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81253b4c3e510952/Desktop/"/>
    </mc:Choice>
  </mc:AlternateContent>
  <xr:revisionPtr revIDLastSave="2" documentId="14_{9D29FE3B-5FAC-412F-878A-185F2926BEA2}" xr6:coauthVersionLast="47" xr6:coauthVersionMax="47" xr10:uidLastSave="{806B8A9D-132C-4704-8569-3320C4FF209F}"/>
  <bookViews>
    <workbookView xWindow="-120" yWindow="-120" windowWidth="20730" windowHeight="11160" activeTab="5" xr2:uid="{00000000-000D-0000-FFFF-FFFF00000000}"/>
  </bookViews>
  <sheets>
    <sheet name="Summary" sheetId="1" r:id="rId1"/>
    <sheet name="Chart1" sheetId="14" r:id="rId2"/>
    <sheet name="Entry" sheetId="2" r:id="rId3"/>
    <sheet name="Finish" sheetId="3" r:id="rId4"/>
    <sheet name="Results" sheetId="4" r:id="rId5"/>
    <sheet name="PDFdisplay" sheetId="5" r:id="rId6"/>
    <sheet name="with ckpt" sheetId="6" r:id="rId7"/>
    <sheet name="winners1" sheetId="7" r:id="rId8"/>
    <sheet name="winners2" sheetId="8" r:id="rId9"/>
    <sheet name="Summit" sheetId="9" r:id="rId10"/>
    <sheet name="categories" sheetId="10" r:id="rId11"/>
    <sheet name="Work (Mteams)" sheetId="11" r:id="rId12"/>
    <sheet name="Work (Wteams)" sheetId="12" r:id="rId13"/>
    <sheet name="Work(winners1)" sheetId="13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1" i="3" l="1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E27" i="4"/>
  <c r="B4" i="9"/>
  <c r="B5" i="9" s="1"/>
  <c r="B6" i="9" s="1"/>
  <c r="B7" i="9" s="1"/>
  <c r="B8" i="9" s="1"/>
  <c r="B9" i="9" s="1"/>
  <c r="B10" i="9" s="1"/>
  <c r="B11" i="9" s="1"/>
  <c r="B12" i="9" s="1"/>
  <c r="B13" i="9" s="1"/>
  <c r="B14" i="9" s="1"/>
  <c r="B15" i="9" s="1"/>
  <c r="B16" i="9" s="1"/>
  <c r="B17" i="9" s="1"/>
  <c r="B18" i="9" s="1"/>
  <c r="B19" i="9" s="1"/>
  <c r="B20" i="9" s="1"/>
  <c r="B21" i="9" s="1"/>
  <c r="B22" i="9" s="1"/>
  <c r="B23" i="9" s="1"/>
  <c r="B24" i="9" s="1"/>
  <c r="B25" i="9" s="1"/>
  <c r="B26" i="9" s="1"/>
  <c r="B27" i="9" s="1"/>
  <c r="B28" i="9" s="1"/>
  <c r="B29" i="9" s="1"/>
  <c r="B30" i="9" s="1"/>
  <c r="B31" i="9" s="1"/>
  <c r="B32" i="9" s="1"/>
  <c r="B33" i="9" s="1"/>
  <c r="B34" i="9" s="1"/>
  <c r="B35" i="9" s="1"/>
  <c r="B36" i="9" s="1"/>
  <c r="B37" i="9" s="1"/>
  <c r="B38" i="9" s="1"/>
  <c r="B39" i="9" s="1"/>
  <c r="B40" i="9" s="1"/>
  <c r="B41" i="9" s="1"/>
  <c r="B42" i="9" s="1"/>
  <c r="B43" i="9" s="1"/>
  <c r="B44" i="9" s="1"/>
  <c r="B45" i="9" s="1"/>
  <c r="B46" i="9" s="1"/>
  <c r="B47" i="9" s="1"/>
  <c r="B48" i="9" s="1"/>
  <c r="B49" i="9" s="1"/>
  <c r="B50" i="9" s="1"/>
  <c r="B51" i="9" s="1"/>
  <c r="B52" i="9" s="1"/>
  <c r="B53" i="9" s="1"/>
  <c r="B54" i="9" s="1"/>
  <c r="B55" i="9" s="1"/>
  <c r="B56" i="9" s="1"/>
  <c r="B57" i="9" s="1"/>
  <c r="B58" i="9" s="1"/>
  <c r="B59" i="9" s="1"/>
  <c r="B60" i="9" s="1"/>
  <c r="B61" i="9" s="1"/>
  <c r="B62" i="9" s="1"/>
  <c r="B63" i="9" s="1"/>
  <c r="B64" i="9" s="1"/>
  <c r="B65" i="9" s="1"/>
  <c r="B66" i="9" s="1"/>
  <c r="B67" i="9" s="1"/>
  <c r="B68" i="9" s="1"/>
  <c r="B69" i="9" s="1"/>
  <c r="B70" i="9" s="1"/>
  <c r="B71" i="9" s="1"/>
  <c r="B72" i="9" s="1"/>
  <c r="B73" i="9" s="1"/>
  <c r="B74" i="9" s="1"/>
  <c r="B75" i="9" s="1"/>
  <c r="B76" i="9" s="1"/>
  <c r="B77" i="9" s="1"/>
  <c r="B78" i="9" s="1"/>
  <c r="B79" i="9" s="1"/>
  <c r="B80" i="9" s="1"/>
  <c r="B81" i="9" s="1"/>
  <c r="B82" i="9" s="1"/>
  <c r="B83" i="9" s="1"/>
  <c r="B84" i="9" s="1"/>
  <c r="B85" i="9" s="1"/>
  <c r="B86" i="9" s="1"/>
  <c r="B87" i="9" s="1"/>
  <c r="B88" i="9" s="1"/>
  <c r="B89" i="9" s="1"/>
  <c r="B90" i="9" s="1"/>
  <c r="B91" i="9" s="1"/>
  <c r="B92" i="9" s="1"/>
  <c r="B93" i="9" s="1"/>
  <c r="B94" i="9" s="1"/>
  <c r="B95" i="9" s="1"/>
  <c r="B96" i="9" s="1"/>
  <c r="B97" i="9" s="1"/>
  <c r="B98" i="9" s="1"/>
  <c r="B99" i="9" s="1"/>
  <c r="B100" i="9" s="1"/>
  <c r="B101" i="9" s="1"/>
  <c r="B102" i="9" s="1"/>
  <c r="B103" i="9" s="1"/>
  <c r="B104" i="9" s="1"/>
  <c r="B105" i="9" s="1"/>
  <c r="B106" i="9" s="1"/>
  <c r="B107" i="9" s="1"/>
  <c r="B108" i="9" s="1"/>
  <c r="B109" i="9" s="1"/>
  <c r="B110" i="9" s="1"/>
  <c r="B111" i="9" s="1"/>
  <c r="B112" i="9" s="1"/>
  <c r="B113" i="9" s="1"/>
  <c r="B114" i="9" s="1"/>
  <c r="B115" i="9" s="1"/>
  <c r="B116" i="9" s="1"/>
  <c r="B117" i="9" s="1"/>
  <c r="B118" i="9" s="1"/>
  <c r="B119" i="9" s="1"/>
  <c r="B120" i="9" s="1"/>
  <c r="B121" i="9" s="1"/>
  <c r="B122" i="9" s="1"/>
  <c r="B123" i="9" s="1"/>
  <c r="B124" i="9" s="1"/>
  <c r="B125" i="9" s="1"/>
  <c r="B126" i="9" s="1"/>
  <c r="B127" i="9" s="1"/>
  <c r="B128" i="9" s="1"/>
  <c r="B129" i="9" s="1"/>
  <c r="B130" i="9" s="1"/>
  <c r="B131" i="9" s="1"/>
  <c r="B132" i="9" s="1"/>
  <c r="B133" i="9" s="1"/>
  <c r="B134" i="9" s="1"/>
  <c r="B135" i="9" s="1"/>
  <c r="B136" i="9" s="1"/>
  <c r="B137" i="9" s="1"/>
  <c r="B138" i="9" s="1"/>
  <c r="B139" i="9" s="1"/>
  <c r="B140" i="9" s="1"/>
  <c r="B141" i="9" s="1"/>
  <c r="B142" i="9" s="1"/>
  <c r="B143" i="9" s="1"/>
  <c r="B144" i="9" s="1"/>
  <c r="B145" i="9" s="1"/>
  <c r="B146" i="9" s="1"/>
  <c r="B147" i="9" s="1"/>
  <c r="B148" i="9" s="1"/>
  <c r="B149" i="9" s="1"/>
  <c r="B150" i="9" s="1"/>
  <c r="B151" i="9" s="1"/>
  <c r="B152" i="9" s="1"/>
  <c r="B153" i="9" s="1"/>
  <c r="B154" i="9" s="1"/>
  <c r="B155" i="9" s="1"/>
  <c r="B156" i="9" s="1"/>
  <c r="B157" i="9" s="1"/>
  <c r="B158" i="9" s="1"/>
  <c r="B159" i="9" s="1"/>
  <c r="B160" i="9" s="1"/>
  <c r="B161" i="9" s="1"/>
  <c r="B162" i="9" s="1"/>
  <c r="B163" i="9" s="1"/>
  <c r="B164" i="9" s="1"/>
  <c r="B165" i="9" s="1"/>
  <c r="B166" i="9" s="1"/>
  <c r="B167" i="9" s="1"/>
  <c r="B168" i="9" s="1"/>
  <c r="B169" i="9" s="1"/>
  <c r="B170" i="9" s="1"/>
  <c r="B171" i="9" s="1"/>
  <c r="B172" i="9" s="1"/>
  <c r="B173" i="9" s="1"/>
  <c r="B174" i="9" s="1"/>
  <c r="B175" i="9" s="1"/>
  <c r="B176" i="9" s="1"/>
  <c r="B177" i="9" s="1"/>
  <c r="B178" i="9" s="1"/>
  <c r="B179" i="9" s="1"/>
  <c r="B180" i="9" s="1"/>
  <c r="B181" i="9" s="1"/>
  <c r="B182" i="9" s="1"/>
  <c r="B183" i="9" s="1"/>
  <c r="B184" i="9" s="1"/>
  <c r="B185" i="9" s="1"/>
  <c r="B186" i="9" s="1"/>
  <c r="B187" i="9" s="1"/>
  <c r="B188" i="9" s="1"/>
  <c r="B189" i="9" s="1"/>
  <c r="B190" i="9" s="1"/>
  <c r="B191" i="9" s="1"/>
  <c r="B192" i="9" s="1"/>
  <c r="B193" i="9" s="1"/>
  <c r="B194" i="9" s="1"/>
  <c r="B195" i="9" s="1"/>
  <c r="B196" i="9" s="1"/>
  <c r="B197" i="9" s="1"/>
  <c r="B198" i="9" s="1"/>
  <c r="B199" i="9" s="1"/>
  <c r="B200" i="9" s="1"/>
  <c r="B201" i="9" s="1"/>
  <c r="B202" i="9" s="1"/>
  <c r="B203" i="9" s="1"/>
  <c r="B204" i="9" s="1"/>
  <c r="B205" i="9" s="1"/>
  <c r="B206" i="9" s="1"/>
  <c r="B207" i="9" s="1"/>
  <c r="B208" i="9" s="1"/>
  <c r="B209" i="9" s="1"/>
  <c r="B210" i="9" s="1"/>
  <c r="B211" i="9" s="1"/>
  <c r="B212" i="9" s="1"/>
  <c r="B213" i="9" s="1"/>
  <c r="B214" i="9" s="1"/>
  <c r="B215" i="9" s="1"/>
  <c r="B216" i="9" s="1"/>
  <c r="B217" i="9" s="1"/>
  <c r="B218" i="9" s="1"/>
  <c r="B219" i="9" s="1"/>
  <c r="B220" i="9" s="1"/>
  <c r="B221" i="9" s="1"/>
  <c r="B222" i="9" s="1"/>
  <c r="B223" i="9" s="1"/>
  <c r="B224" i="9" s="1"/>
  <c r="B225" i="9" s="1"/>
  <c r="B226" i="9" s="1"/>
  <c r="B227" i="9" s="1"/>
  <c r="B228" i="9" s="1"/>
  <c r="B229" i="9" s="1"/>
  <c r="B230" i="9" s="1"/>
  <c r="B231" i="9" s="1"/>
  <c r="B232" i="9" s="1"/>
  <c r="B233" i="9" s="1"/>
  <c r="B234" i="9" s="1"/>
  <c r="B235" i="9" s="1"/>
  <c r="B236" i="9" s="1"/>
  <c r="B237" i="9" s="1"/>
  <c r="B238" i="9" s="1"/>
  <c r="B239" i="9" s="1"/>
  <c r="B240" i="9" s="1"/>
  <c r="B241" i="9" s="1"/>
  <c r="B242" i="9" s="1"/>
  <c r="B243" i="9" s="1"/>
  <c r="B244" i="9" s="1"/>
  <c r="B245" i="9" s="1"/>
  <c r="B246" i="9" s="1"/>
  <c r="B247" i="9" s="1"/>
  <c r="B248" i="9" s="1"/>
  <c r="B249" i="9" s="1"/>
  <c r="B250" i="9" s="1"/>
  <c r="B251" i="9" s="1"/>
  <c r="B252" i="9" s="1"/>
  <c r="B253" i="9" s="1"/>
  <c r="B254" i="9" s="1"/>
  <c r="B255" i="9" s="1"/>
  <c r="B256" i="9" s="1"/>
  <c r="B257" i="9" s="1"/>
  <c r="B258" i="9" s="1"/>
  <c r="B259" i="9" s="1"/>
  <c r="B260" i="9" s="1"/>
  <c r="B261" i="9" s="1"/>
  <c r="B262" i="9" s="1"/>
  <c r="B263" i="9" s="1"/>
  <c r="B264" i="9" s="1"/>
  <c r="B265" i="9" s="1"/>
  <c r="B266" i="9" s="1"/>
  <c r="B267" i="9" s="1"/>
  <c r="B268" i="9" s="1"/>
  <c r="B269" i="9" s="1"/>
  <c r="B270" i="9" s="1"/>
  <c r="B271" i="9" s="1"/>
  <c r="B272" i="9" s="1"/>
  <c r="B273" i="9" s="1"/>
  <c r="B274" i="9" s="1"/>
  <c r="B275" i="9" s="1"/>
  <c r="B276" i="9" s="1"/>
  <c r="B277" i="9" s="1"/>
  <c r="B278" i="9" s="1"/>
  <c r="B279" i="9" s="1"/>
  <c r="B280" i="9" s="1"/>
  <c r="B281" i="9" s="1"/>
  <c r="B282" i="9" s="1"/>
  <c r="B283" i="9" s="1"/>
  <c r="B284" i="9" s="1"/>
  <c r="B285" i="9" s="1"/>
  <c r="B286" i="9" s="1"/>
  <c r="B287" i="9" s="1"/>
  <c r="B288" i="9" s="1"/>
  <c r="B289" i="9" s="1"/>
  <c r="B290" i="9" s="1"/>
  <c r="B291" i="9" s="1"/>
  <c r="B292" i="9" s="1"/>
  <c r="B293" i="9" s="1"/>
  <c r="B294" i="9" s="1"/>
  <c r="B295" i="9" s="1"/>
  <c r="B296" i="9" s="1"/>
  <c r="B297" i="9" s="1"/>
  <c r="B298" i="9" s="1"/>
  <c r="B299" i="9" s="1"/>
  <c r="B300" i="9" s="1"/>
  <c r="B301" i="9" s="1"/>
  <c r="B3" i="9"/>
  <c r="B126" i="8"/>
  <c r="B125" i="8"/>
  <c r="A125" i="8"/>
  <c r="A126" i="8" s="1"/>
  <c r="A122" i="8"/>
  <c r="B121" i="8"/>
  <c r="B122" i="8" s="1"/>
  <c r="A121" i="8"/>
  <c r="B117" i="8"/>
  <c r="A117" i="8"/>
  <c r="B114" i="8"/>
  <c r="B113" i="8"/>
  <c r="A113" i="8"/>
  <c r="B110" i="8"/>
  <c r="B109" i="8"/>
  <c r="A109" i="8"/>
  <c r="A106" i="8"/>
  <c r="B105" i="8"/>
  <c r="B106" i="8" s="1"/>
  <c r="A105" i="8"/>
  <c r="B101" i="8"/>
  <c r="B102" i="8" s="1"/>
  <c r="A101" i="8"/>
  <c r="B97" i="8"/>
  <c r="A97" i="8"/>
  <c r="B94" i="8"/>
  <c r="A94" i="8"/>
  <c r="B93" i="8"/>
  <c r="A93" i="8"/>
  <c r="B90" i="8"/>
  <c r="A90" i="8"/>
  <c r="B89" i="8"/>
  <c r="A89" i="8"/>
  <c r="A86" i="8"/>
  <c r="B85" i="8"/>
  <c r="A85" i="8"/>
  <c r="B81" i="8"/>
  <c r="A81" i="8"/>
  <c r="B78" i="8"/>
  <c r="B77" i="8"/>
  <c r="A77" i="8"/>
  <c r="B74" i="8"/>
  <c r="A74" i="8"/>
  <c r="B73" i="8"/>
  <c r="A73" i="8"/>
  <c r="C70" i="8"/>
  <c r="C69" i="8"/>
  <c r="B63" i="8"/>
  <c r="B62" i="8"/>
  <c r="A62" i="8"/>
  <c r="B59" i="8"/>
  <c r="A59" i="8"/>
  <c r="B58" i="8"/>
  <c r="A58" i="8"/>
  <c r="A55" i="8"/>
  <c r="B54" i="8"/>
  <c r="A54" i="8"/>
  <c r="B51" i="8"/>
  <c r="B50" i="8"/>
  <c r="A50" i="8"/>
  <c r="B47" i="8"/>
  <c r="B46" i="8"/>
  <c r="A46" i="8"/>
  <c r="A43" i="8"/>
  <c r="B42" i="8"/>
  <c r="A42" i="8"/>
  <c r="B38" i="8"/>
  <c r="A38" i="8"/>
  <c r="B35" i="8"/>
  <c r="B34" i="8"/>
  <c r="A34" i="8"/>
  <c r="B31" i="8"/>
  <c r="B30" i="8"/>
  <c r="A30" i="8"/>
  <c r="A27" i="8"/>
  <c r="B26" i="8"/>
  <c r="B27" i="8" s="1"/>
  <c r="A26" i="8"/>
  <c r="B22" i="8"/>
  <c r="A22" i="8"/>
  <c r="B18" i="8"/>
  <c r="B19" i="8" s="1"/>
  <c r="A18" i="8"/>
  <c r="B15" i="8"/>
  <c r="B14" i="8"/>
  <c r="A14" i="8"/>
  <c r="A11" i="8"/>
  <c r="B10" i="8"/>
  <c r="B11" i="8" s="1"/>
  <c r="A10" i="8"/>
  <c r="A4" i="8"/>
  <c r="A5" i="8" s="1"/>
  <c r="A6" i="8" s="1"/>
  <c r="A7" i="8" s="1"/>
  <c r="A81" i="7"/>
  <c r="A80" i="7"/>
  <c r="A79" i="7"/>
  <c r="A78" i="7"/>
  <c r="A77" i="7"/>
  <c r="A76" i="7"/>
  <c r="A75" i="7"/>
  <c r="A74" i="7"/>
  <c r="A73" i="7"/>
  <c r="A72" i="7"/>
  <c r="A71" i="7"/>
  <c r="A70" i="7"/>
  <c r="A69" i="7"/>
  <c r="A68" i="7"/>
  <c r="A46" i="7"/>
  <c r="A45" i="7"/>
  <c r="A44" i="7"/>
  <c r="A43" i="7"/>
  <c r="A42" i="7"/>
  <c r="A41" i="7"/>
  <c r="A40" i="7"/>
  <c r="A39" i="7"/>
  <c r="A38" i="7"/>
  <c r="A37" i="7"/>
  <c r="A36" i="7"/>
  <c r="A35" i="7"/>
  <c r="A34" i="7"/>
  <c r="A33" i="7"/>
  <c r="P303" i="3"/>
  <c r="O303" i="3"/>
  <c r="N303" i="3"/>
  <c r="M303" i="3"/>
  <c r="I303" i="3"/>
  <c r="H303" i="3"/>
  <c r="S303" i="3" s="1"/>
  <c r="G303" i="3"/>
  <c r="B303" i="3"/>
  <c r="P302" i="3"/>
  <c r="O302" i="3"/>
  <c r="J302" i="3" s="1"/>
  <c r="N302" i="3"/>
  <c r="M302" i="3"/>
  <c r="I302" i="3"/>
  <c r="H302" i="3"/>
  <c r="S302" i="3" s="1"/>
  <c r="G302" i="3"/>
  <c r="B302" i="3"/>
  <c r="S301" i="3"/>
  <c r="P301" i="3"/>
  <c r="O301" i="3"/>
  <c r="J301" i="3" s="1"/>
  <c r="N301" i="3"/>
  <c r="M301" i="3"/>
  <c r="I301" i="3"/>
  <c r="H301" i="3"/>
  <c r="G301" i="3"/>
  <c r="B301" i="3"/>
  <c r="S300" i="3"/>
  <c r="P300" i="3"/>
  <c r="O300" i="3"/>
  <c r="N300" i="3"/>
  <c r="M300" i="3"/>
  <c r="I300" i="3"/>
  <c r="H300" i="3"/>
  <c r="G300" i="3"/>
  <c r="B300" i="3"/>
  <c r="P299" i="3"/>
  <c r="O299" i="3"/>
  <c r="N299" i="3"/>
  <c r="M299" i="3"/>
  <c r="I299" i="3"/>
  <c r="H299" i="3"/>
  <c r="S299" i="3" s="1"/>
  <c r="G299" i="3"/>
  <c r="B299" i="3"/>
  <c r="P298" i="3"/>
  <c r="O298" i="3"/>
  <c r="J298" i="3" s="1"/>
  <c r="N298" i="3"/>
  <c r="M298" i="3"/>
  <c r="I298" i="3"/>
  <c r="H298" i="3"/>
  <c r="S298" i="3" s="1"/>
  <c r="G298" i="3"/>
  <c r="B298" i="3"/>
  <c r="S297" i="3"/>
  <c r="P297" i="3"/>
  <c r="O297" i="3"/>
  <c r="N297" i="3"/>
  <c r="M297" i="3"/>
  <c r="I297" i="3"/>
  <c r="H297" i="3"/>
  <c r="G297" i="3"/>
  <c r="B297" i="3"/>
  <c r="P296" i="3"/>
  <c r="O296" i="3"/>
  <c r="N296" i="3"/>
  <c r="M296" i="3"/>
  <c r="I296" i="3"/>
  <c r="H296" i="3"/>
  <c r="S296" i="3" s="1"/>
  <c r="G296" i="3"/>
  <c r="B296" i="3"/>
  <c r="P295" i="3"/>
  <c r="O295" i="3"/>
  <c r="N295" i="3"/>
  <c r="M295" i="3"/>
  <c r="I295" i="3"/>
  <c r="H295" i="3"/>
  <c r="S295" i="3" s="1"/>
  <c r="G295" i="3"/>
  <c r="B295" i="3"/>
  <c r="P294" i="3"/>
  <c r="O294" i="3"/>
  <c r="J294" i="3" s="1"/>
  <c r="N294" i="3"/>
  <c r="M294" i="3"/>
  <c r="I294" i="3"/>
  <c r="H294" i="3"/>
  <c r="S294" i="3" s="1"/>
  <c r="G294" i="3"/>
  <c r="B294" i="3"/>
  <c r="S293" i="3"/>
  <c r="P293" i="3"/>
  <c r="O293" i="3"/>
  <c r="J293" i="3" s="1"/>
  <c r="N293" i="3"/>
  <c r="M293" i="3"/>
  <c r="I293" i="3"/>
  <c r="H293" i="3"/>
  <c r="G293" i="3"/>
  <c r="B293" i="3"/>
  <c r="S292" i="3"/>
  <c r="P292" i="3"/>
  <c r="O292" i="3"/>
  <c r="N292" i="3"/>
  <c r="M292" i="3"/>
  <c r="I292" i="3"/>
  <c r="H292" i="3"/>
  <c r="G292" i="3"/>
  <c r="B292" i="3"/>
  <c r="P291" i="3"/>
  <c r="O291" i="3"/>
  <c r="N291" i="3"/>
  <c r="M291" i="3"/>
  <c r="I291" i="3"/>
  <c r="H291" i="3"/>
  <c r="S291" i="3" s="1"/>
  <c r="G291" i="3"/>
  <c r="B291" i="3"/>
  <c r="P290" i="3"/>
  <c r="O290" i="3"/>
  <c r="J290" i="3" s="1"/>
  <c r="N290" i="3"/>
  <c r="M290" i="3"/>
  <c r="I290" i="3"/>
  <c r="H290" i="3"/>
  <c r="S290" i="3" s="1"/>
  <c r="G290" i="3"/>
  <c r="B290" i="3"/>
  <c r="S289" i="3"/>
  <c r="P289" i="3"/>
  <c r="O289" i="3"/>
  <c r="N289" i="3"/>
  <c r="M289" i="3"/>
  <c r="I289" i="3"/>
  <c r="H289" i="3"/>
  <c r="G289" i="3"/>
  <c r="B289" i="3"/>
  <c r="P288" i="3"/>
  <c r="O288" i="3"/>
  <c r="N288" i="3"/>
  <c r="M288" i="3"/>
  <c r="I288" i="3"/>
  <c r="H288" i="3"/>
  <c r="S288" i="3" s="1"/>
  <c r="G288" i="3"/>
  <c r="B288" i="3"/>
  <c r="P287" i="3"/>
  <c r="O287" i="3"/>
  <c r="N287" i="3"/>
  <c r="M287" i="3"/>
  <c r="I287" i="3"/>
  <c r="H287" i="3"/>
  <c r="S287" i="3" s="1"/>
  <c r="G287" i="3"/>
  <c r="B287" i="3"/>
  <c r="P286" i="3"/>
  <c r="O286" i="3"/>
  <c r="J286" i="3" s="1"/>
  <c r="N286" i="3"/>
  <c r="M286" i="3"/>
  <c r="I286" i="3"/>
  <c r="H286" i="3"/>
  <c r="S286" i="3" s="1"/>
  <c r="G286" i="3"/>
  <c r="B286" i="3"/>
  <c r="S285" i="3"/>
  <c r="P285" i="3"/>
  <c r="O285" i="3"/>
  <c r="J285" i="3" s="1"/>
  <c r="N285" i="3"/>
  <c r="M285" i="3"/>
  <c r="I285" i="3"/>
  <c r="H285" i="3"/>
  <c r="G285" i="3"/>
  <c r="B285" i="3"/>
  <c r="S284" i="3"/>
  <c r="P284" i="3"/>
  <c r="O284" i="3"/>
  <c r="N284" i="3"/>
  <c r="M284" i="3"/>
  <c r="I284" i="3"/>
  <c r="H284" i="3"/>
  <c r="G284" i="3"/>
  <c r="B284" i="3"/>
  <c r="P283" i="3"/>
  <c r="O283" i="3"/>
  <c r="N283" i="3"/>
  <c r="M283" i="3"/>
  <c r="I283" i="3"/>
  <c r="H283" i="3"/>
  <c r="S283" i="3" s="1"/>
  <c r="G283" i="3"/>
  <c r="B283" i="3"/>
  <c r="P282" i="3"/>
  <c r="O282" i="3"/>
  <c r="J282" i="3" s="1"/>
  <c r="N282" i="3"/>
  <c r="M282" i="3"/>
  <c r="I282" i="3"/>
  <c r="H282" i="3"/>
  <c r="S282" i="3" s="1"/>
  <c r="G282" i="3"/>
  <c r="B282" i="3"/>
  <c r="S281" i="3"/>
  <c r="P281" i="3"/>
  <c r="O281" i="3"/>
  <c r="J281" i="3" s="1"/>
  <c r="N281" i="3"/>
  <c r="M281" i="3"/>
  <c r="I281" i="3"/>
  <c r="H281" i="3"/>
  <c r="G281" i="3"/>
  <c r="B281" i="3"/>
  <c r="S280" i="3"/>
  <c r="P280" i="3"/>
  <c r="O280" i="3"/>
  <c r="N280" i="3"/>
  <c r="M280" i="3"/>
  <c r="I280" i="3"/>
  <c r="H280" i="3"/>
  <c r="G280" i="3"/>
  <c r="B280" i="3"/>
  <c r="P279" i="3"/>
  <c r="O279" i="3"/>
  <c r="N279" i="3"/>
  <c r="M279" i="3"/>
  <c r="I279" i="3"/>
  <c r="H279" i="3"/>
  <c r="S279" i="3" s="1"/>
  <c r="G279" i="3"/>
  <c r="B279" i="3"/>
  <c r="P278" i="3"/>
  <c r="O278" i="3"/>
  <c r="J278" i="3" s="1"/>
  <c r="N278" i="3"/>
  <c r="M278" i="3"/>
  <c r="I278" i="3"/>
  <c r="H278" i="3"/>
  <c r="S278" i="3" s="1"/>
  <c r="G278" i="3"/>
  <c r="B278" i="3"/>
  <c r="S277" i="3"/>
  <c r="P277" i="3"/>
  <c r="O277" i="3"/>
  <c r="N277" i="3"/>
  <c r="M277" i="3"/>
  <c r="I277" i="3"/>
  <c r="H277" i="3"/>
  <c r="G277" i="3"/>
  <c r="B277" i="3"/>
  <c r="P276" i="3"/>
  <c r="O276" i="3"/>
  <c r="N276" i="3"/>
  <c r="M276" i="3"/>
  <c r="I276" i="3"/>
  <c r="H276" i="3"/>
  <c r="S276" i="3" s="1"/>
  <c r="G276" i="3"/>
  <c r="B276" i="3"/>
  <c r="P275" i="3"/>
  <c r="O275" i="3"/>
  <c r="N275" i="3"/>
  <c r="M275" i="3"/>
  <c r="I275" i="3"/>
  <c r="H275" i="3"/>
  <c r="S275" i="3" s="1"/>
  <c r="G275" i="3"/>
  <c r="B275" i="3"/>
  <c r="P274" i="3"/>
  <c r="O274" i="3"/>
  <c r="J274" i="3" s="1"/>
  <c r="N274" i="3"/>
  <c r="M274" i="3"/>
  <c r="I274" i="3"/>
  <c r="H274" i="3"/>
  <c r="S274" i="3" s="1"/>
  <c r="G274" i="3"/>
  <c r="B274" i="3"/>
  <c r="S273" i="3"/>
  <c r="P273" i="3"/>
  <c r="O273" i="3"/>
  <c r="J273" i="3" s="1"/>
  <c r="N273" i="3"/>
  <c r="M273" i="3"/>
  <c r="I273" i="3"/>
  <c r="H273" i="3"/>
  <c r="G273" i="3"/>
  <c r="B273" i="3"/>
  <c r="S272" i="3"/>
  <c r="P272" i="3"/>
  <c r="O272" i="3"/>
  <c r="N272" i="3"/>
  <c r="M272" i="3"/>
  <c r="I272" i="3"/>
  <c r="H272" i="3"/>
  <c r="G272" i="3"/>
  <c r="B272" i="3"/>
  <c r="P271" i="3"/>
  <c r="O271" i="3"/>
  <c r="N271" i="3"/>
  <c r="M271" i="3"/>
  <c r="I271" i="3"/>
  <c r="H271" i="3"/>
  <c r="S271" i="3" s="1"/>
  <c r="G271" i="3"/>
  <c r="B271" i="3"/>
  <c r="P270" i="3"/>
  <c r="O270" i="3"/>
  <c r="J270" i="3" s="1"/>
  <c r="N270" i="3"/>
  <c r="M270" i="3"/>
  <c r="I270" i="3"/>
  <c r="H270" i="3"/>
  <c r="S270" i="3" s="1"/>
  <c r="G270" i="3"/>
  <c r="B270" i="3"/>
  <c r="S269" i="3"/>
  <c r="P269" i="3"/>
  <c r="O269" i="3"/>
  <c r="N269" i="3"/>
  <c r="M269" i="3"/>
  <c r="I269" i="3"/>
  <c r="H269" i="3"/>
  <c r="G269" i="3"/>
  <c r="B269" i="3"/>
  <c r="P268" i="3"/>
  <c r="O268" i="3"/>
  <c r="N268" i="3"/>
  <c r="M268" i="3"/>
  <c r="I268" i="3"/>
  <c r="H268" i="3"/>
  <c r="S268" i="3" s="1"/>
  <c r="G268" i="3"/>
  <c r="B268" i="3"/>
  <c r="P267" i="3"/>
  <c r="O267" i="3"/>
  <c r="N267" i="3"/>
  <c r="M267" i="3"/>
  <c r="I267" i="3"/>
  <c r="H267" i="3"/>
  <c r="S267" i="3" s="1"/>
  <c r="G267" i="3"/>
  <c r="B267" i="3"/>
  <c r="P266" i="3"/>
  <c r="O266" i="3"/>
  <c r="J266" i="3" s="1"/>
  <c r="N266" i="3"/>
  <c r="M266" i="3"/>
  <c r="I266" i="3"/>
  <c r="H266" i="3"/>
  <c r="S266" i="3" s="1"/>
  <c r="G266" i="3"/>
  <c r="B266" i="3"/>
  <c r="S265" i="3"/>
  <c r="P265" i="3"/>
  <c r="O265" i="3"/>
  <c r="J265" i="3" s="1"/>
  <c r="N265" i="3"/>
  <c r="M265" i="3"/>
  <c r="I265" i="3"/>
  <c r="H265" i="3"/>
  <c r="G265" i="3"/>
  <c r="B265" i="3"/>
  <c r="S264" i="3"/>
  <c r="P264" i="3"/>
  <c r="O264" i="3"/>
  <c r="N264" i="3"/>
  <c r="M264" i="3"/>
  <c r="I264" i="3"/>
  <c r="H264" i="3"/>
  <c r="G264" i="3"/>
  <c r="B264" i="3"/>
  <c r="P263" i="3"/>
  <c r="O263" i="3"/>
  <c r="N263" i="3"/>
  <c r="M263" i="3"/>
  <c r="I263" i="3"/>
  <c r="H263" i="3"/>
  <c r="S263" i="3" s="1"/>
  <c r="G263" i="3"/>
  <c r="B263" i="3"/>
  <c r="P262" i="3"/>
  <c r="O262" i="3"/>
  <c r="J262" i="3" s="1"/>
  <c r="N262" i="3"/>
  <c r="M262" i="3"/>
  <c r="I262" i="3"/>
  <c r="H262" i="3"/>
  <c r="S262" i="3" s="1"/>
  <c r="G262" i="3"/>
  <c r="B262" i="3"/>
  <c r="S261" i="3"/>
  <c r="P261" i="3"/>
  <c r="O261" i="3"/>
  <c r="N261" i="3"/>
  <c r="M261" i="3"/>
  <c r="I261" i="3"/>
  <c r="H261" i="3"/>
  <c r="G261" i="3"/>
  <c r="B261" i="3"/>
  <c r="P260" i="3"/>
  <c r="O260" i="3"/>
  <c r="N260" i="3"/>
  <c r="M260" i="3"/>
  <c r="I260" i="3"/>
  <c r="H260" i="3"/>
  <c r="S260" i="3" s="1"/>
  <c r="G260" i="3"/>
  <c r="B260" i="3"/>
  <c r="P259" i="3"/>
  <c r="O259" i="3"/>
  <c r="N259" i="3"/>
  <c r="M259" i="3"/>
  <c r="I259" i="3"/>
  <c r="H259" i="3"/>
  <c r="S259" i="3" s="1"/>
  <c r="G259" i="3"/>
  <c r="B259" i="3"/>
  <c r="P258" i="3"/>
  <c r="O258" i="3"/>
  <c r="J258" i="3" s="1"/>
  <c r="N258" i="3"/>
  <c r="M258" i="3"/>
  <c r="I258" i="3"/>
  <c r="H258" i="3"/>
  <c r="S258" i="3" s="1"/>
  <c r="G258" i="3"/>
  <c r="B258" i="3"/>
  <c r="S257" i="3"/>
  <c r="P257" i="3"/>
  <c r="O257" i="3"/>
  <c r="J257" i="3" s="1"/>
  <c r="N257" i="3"/>
  <c r="M257" i="3"/>
  <c r="I257" i="3"/>
  <c r="H257" i="3"/>
  <c r="G257" i="3"/>
  <c r="B257" i="3"/>
  <c r="S256" i="3"/>
  <c r="P256" i="3"/>
  <c r="O256" i="3"/>
  <c r="N256" i="3"/>
  <c r="M256" i="3"/>
  <c r="I256" i="3"/>
  <c r="H256" i="3"/>
  <c r="G256" i="3"/>
  <c r="B256" i="3"/>
  <c r="P255" i="3"/>
  <c r="O255" i="3"/>
  <c r="N255" i="3"/>
  <c r="M255" i="3"/>
  <c r="I255" i="3"/>
  <c r="H255" i="3"/>
  <c r="S255" i="3" s="1"/>
  <c r="G255" i="3"/>
  <c r="B255" i="3"/>
  <c r="P254" i="3"/>
  <c r="O254" i="3"/>
  <c r="J254" i="3" s="1"/>
  <c r="N254" i="3"/>
  <c r="M254" i="3"/>
  <c r="I254" i="3"/>
  <c r="H254" i="3"/>
  <c r="S254" i="3" s="1"/>
  <c r="G254" i="3"/>
  <c r="B254" i="3"/>
  <c r="S253" i="3"/>
  <c r="P253" i="3"/>
  <c r="O253" i="3"/>
  <c r="N253" i="3"/>
  <c r="M253" i="3"/>
  <c r="I253" i="3"/>
  <c r="H253" i="3"/>
  <c r="G253" i="3"/>
  <c r="B253" i="3"/>
  <c r="P252" i="3"/>
  <c r="O252" i="3"/>
  <c r="N252" i="3"/>
  <c r="M252" i="3"/>
  <c r="I252" i="3"/>
  <c r="H252" i="3"/>
  <c r="S252" i="3" s="1"/>
  <c r="G252" i="3"/>
  <c r="B252" i="3"/>
  <c r="P251" i="3"/>
  <c r="O251" i="3"/>
  <c r="N251" i="3"/>
  <c r="M251" i="3"/>
  <c r="I251" i="3"/>
  <c r="H251" i="3"/>
  <c r="S251" i="3" s="1"/>
  <c r="G251" i="3"/>
  <c r="B251" i="3"/>
  <c r="P250" i="3"/>
  <c r="O250" i="3"/>
  <c r="J250" i="3" s="1"/>
  <c r="N250" i="3"/>
  <c r="M250" i="3"/>
  <c r="I250" i="3"/>
  <c r="H250" i="3"/>
  <c r="S250" i="3" s="1"/>
  <c r="G250" i="3"/>
  <c r="B250" i="3"/>
  <c r="S249" i="3"/>
  <c r="P249" i="3"/>
  <c r="O249" i="3"/>
  <c r="J249" i="3" s="1"/>
  <c r="N249" i="3"/>
  <c r="M249" i="3"/>
  <c r="I249" i="3"/>
  <c r="H249" i="3"/>
  <c r="G249" i="3"/>
  <c r="B249" i="3"/>
  <c r="S248" i="3"/>
  <c r="P248" i="3"/>
  <c r="O248" i="3"/>
  <c r="N248" i="3"/>
  <c r="M248" i="3"/>
  <c r="I248" i="3"/>
  <c r="H248" i="3"/>
  <c r="G248" i="3"/>
  <c r="B248" i="3"/>
  <c r="P247" i="3"/>
  <c r="O247" i="3"/>
  <c r="N247" i="3"/>
  <c r="M247" i="3"/>
  <c r="I247" i="3"/>
  <c r="H247" i="3"/>
  <c r="S247" i="3" s="1"/>
  <c r="G247" i="3"/>
  <c r="B247" i="3"/>
  <c r="P246" i="3"/>
  <c r="O246" i="3"/>
  <c r="J246" i="3" s="1"/>
  <c r="N246" i="3"/>
  <c r="M246" i="3"/>
  <c r="I246" i="3"/>
  <c r="H246" i="3"/>
  <c r="S246" i="3" s="1"/>
  <c r="G246" i="3"/>
  <c r="B246" i="3"/>
  <c r="S245" i="3"/>
  <c r="P245" i="3"/>
  <c r="O245" i="3"/>
  <c r="N245" i="3"/>
  <c r="M245" i="3"/>
  <c r="I245" i="3"/>
  <c r="H245" i="3"/>
  <c r="G245" i="3"/>
  <c r="B245" i="3"/>
  <c r="P244" i="3"/>
  <c r="O244" i="3"/>
  <c r="N244" i="3"/>
  <c r="M244" i="3"/>
  <c r="I244" i="3"/>
  <c r="H244" i="3"/>
  <c r="S244" i="3" s="1"/>
  <c r="G244" i="3"/>
  <c r="B244" i="3"/>
  <c r="P243" i="3"/>
  <c r="O243" i="3"/>
  <c r="J243" i="3" s="1"/>
  <c r="N243" i="3"/>
  <c r="M243" i="3"/>
  <c r="I243" i="3"/>
  <c r="H243" i="3"/>
  <c r="S243" i="3" s="1"/>
  <c r="G243" i="3"/>
  <c r="B243" i="3"/>
  <c r="S242" i="3"/>
  <c r="P242" i="3"/>
  <c r="O242" i="3"/>
  <c r="J242" i="3" s="1"/>
  <c r="N242" i="3"/>
  <c r="M242" i="3"/>
  <c r="I242" i="3"/>
  <c r="H242" i="3"/>
  <c r="G242" i="3"/>
  <c r="B242" i="3"/>
  <c r="P241" i="3"/>
  <c r="O241" i="3"/>
  <c r="J241" i="3" s="1"/>
  <c r="N241" i="3"/>
  <c r="M241" i="3"/>
  <c r="I241" i="3"/>
  <c r="H241" i="3"/>
  <c r="S241" i="3" s="1"/>
  <c r="G241" i="3"/>
  <c r="B241" i="3"/>
  <c r="S240" i="3"/>
  <c r="P240" i="3"/>
  <c r="O240" i="3"/>
  <c r="J240" i="3" s="1"/>
  <c r="N240" i="3"/>
  <c r="M240" i="3"/>
  <c r="I240" i="3"/>
  <c r="H240" i="3"/>
  <c r="G240" i="3"/>
  <c r="B240" i="3"/>
  <c r="S239" i="3"/>
  <c r="P239" i="3"/>
  <c r="O239" i="3"/>
  <c r="N239" i="3"/>
  <c r="M239" i="3"/>
  <c r="I239" i="3"/>
  <c r="H239" i="3"/>
  <c r="G239" i="3"/>
  <c r="B239" i="3"/>
  <c r="P238" i="3"/>
  <c r="O238" i="3"/>
  <c r="N238" i="3"/>
  <c r="M238" i="3"/>
  <c r="I238" i="3"/>
  <c r="H238" i="3"/>
  <c r="S238" i="3" s="1"/>
  <c r="G238" i="3"/>
  <c r="B238" i="3"/>
  <c r="P237" i="3"/>
  <c r="O237" i="3"/>
  <c r="J237" i="3" s="1"/>
  <c r="N237" i="3"/>
  <c r="M237" i="3"/>
  <c r="I237" i="3"/>
  <c r="H237" i="3"/>
  <c r="S237" i="3" s="1"/>
  <c r="G237" i="3"/>
  <c r="B237" i="3"/>
  <c r="S236" i="3"/>
  <c r="P236" i="3"/>
  <c r="O236" i="3"/>
  <c r="J236" i="3" s="1"/>
  <c r="N236" i="3"/>
  <c r="M236" i="3"/>
  <c r="I236" i="3"/>
  <c r="H236" i="3"/>
  <c r="G236" i="3"/>
  <c r="B236" i="3"/>
  <c r="S235" i="3"/>
  <c r="P235" i="3"/>
  <c r="O235" i="3"/>
  <c r="N235" i="3"/>
  <c r="M235" i="3"/>
  <c r="I235" i="3"/>
  <c r="H235" i="3"/>
  <c r="G235" i="3"/>
  <c r="B235" i="3"/>
  <c r="P234" i="3"/>
  <c r="O234" i="3"/>
  <c r="N234" i="3"/>
  <c r="M234" i="3"/>
  <c r="I234" i="3"/>
  <c r="H234" i="3"/>
  <c r="S234" i="3" s="1"/>
  <c r="G234" i="3"/>
  <c r="B234" i="3"/>
  <c r="P233" i="3"/>
  <c r="O233" i="3"/>
  <c r="J233" i="3" s="1"/>
  <c r="N233" i="3"/>
  <c r="M233" i="3"/>
  <c r="I233" i="3"/>
  <c r="H233" i="3"/>
  <c r="S233" i="3" s="1"/>
  <c r="G233" i="3"/>
  <c r="B233" i="3"/>
  <c r="S232" i="3"/>
  <c r="P232" i="3"/>
  <c r="O232" i="3"/>
  <c r="J232" i="3" s="1"/>
  <c r="N232" i="3"/>
  <c r="M232" i="3"/>
  <c r="I232" i="3"/>
  <c r="H232" i="3"/>
  <c r="G232" i="3"/>
  <c r="B232" i="3"/>
  <c r="S231" i="3"/>
  <c r="P231" i="3"/>
  <c r="O231" i="3"/>
  <c r="N231" i="3"/>
  <c r="M231" i="3"/>
  <c r="I231" i="3"/>
  <c r="H231" i="3"/>
  <c r="G231" i="3"/>
  <c r="B231" i="3"/>
  <c r="P230" i="3"/>
  <c r="O230" i="3"/>
  <c r="N230" i="3"/>
  <c r="M230" i="3"/>
  <c r="I230" i="3"/>
  <c r="H230" i="3"/>
  <c r="S230" i="3" s="1"/>
  <c r="G230" i="3"/>
  <c r="B230" i="3"/>
  <c r="P229" i="3"/>
  <c r="O229" i="3"/>
  <c r="J229" i="3" s="1"/>
  <c r="N229" i="3"/>
  <c r="M229" i="3"/>
  <c r="I229" i="3"/>
  <c r="H229" i="3"/>
  <c r="S229" i="3" s="1"/>
  <c r="G229" i="3"/>
  <c r="B229" i="3"/>
  <c r="S228" i="3"/>
  <c r="P228" i="3"/>
  <c r="O228" i="3"/>
  <c r="J228" i="3" s="1"/>
  <c r="N228" i="3"/>
  <c r="M228" i="3"/>
  <c r="I228" i="3"/>
  <c r="H228" i="3"/>
  <c r="G228" i="3"/>
  <c r="B228" i="3"/>
  <c r="S227" i="3"/>
  <c r="P227" i="3"/>
  <c r="O227" i="3"/>
  <c r="N227" i="3"/>
  <c r="M227" i="3"/>
  <c r="I227" i="3"/>
  <c r="H227" i="3"/>
  <c r="G227" i="3"/>
  <c r="B227" i="3"/>
  <c r="P226" i="3"/>
  <c r="O226" i="3"/>
  <c r="N226" i="3"/>
  <c r="M226" i="3"/>
  <c r="I226" i="3"/>
  <c r="H226" i="3"/>
  <c r="S226" i="3" s="1"/>
  <c r="G226" i="3"/>
  <c r="B226" i="3"/>
  <c r="P225" i="3"/>
  <c r="O225" i="3"/>
  <c r="J225" i="3" s="1"/>
  <c r="N225" i="3"/>
  <c r="M225" i="3"/>
  <c r="I225" i="3"/>
  <c r="H225" i="3"/>
  <c r="S225" i="3" s="1"/>
  <c r="G225" i="3"/>
  <c r="B225" i="3"/>
  <c r="S224" i="3"/>
  <c r="P224" i="3"/>
  <c r="O224" i="3"/>
  <c r="J224" i="3" s="1"/>
  <c r="N224" i="3"/>
  <c r="M224" i="3"/>
  <c r="I224" i="3"/>
  <c r="H224" i="3"/>
  <c r="G224" i="3"/>
  <c r="B224" i="3"/>
  <c r="S223" i="3"/>
  <c r="P223" i="3"/>
  <c r="O223" i="3"/>
  <c r="N223" i="3"/>
  <c r="M223" i="3"/>
  <c r="I223" i="3"/>
  <c r="H223" i="3"/>
  <c r="G223" i="3"/>
  <c r="B223" i="3"/>
  <c r="P222" i="3"/>
  <c r="O222" i="3"/>
  <c r="N222" i="3"/>
  <c r="M222" i="3"/>
  <c r="I222" i="3"/>
  <c r="H222" i="3"/>
  <c r="S222" i="3" s="1"/>
  <c r="G222" i="3"/>
  <c r="B222" i="3"/>
  <c r="P221" i="3"/>
  <c r="O221" i="3"/>
  <c r="J221" i="3" s="1"/>
  <c r="N221" i="3"/>
  <c r="M221" i="3"/>
  <c r="I221" i="3"/>
  <c r="H221" i="3"/>
  <c r="S221" i="3" s="1"/>
  <c r="G221" i="3"/>
  <c r="B221" i="3"/>
  <c r="S220" i="3"/>
  <c r="P220" i="3"/>
  <c r="O220" i="3"/>
  <c r="J220" i="3" s="1"/>
  <c r="N220" i="3"/>
  <c r="M220" i="3"/>
  <c r="I220" i="3"/>
  <c r="H220" i="3"/>
  <c r="G220" i="3"/>
  <c r="B220" i="3"/>
  <c r="S219" i="3"/>
  <c r="P219" i="3"/>
  <c r="O219" i="3"/>
  <c r="J219" i="3" s="1"/>
  <c r="N219" i="3"/>
  <c r="M219" i="3"/>
  <c r="I219" i="3"/>
  <c r="H219" i="3"/>
  <c r="G219" i="3"/>
  <c r="B219" i="3"/>
  <c r="S218" i="3"/>
  <c r="P218" i="3"/>
  <c r="O218" i="3"/>
  <c r="N218" i="3"/>
  <c r="M218" i="3"/>
  <c r="I218" i="3"/>
  <c r="H218" i="3"/>
  <c r="G218" i="3"/>
  <c r="B218" i="3"/>
  <c r="P217" i="3"/>
  <c r="O217" i="3"/>
  <c r="J217" i="3" s="1"/>
  <c r="N217" i="3"/>
  <c r="M217" i="3"/>
  <c r="I217" i="3"/>
  <c r="H217" i="3"/>
  <c r="S217" i="3" s="1"/>
  <c r="G217" i="3"/>
  <c r="B217" i="3"/>
  <c r="S216" i="3"/>
  <c r="P216" i="3"/>
  <c r="O216" i="3"/>
  <c r="J216" i="3" s="1"/>
  <c r="N216" i="3"/>
  <c r="M216" i="3"/>
  <c r="I216" i="3"/>
  <c r="H216" i="3"/>
  <c r="G216" i="3"/>
  <c r="B216" i="3"/>
  <c r="S215" i="3"/>
  <c r="P215" i="3"/>
  <c r="O215" i="3"/>
  <c r="J215" i="3" s="1"/>
  <c r="N215" i="3"/>
  <c r="M215" i="3"/>
  <c r="I215" i="3"/>
  <c r="H215" i="3"/>
  <c r="G215" i="3"/>
  <c r="B215" i="3"/>
  <c r="S214" i="3"/>
  <c r="P214" i="3"/>
  <c r="O214" i="3"/>
  <c r="N214" i="3"/>
  <c r="M214" i="3"/>
  <c r="I214" i="3"/>
  <c r="H214" i="3"/>
  <c r="G214" i="3"/>
  <c r="B214" i="3"/>
  <c r="P213" i="3"/>
  <c r="O213" i="3"/>
  <c r="J213" i="3" s="1"/>
  <c r="N213" i="3"/>
  <c r="M213" i="3"/>
  <c r="I213" i="3"/>
  <c r="H213" i="3"/>
  <c r="S213" i="3" s="1"/>
  <c r="G213" i="3"/>
  <c r="B213" i="3"/>
  <c r="S212" i="3"/>
  <c r="P212" i="3"/>
  <c r="O212" i="3"/>
  <c r="J212" i="3" s="1"/>
  <c r="N212" i="3"/>
  <c r="M212" i="3"/>
  <c r="I212" i="3"/>
  <c r="H212" i="3"/>
  <c r="G212" i="3"/>
  <c r="B212" i="3"/>
  <c r="S211" i="3"/>
  <c r="P211" i="3"/>
  <c r="O211" i="3"/>
  <c r="J211" i="3" s="1"/>
  <c r="N211" i="3"/>
  <c r="M211" i="3"/>
  <c r="I211" i="3"/>
  <c r="H211" i="3"/>
  <c r="G211" i="3"/>
  <c r="B211" i="3"/>
  <c r="S210" i="3"/>
  <c r="P210" i="3"/>
  <c r="O210" i="3"/>
  <c r="N210" i="3"/>
  <c r="M210" i="3"/>
  <c r="I210" i="3"/>
  <c r="H210" i="3"/>
  <c r="G210" i="3"/>
  <c r="B210" i="3"/>
  <c r="P209" i="3"/>
  <c r="O209" i="3"/>
  <c r="J209" i="3" s="1"/>
  <c r="N209" i="3"/>
  <c r="M209" i="3"/>
  <c r="I209" i="3"/>
  <c r="H209" i="3"/>
  <c r="S209" i="3" s="1"/>
  <c r="G209" i="3"/>
  <c r="B209" i="3"/>
  <c r="S208" i="3"/>
  <c r="P208" i="3"/>
  <c r="O208" i="3"/>
  <c r="J208" i="3" s="1"/>
  <c r="N208" i="3"/>
  <c r="M208" i="3"/>
  <c r="I208" i="3"/>
  <c r="H208" i="3"/>
  <c r="G208" i="3"/>
  <c r="B208" i="3"/>
  <c r="S207" i="3"/>
  <c r="P207" i="3"/>
  <c r="O207" i="3"/>
  <c r="J207" i="3" s="1"/>
  <c r="N207" i="3"/>
  <c r="M207" i="3"/>
  <c r="I207" i="3"/>
  <c r="H207" i="3"/>
  <c r="G207" i="3"/>
  <c r="B207" i="3"/>
  <c r="S206" i="3"/>
  <c r="P206" i="3"/>
  <c r="O206" i="3"/>
  <c r="N206" i="3"/>
  <c r="M206" i="3"/>
  <c r="I206" i="3"/>
  <c r="H206" i="3"/>
  <c r="G206" i="3"/>
  <c r="B206" i="3"/>
  <c r="P205" i="3"/>
  <c r="O205" i="3"/>
  <c r="J205" i="3" s="1"/>
  <c r="N205" i="3"/>
  <c r="M205" i="3"/>
  <c r="I205" i="3"/>
  <c r="H205" i="3"/>
  <c r="S205" i="3" s="1"/>
  <c r="G205" i="3"/>
  <c r="B205" i="3"/>
  <c r="S204" i="3"/>
  <c r="P204" i="3"/>
  <c r="O204" i="3"/>
  <c r="J204" i="3" s="1"/>
  <c r="N204" i="3"/>
  <c r="M204" i="3"/>
  <c r="I204" i="3"/>
  <c r="H204" i="3"/>
  <c r="G204" i="3"/>
  <c r="B204" i="3"/>
  <c r="S203" i="3"/>
  <c r="P203" i="3"/>
  <c r="F201" i="6" s="1"/>
  <c r="O203" i="3"/>
  <c r="J203" i="3" s="1"/>
  <c r="N203" i="3"/>
  <c r="M203" i="3"/>
  <c r="I203" i="3"/>
  <c r="H203" i="3"/>
  <c r="G203" i="3"/>
  <c r="B203" i="3"/>
  <c r="S202" i="3"/>
  <c r="P202" i="3"/>
  <c r="F200" i="6" s="1"/>
  <c r="O202" i="3"/>
  <c r="N202" i="3"/>
  <c r="M202" i="3"/>
  <c r="I202" i="3"/>
  <c r="H202" i="3"/>
  <c r="G202" i="3"/>
  <c r="B202" i="3"/>
  <c r="P201" i="3"/>
  <c r="F199" i="6" s="1"/>
  <c r="O201" i="3"/>
  <c r="J201" i="3" s="1"/>
  <c r="N201" i="3"/>
  <c r="M201" i="3"/>
  <c r="I201" i="3"/>
  <c r="H201" i="3"/>
  <c r="S201" i="3" s="1"/>
  <c r="G201" i="3"/>
  <c r="B201" i="3"/>
  <c r="S200" i="3"/>
  <c r="P200" i="3"/>
  <c r="F198" i="6" s="1"/>
  <c r="O200" i="3"/>
  <c r="J200" i="3" s="1"/>
  <c r="N200" i="3"/>
  <c r="M200" i="3"/>
  <c r="I200" i="3"/>
  <c r="H200" i="3"/>
  <c r="G200" i="3"/>
  <c r="B200" i="3"/>
  <c r="S199" i="3"/>
  <c r="P199" i="3"/>
  <c r="F197" i="6" s="1"/>
  <c r="O199" i="3"/>
  <c r="J199" i="3" s="1"/>
  <c r="N199" i="3"/>
  <c r="M199" i="3"/>
  <c r="I199" i="3"/>
  <c r="H199" i="3"/>
  <c r="G199" i="3"/>
  <c r="B199" i="3"/>
  <c r="S198" i="3"/>
  <c r="P198" i="3"/>
  <c r="F196" i="6" s="1"/>
  <c r="O198" i="3"/>
  <c r="N198" i="3"/>
  <c r="M198" i="3"/>
  <c r="B196" i="6" s="1"/>
  <c r="I198" i="3"/>
  <c r="H198" i="3"/>
  <c r="G198" i="3"/>
  <c r="B198" i="3"/>
  <c r="P197" i="3"/>
  <c r="F195" i="6" s="1"/>
  <c r="O197" i="3"/>
  <c r="J197" i="3" s="1"/>
  <c r="N197" i="3"/>
  <c r="M197" i="3"/>
  <c r="I197" i="3"/>
  <c r="H197" i="3"/>
  <c r="S197" i="3" s="1"/>
  <c r="G197" i="3"/>
  <c r="B197" i="3"/>
  <c r="S196" i="3"/>
  <c r="P196" i="3"/>
  <c r="F194" i="6" s="1"/>
  <c r="O196" i="3"/>
  <c r="J196" i="3" s="1"/>
  <c r="N196" i="3"/>
  <c r="M196" i="3"/>
  <c r="I196" i="3"/>
  <c r="H196" i="3"/>
  <c r="G196" i="3"/>
  <c r="B196" i="3"/>
  <c r="S195" i="3"/>
  <c r="P195" i="3"/>
  <c r="F193" i="6" s="1"/>
  <c r="O195" i="3"/>
  <c r="J195" i="3" s="1"/>
  <c r="N195" i="3"/>
  <c r="M195" i="3"/>
  <c r="I195" i="3"/>
  <c r="H195" i="3"/>
  <c r="G195" i="3"/>
  <c r="B195" i="3"/>
  <c r="S194" i="3"/>
  <c r="P194" i="3"/>
  <c r="F192" i="6" s="1"/>
  <c r="O194" i="3"/>
  <c r="N194" i="3"/>
  <c r="M194" i="3"/>
  <c r="I194" i="3"/>
  <c r="H194" i="3"/>
  <c r="G194" i="3"/>
  <c r="B194" i="3"/>
  <c r="P193" i="3"/>
  <c r="F191" i="6" s="1"/>
  <c r="O193" i="3"/>
  <c r="J193" i="3" s="1"/>
  <c r="N193" i="3"/>
  <c r="M193" i="3"/>
  <c r="I193" i="3"/>
  <c r="H193" i="3"/>
  <c r="S193" i="3" s="1"/>
  <c r="G193" i="3"/>
  <c r="B193" i="3"/>
  <c r="S192" i="3"/>
  <c r="P192" i="3"/>
  <c r="F190" i="6" s="1"/>
  <c r="O192" i="3"/>
  <c r="J192" i="3" s="1"/>
  <c r="N192" i="3"/>
  <c r="M192" i="3"/>
  <c r="I192" i="3"/>
  <c r="H192" i="3"/>
  <c r="G192" i="3"/>
  <c r="B192" i="3"/>
  <c r="S191" i="3"/>
  <c r="P191" i="3"/>
  <c r="F189" i="6" s="1"/>
  <c r="O191" i="3"/>
  <c r="J191" i="3" s="1"/>
  <c r="N191" i="3"/>
  <c r="M191" i="3"/>
  <c r="I191" i="3"/>
  <c r="H191" i="3"/>
  <c r="G191" i="3"/>
  <c r="B191" i="3"/>
  <c r="S190" i="3"/>
  <c r="P190" i="3"/>
  <c r="F188" i="6" s="1"/>
  <c r="O190" i="3"/>
  <c r="N190" i="3"/>
  <c r="M190" i="3"/>
  <c r="B188" i="6" s="1"/>
  <c r="I190" i="3"/>
  <c r="H190" i="3"/>
  <c r="G190" i="3"/>
  <c r="B190" i="3"/>
  <c r="P189" i="3"/>
  <c r="F187" i="6" s="1"/>
  <c r="O189" i="3"/>
  <c r="J189" i="3" s="1"/>
  <c r="N189" i="3"/>
  <c r="M189" i="3"/>
  <c r="I189" i="3"/>
  <c r="H189" i="3"/>
  <c r="S189" i="3" s="1"/>
  <c r="G189" i="3"/>
  <c r="B189" i="3"/>
  <c r="S188" i="3"/>
  <c r="P188" i="3"/>
  <c r="F186" i="6" s="1"/>
  <c r="O188" i="3"/>
  <c r="J188" i="3" s="1"/>
  <c r="N188" i="3"/>
  <c r="M188" i="3"/>
  <c r="I188" i="3"/>
  <c r="H188" i="3"/>
  <c r="G188" i="3"/>
  <c r="B188" i="3"/>
  <c r="S187" i="3"/>
  <c r="P187" i="3"/>
  <c r="F185" i="6" s="1"/>
  <c r="O187" i="3"/>
  <c r="J187" i="3" s="1"/>
  <c r="N187" i="3"/>
  <c r="C185" i="5" s="1"/>
  <c r="M187" i="3"/>
  <c r="I187" i="3"/>
  <c r="H187" i="3"/>
  <c r="G187" i="3"/>
  <c r="B187" i="3"/>
  <c r="S186" i="3"/>
  <c r="P186" i="3"/>
  <c r="F184" i="6" s="1"/>
  <c r="O186" i="3"/>
  <c r="N186" i="3"/>
  <c r="M186" i="3"/>
  <c r="I186" i="3"/>
  <c r="H186" i="3"/>
  <c r="G186" i="3"/>
  <c r="B186" i="3"/>
  <c r="P185" i="3"/>
  <c r="F183" i="6" s="1"/>
  <c r="O185" i="3"/>
  <c r="J185" i="3" s="1"/>
  <c r="N185" i="3"/>
  <c r="M185" i="3"/>
  <c r="I185" i="3"/>
  <c r="H185" i="3"/>
  <c r="S185" i="3" s="1"/>
  <c r="G185" i="3"/>
  <c r="B185" i="3"/>
  <c r="S184" i="3"/>
  <c r="P184" i="3"/>
  <c r="F182" i="6" s="1"/>
  <c r="O184" i="3"/>
  <c r="J184" i="3" s="1"/>
  <c r="N184" i="3"/>
  <c r="M184" i="3"/>
  <c r="I184" i="3"/>
  <c r="H184" i="3"/>
  <c r="G184" i="3"/>
  <c r="B184" i="3"/>
  <c r="S183" i="3"/>
  <c r="P183" i="3"/>
  <c r="F181" i="6" s="1"/>
  <c r="O183" i="3"/>
  <c r="J183" i="3" s="1"/>
  <c r="N183" i="3"/>
  <c r="M183" i="3"/>
  <c r="I183" i="3"/>
  <c r="H183" i="3"/>
  <c r="G183" i="3"/>
  <c r="B183" i="3"/>
  <c r="S182" i="3"/>
  <c r="P182" i="3"/>
  <c r="F180" i="6" s="1"/>
  <c r="O182" i="3"/>
  <c r="N182" i="3"/>
  <c r="M182" i="3"/>
  <c r="B180" i="6" s="1"/>
  <c r="I182" i="3"/>
  <c r="H182" i="3"/>
  <c r="G182" i="3"/>
  <c r="B182" i="3"/>
  <c r="P181" i="3"/>
  <c r="F179" i="6" s="1"/>
  <c r="O181" i="3"/>
  <c r="J181" i="3" s="1"/>
  <c r="N181" i="3"/>
  <c r="M181" i="3"/>
  <c r="I181" i="3"/>
  <c r="H181" i="3"/>
  <c r="S181" i="3" s="1"/>
  <c r="G181" i="3"/>
  <c r="B181" i="3"/>
  <c r="S180" i="3"/>
  <c r="P180" i="3"/>
  <c r="F178" i="6" s="1"/>
  <c r="O180" i="3"/>
  <c r="J180" i="3" s="1"/>
  <c r="N180" i="3"/>
  <c r="M180" i="3"/>
  <c r="I180" i="3"/>
  <c r="H180" i="3"/>
  <c r="G180" i="3"/>
  <c r="B180" i="3"/>
  <c r="S179" i="3"/>
  <c r="P179" i="3"/>
  <c r="F177" i="6" s="1"/>
  <c r="O179" i="3"/>
  <c r="J179" i="3" s="1"/>
  <c r="N179" i="3"/>
  <c r="M179" i="3"/>
  <c r="I179" i="3"/>
  <c r="H179" i="3"/>
  <c r="G179" i="3"/>
  <c r="B179" i="3"/>
  <c r="S178" i="3"/>
  <c r="P178" i="3"/>
  <c r="F176" i="6" s="1"/>
  <c r="O178" i="3"/>
  <c r="N178" i="3"/>
  <c r="M178" i="3"/>
  <c r="I178" i="3"/>
  <c r="H178" i="3"/>
  <c r="G178" i="3"/>
  <c r="B178" i="3"/>
  <c r="P177" i="3"/>
  <c r="F175" i="6" s="1"/>
  <c r="O177" i="3"/>
  <c r="J177" i="3" s="1"/>
  <c r="N177" i="3"/>
  <c r="M177" i="3"/>
  <c r="I177" i="3"/>
  <c r="H177" i="3"/>
  <c r="S177" i="3" s="1"/>
  <c r="G177" i="3"/>
  <c r="B177" i="3"/>
  <c r="S176" i="3"/>
  <c r="P176" i="3"/>
  <c r="F174" i="6" s="1"/>
  <c r="O176" i="3"/>
  <c r="J176" i="3" s="1"/>
  <c r="N176" i="3"/>
  <c r="M176" i="3"/>
  <c r="I176" i="3"/>
  <c r="H176" i="3"/>
  <c r="G176" i="3"/>
  <c r="B176" i="3"/>
  <c r="S175" i="3"/>
  <c r="P175" i="3"/>
  <c r="F173" i="6" s="1"/>
  <c r="O175" i="3"/>
  <c r="J175" i="3" s="1"/>
  <c r="N175" i="3"/>
  <c r="M175" i="3"/>
  <c r="I175" i="3"/>
  <c r="H175" i="3"/>
  <c r="G175" i="3"/>
  <c r="B175" i="3"/>
  <c r="S174" i="3"/>
  <c r="P174" i="3"/>
  <c r="F172" i="6" s="1"/>
  <c r="O174" i="3"/>
  <c r="N174" i="3"/>
  <c r="M174" i="3"/>
  <c r="I174" i="3"/>
  <c r="H174" i="3"/>
  <c r="G174" i="3"/>
  <c r="B174" i="3"/>
  <c r="P173" i="3"/>
  <c r="F171" i="6" s="1"/>
  <c r="O173" i="3"/>
  <c r="J173" i="3" s="1"/>
  <c r="N173" i="3"/>
  <c r="M173" i="3"/>
  <c r="I173" i="3"/>
  <c r="H173" i="3"/>
  <c r="S173" i="3" s="1"/>
  <c r="G173" i="3"/>
  <c r="B173" i="3"/>
  <c r="S172" i="3"/>
  <c r="P172" i="3"/>
  <c r="F170" i="6" s="1"/>
  <c r="O172" i="3"/>
  <c r="J172" i="3" s="1"/>
  <c r="N172" i="3"/>
  <c r="M172" i="3"/>
  <c r="I172" i="3"/>
  <c r="H172" i="3"/>
  <c r="G172" i="3"/>
  <c r="B172" i="3"/>
  <c r="S171" i="3"/>
  <c r="P171" i="3"/>
  <c r="F169" i="6" s="1"/>
  <c r="O171" i="3"/>
  <c r="J171" i="3" s="1"/>
  <c r="N171" i="3"/>
  <c r="C169" i="5" s="1"/>
  <c r="M171" i="3"/>
  <c r="I171" i="3"/>
  <c r="H171" i="3"/>
  <c r="G171" i="3"/>
  <c r="B171" i="3"/>
  <c r="S170" i="3"/>
  <c r="P170" i="3"/>
  <c r="F168" i="6" s="1"/>
  <c r="O170" i="3"/>
  <c r="N170" i="3"/>
  <c r="M170" i="3"/>
  <c r="I170" i="3"/>
  <c r="H170" i="3"/>
  <c r="G170" i="3"/>
  <c r="B170" i="3"/>
  <c r="P169" i="3"/>
  <c r="F167" i="6" s="1"/>
  <c r="O169" i="3"/>
  <c r="J169" i="3" s="1"/>
  <c r="N169" i="3"/>
  <c r="M169" i="3"/>
  <c r="I169" i="3"/>
  <c r="H169" i="3"/>
  <c r="S169" i="3" s="1"/>
  <c r="G169" i="3"/>
  <c r="B169" i="3"/>
  <c r="S168" i="3"/>
  <c r="P168" i="3"/>
  <c r="F166" i="6" s="1"/>
  <c r="O168" i="3"/>
  <c r="J168" i="3" s="1"/>
  <c r="N168" i="3"/>
  <c r="M168" i="3"/>
  <c r="I168" i="3"/>
  <c r="H168" i="3"/>
  <c r="G168" i="3"/>
  <c r="B168" i="3"/>
  <c r="S167" i="3"/>
  <c r="P167" i="3"/>
  <c r="F165" i="6" s="1"/>
  <c r="O167" i="3"/>
  <c r="J167" i="3" s="1"/>
  <c r="N167" i="3"/>
  <c r="M167" i="3"/>
  <c r="I167" i="3"/>
  <c r="H167" i="3"/>
  <c r="G167" i="3"/>
  <c r="B167" i="3"/>
  <c r="S166" i="3"/>
  <c r="P166" i="3"/>
  <c r="F164" i="6" s="1"/>
  <c r="O166" i="3"/>
  <c r="N166" i="3"/>
  <c r="M166" i="3"/>
  <c r="B164" i="6" s="1"/>
  <c r="I166" i="3"/>
  <c r="H166" i="3"/>
  <c r="G166" i="3"/>
  <c r="B166" i="3"/>
  <c r="P165" i="3"/>
  <c r="F163" i="6" s="1"/>
  <c r="O165" i="3"/>
  <c r="J165" i="3" s="1"/>
  <c r="N165" i="3"/>
  <c r="M165" i="3"/>
  <c r="I165" i="3"/>
  <c r="H165" i="3"/>
  <c r="S165" i="3" s="1"/>
  <c r="G165" i="3"/>
  <c r="B165" i="3"/>
  <c r="S164" i="3"/>
  <c r="P164" i="3"/>
  <c r="F162" i="6" s="1"/>
  <c r="O164" i="3"/>
  <c r="J164" i="3" s="1"/>
  <c r="N164" i="3"/>
  <c r="M164" i="3"/>
  <c r="I164" i="3"/>
  <c r="H164" i="3"/>
  <c r="G164" i="3"/>
  <c r="B164" i="3"/>
  <c r="S163" i="3"/>
  <c r="P163" i="3"/>
  <c r="F161" i="6" s="1"/>
  <c r="O163" i="3"/>
  <c r="J163" i="3" s="1"/>
  <c r="N163" i="3"/>
  <c r="M163" i="3"/>
  <c r="I163" i="3"/>
  <c r="H163" i="3"/>
  <c r="G163" i="3"/>
  <c r="B163" i="3"/>
  <c r="S162" i="3"/>
  <c r="P162" i="3"/>
  <c r="F160" i="6" s="1"/>
  <c r="O162" i="3"/>
  <c r="N162" i="3"/>
  <c r="M162" i="3"/>
  <c r="I162" i="3"/>
  <c r="H162" i="3"/>
  <c r="G162" i="3"/>
  <c r="B162" i="3"/>
  <c r="P161" i="3"/>
  <c r="F159" i="6" s="1"/>
  <c r="O161" i="3"/>
  <c r="J161" i="3" s="1"/>
  <c r="N161" i="3"/>
  <c r="M161" i="3"/>
  <c r="I161" i="3"/>
  <c r="H161" i="3"/>
  <c r="S161" i="3" s="1"/>
  <c r="G161" i="3"/>
  <c r="B161" i="3"/>
  <c r="S160" i="3"/>
  <c r="P160" i="3"/>
  <c r="F158" i="6" s="1"/>
  <c r="O160" i="3"/>
  <c r="J160" i="3" s="1"/>
  <c r="N160" i="3"/>
  <c r="M160" i="3"/>
  <c r="I160" i="3"/>
  <c r="H160" i="3"/>
  <c r="G160" i="3"/>
  <c r="B160" i="3"/>
  <c r="S159" i="3"/>
  <c r="P159" i="3"/>
  <c r="F157" i="6" s="1"/>
  <c r="O159" i="3"/>
  <c r="J159" i="3" s="1"/>
  <c r="N159" i="3"/>
  <c r="M159" i="3"/>
  <c r="I159" i="3"/>
  <c r="H159" i="3"/>
  <c r="G159" i="3"/>
  <c r="B159" i="3"/>
  <c r="S158" i="3"/>
  <c r="P158" i="3"/>
  <c r="F156" i="6" s="1"/>
  <c r="O158" i="3"/>
  <c r="N158" i="3"/>
  <c r="M158" i="3"/>
  <c r="B156" i="6" s="1"/>
  <c r="I158" i="3"/>
  <c r="H158" i="3"/>
  <c r="G158" i="3"/>
  <c r="B158" i="3"/>
  <c r="P157" i="3"/>
  <c r="F155" i="6" s="1"/>
  <c r="O157" i="3"/>
  <c r="J157" i="3" s="1"/>
  <c r="N157" i="3"/>
  <c r="M157" i="3"/>
  <c r="I157" i="3"/>
  <c r="H157" i="3"/>
  <c r="S157" i="3" s="1"/>
  <c r="G157" i="3"/>
  <c r="B157" i="3"/>
  <c r="S156" i="3"/>
  <c r="P156" i="3"/>
  <c r="F154" i="6" s="1"/>
  <c r="O156" i="3"/>
  <c r="J156" i="3" s="1"/>
  <c r="N156" i="3"/>
  <c r="M156" i="3"/>
  <c r="I156" i="3"/>
  <c r="H156" i="3"/>
  <c r="G156" i="3"/>
  <c r="B156" i="3"/>
  <c r="S155" i="3"/>
  <c r="P155" i="3"/>
  <c r="F153" i="6" s="1"/>
  <c r="O155" i="3"/>
  <c r="J155" i="3" s="1"/>
  <c r="N155" i="3"/>
  <c r="C153" i="5" s="1"/>
  <c r="M155" i="3"/>
  <c r="I155" i="3"/>
  <c r="H155" i="3"/>
  <c r="G155" i="3"/>
  <c r="B155" i="3"/>
  <c r="S154" i="3"/>
  <c r="P154" i="3"/>
  <c r="F152" i="6" s="1"/>
  <c r="O154" i="3"/>
  <c r="N154" i="3"/>
  <c r="M154" i="3"/>
  <c r="I154" i="3"/>
  <c r="H154" i="3"/>
  <c r="G154" i="3"/>
  <c r="B154" i="3"/>
  <c r="P153" i="3"/>
  <c r="F151" i="6" s="1"/>
  <c r="O153" i="3"/>
  <c r="J153" i="3" s="1"/>
  <c r="N153" i="3"/>
  <c r="M153" i="3"/>
  <c r="I153" i="3"/>
  <c r="H153" i="3"/>
  <c r="S153" i="3" s="1"/>
  <c r="G153" i="3"/>
  <c r="B153" i="3"/>
  <c r="S152" i="3"/>
  <c r="P152" i="3"/>
  <c r="F150" i="6" s="1"/>
  <c r="O152" i="3"/>
  <c r="J152" i="3" s="1"/>
  <c r="N152" i="3"/>
  <c r="M152" i="3"/>
  <c r="I152" i="3"/>
  <c r="H152" i="3"/>
  <c r="G152" i="3"/>
  <c r="B152" i="3"/>
  <c r="S151" i="3"/>
  <c r="P151" i="3"/>
  <c r="F149" i="6" s="1"/>
  <c r="O151" i="3"/>
  <c r="J151" i="3" s="1"/>
  <c r="N151" i="3"/>
  <c r="M151" i="3"/>
  <c r="I151" i="3"/>
  <c r="H151" i="3"/>
  <c r="G151" i="3"/>
  <c r="B151" i="3"/>
  <c r="S150" i="3"/>
  <c r="P150" i="3"/>
  <c r="F148" i="6" s="1"/>
  <c r="O150" i="3"/>
  <c r="N150" i="3"/>
  <c r="M150" i="3"/>
  <c r="B148" i="6" s="1"/>
  <c r="I150" i="3"/>
  <c r="H150" i="3"/>
  <c r="G150" i="3"/>
  <c r="B150" i="3"/>
  <c r="P149" i="3"/>
  <c r="F147" i="6" s="1"/>
  <c r="O149" i="3"/>
  <c r="J149" i="3" s="1"/>
  <c r="A147" i="5" s="1"/>
  <c r="N149" i="3"/>
  <c r="M149" i="3"/>
  <c r="I149" i="3"/>
  <c r="H149" i="3"/>
  <c r="S149" i="3" s="1"/>
  <c r="G149" i="3"/>
  <c r="B149" i="3"/>
  <c r="S148" i="3"/>
  <c r="P148" i="3"/>
  <c r="F146" i="6" s="1"/>
  <c r="O148" i="3"/>
  <c r="J148" i="3" s="1"/>
  <c r="N148" i="3"/>
  <c r="M148" i="3"/>
  <c r="I148" i="3"/>
  <c r="H148" i="3"/>
  <c r="G148" i="3"/>
  <c r="B148" i="3"/>
  <c r="S147" i="3"/>
  <c r="P147" i="3"/>
  <c r="F145" i="6" s="1"/>
  <c r="O147" i="3"/>
  <c r="J147" i="3" s="1"/>
  <c r="N147" i="3"/>
  <c r="M147" i="3"/>
  <c r="I147" i="3"/>
  <c r="H147" i="3"/>
  <c r="G147" i="3"/>
  <c r="B147" i="3"/>
  <c r="S146" i="3"/>
  <c r="P146" i="3"/>
  <c r="F144" i="6" s="1"/>
  <c r="O146" i="3"/>
  <c r="N146" i="3"/>
  <c r="M146" i="3"/>
  <c r="I146" i="3"/>
  <c r="H146" i="3"/>
  <c r="G146" i="3"/>
  <c r="B146" i="3"/>
  <c r="P145" i="3"/>
  <c r="F143" i="6" s="1"/>
  <c r="O145" i="3"/>
  <c r="J145" i="3" s="1"/>
  <c r="N145" i="3"/>
  <c r="M145" i="3"/>
  <c r="I145" i="3"/>
  <c r="H145" i="3"/>
  <c r="S145" i="3" s="1"/>
  <c r="G145" i="3"/>
  <c r="B145" i="3"/>
  <c r="S144" i="3"/>
  <c r="P144" i="3"/>
  <c r="F142" i="6" s="1"/>
  <c r="O144" i="3"/>
  <c r="J144" i="3" s="1"/>
  <c r="N144" i="3"/>
  <c r="M144" i="3"/>
  <c r="I144" i="3"/>
  <c r="H144" i="3"/>
  <c r="G144" i="3"/>
  <c r="B144" i="3"/>
  <c r="S143" i="3"/>
  <c r="P143" i="3"/>
  <c r="F141" i="6" s="1"/>
  <c r="O143" i="3"/>
  <c r="J143" i="3" s="1"/>
  <c r="N143" i="3"/>
  <c r="M143" i="3"/>
  <c r="I143" i="3"/>
  <c r="H143" i="3"/>
  <c r="G143" i="3"/>
  <c r="B143" i="3"/>
  <c r="S142" i="3"/>
  <c r="P142" i="3"/>
  <c r="F140" i="6" s="1"/>
  <c r="O142" i="3"/>
  <c r="N142" i="3"/>
  <c r="M142" i="3"/>
  <c r="I142" i="3"/>
  <c r="H142" i="3"/>
  <c r="G142" i="3"/>
  <c r="B142" i="3"/>
  <c r="P141" i="3"/>
  <c r="F139" i="6" s="1"/>
  <c r="O141" i="3"/>
  <c r="J141" i="3" s="1"/>
  <c r="N141" i="3"/>
  <c r="M141" i="3"/>
  <c r="I141" i="3"/>
  <c r="H141" i="3"/>
  <c r="S141" i="3" s="1"/>
  <c r="G141" i="3"/>
  <c r="B141" i="3"/>
  <c r="S140" i="3"/>
  <c r="P140" i="3"/>
  <c r="F138" i="6" s="1"/>
  <c r="O140" i="3"/>
  <c r="J140" i="3" s="1"/>
  <c r="N140" i="3"/>
  <c r="M140" i="3"/>
  <c r="I140" i="3"/>
  <c r="H140" i="3"/>
  <c r="G140" i="3"/>
  <c r="B140" i="3"/>
  <c r="S139" i="3"/>
  <c r="P139" i="3"/>
  <c r="F137" i="6" s="1"/>
  <c r="O139" i="3"/>
  <c r="J139" i="3" s="1"/>
  <c r="N139" i="3"/>
  <c r="M139" i="3"/>
  <c r="I139" i="3"/>
  <c r="H139" i="3"/>
  <c r="G139" i="3"/>
  <c r="B139" i="3"/>
  <c r="S138" i="3"/>
  <c r="P138" i="3"/>
  <c r="F136" i="6" s="1"/>
  <c r="O138" i="3"/>
  <c r="N138" i="3"/>
  <c r="M138" i="3"/>
  <c r="I138" i="3"/>
  <c r="H138" i="3"/>
  <c r="G138" i="3"/>
  <c r="B138" i="3"/>
  <c r="P137" i="3"/>
  <c r="F135" i="6" s="1"/>
  <c r="O137" i="3"/>
  <c r="J137" i="3" s="1"/>
  <c r="N137" i="3"/>
  <c r="M137" i="3"/>
  <c r="I137" i="3"/>
  <c r="H137" i="3"/>
  <c r="S137" i="3" s="1"/>
  <c r="G137" i="3"/>
  <c r="B137" i="3"/>
  <c r="S136" i="3"/>
  <c r="P136" i="3"/>
  <c r="F134" i="6" s="1"/>
  <c r="O136" i="3"/>
  <c r="J136" i="3" s="1"/>
  <c r="N136" i="3"/>
  <c r="M136" i="3"/>
  <c r="I136" i="3"/>
  <c r="H136" i="3"/>
  <c r="G136" i="3"/>
  <c r="B136" i="3"/>
  <c r="S135" i="3"/>
  <c r="P135" i="3"/>
  <c r="F133" i="6" s="1"/>
  <c r="O135" i="3"/>
  <c r="J135" i="3" s="1"/>
  <c r="N135" i="3"/>
  <c r="M135" i="3"/>
  <c r="I135" i="3"/>
  <c r="H135" i="3"/>
  <c r="G135" i="3"/>
  <c r="B135" i="3"/>
  <c r="S134" i="3"/>
  <c r="P134" i="3"/>
  <c r="F132" i="6" s="1"/>
  <c r="O134" i="3"/>
  <c r="N134" i="3"/>
  <c r="M134" i="3"/>
  <c r="B132" i="6" s="1"/>
  <c r="I134" i="3"/>
  <c r="H134" i="3"/>
  <c r="G134" i="3"/>
  <c r="B134" i="3"/>
  <c r="P133" i="3"/>
  <c r="F131" i="6" s="1"/>
  <c r="O133" i="3"/>
  <c r="J133" i="3" s="1"/>
  <c r="N133" i="3"/>
  <c r="M133" i="3"/>
  <c r="I133" i="3"/>
  <c r="H133" i="3"/>
  <c r="S133" i="3" s="1"/>
  <c r="G133" i="3"/>
  <c r="B133" i="3"/>
  <c r="S132" i="3"/>
  <c r="P132" i="3"/>
  <c r="F130" i="6" s="1"/>
  <c r="O132" i="3"/>
  <c r="J132" i="3" s="1"/>
  <c r="N132" i="3"/>
  <c r="M132" i="3"/>
  <c r="I132" i="3"/>
  <c r="H132" i="3"/>
  <c r="G132" i="3"/>
  <c r="B132" i="3"/>
  <c r="P131" i="3"/>
  <c r="F129" i="6" s="1"/>
  <c r="O131" i="3"/>
  <c r="N131" i="3"/>
  <c r="M131" i="3"/>
  <c r="I131" i="3"/>
  <c r="H131" i="3"/>
  <c r="S131" i="3" s="1"/>
  <c r="G131" i="3"/>
  <c r="B131" i="3"/>
  <c r="P130" i="3"/>
  <c r="F128" i="6" s="1"/>
  <c r="O130" i="3"/>
  <c r="N130" i="3"/>
  <c r="M130" i="3"/>
  <c r="I130" i="3"/>
  <c r="H130" i="3"/>
  <c r="S130" i="3" s="1"/>
  <c r="G130" i="3"/>
  <c r="B130" i="3"/>
  <c r="P129" i="3"/>
  <c r="F127" i="6" s="1"/>
  <c r="O129" i="3"/>
  <c r="J129" i="3" s="1"/>
  <c r="N129" i="3"/>
  <c r="M129" i="3"/>
  <c r="I129" i="3"/>
  <c r="H129" i="3"/>
  <c r="S129" i="3" s="1"/>
  <c r="G129" i="3"/>
  <c r="B129" i="3"/>
  <c r="S128" i="3"/>
  <c r="P128" i="3"/>
  <c r="F126" i="6" s="1"/>
  <c r="O128" i="3"/>
  <c r="N128" i="3"/>
  <c r="M128" i="3"/>
  <c r="I128" i="3"/>
  <c r="H128" i="3"/>
  <c r="G128" i="3"/>
  <c r="B128" i="3"/>
  <c r="P127" i="3"/>
  <c r="F125" i="6" s="1"/>
  <c r="O127" i="3"/>
  <c r="J127" i="3" s="1"/>
  <c r="N127" i="3"/>
  <c r="M127" i="3"/>
  <c r="I127" i="3"/>
  <c r="H127" i="3"/>
  <c r="S127" i="3" s="1"/>
  <c r="G127" i="3"/>
  <c r="B127" i="3"/>
  <c r="P126" i="3"/>
  <c r="F124" i="6" s="1"/>
  <c r="O126" i="3"/>
  <c r="N126" i="3"/>
  <c r="M126" i="3"/>
  <c r="I126" i="3"/>
  <c r="H126" i="3"/>
  <c r="S126" i="3" s="1"/>
  <c r="G126" i="3"/>
  <c r="B126" i="3"/>
  <c r="P125" i="3"/>
  <c r="F123" i="6" s="1"/>
  <c r="O125" i="3"/>
  <c r="J125" i="3" s="1"/>
  <c r="N125" i="3"/>
  <c r="M125" i="3"/>
  <c r="I125" i="3"/>
  <c r="H125" i="3"/>
  <c r="S125" i="3" s="1"/>
  <c r="G125" i="3"/>
  <c r="B125" i="3"/>
  <c r="S124" i="3"/>
  <c r="P124" i="3"/>
  <c r="F122" i="6" s="1"/>
  <c r="O124" i="3"/>
  <c r="J124" i="3" s="1"/>
  <c r="N124" i="3"/>
  <c r="M124" i="3"/>
  <c r="I124" i="3"/>
  <c r="H124" i="3"/>
  <c r="G124" i="3"/>
  <c r="B124" i="3"/>
  <c r="P123" i="3"/>
  <c r="F121" i="6" s="1"/>
  <c r="O123" i="3"/>
  <c r="J123" i="3" s="1"/>
  <c r="N123" i="3"/>
  <c r="M123" i="3"/>
  <c r="I123" i="3"/>
  <c r="H123" i="3"/>
  <c r="S123" i="3" s="1"/>
  <c r="G123" i="3"/>
  <c r="B123" i="3"/>
  <c r="S122" i="3"/>
  <c r="P122" i="3"/>
  <c r="F120" i="6" s="1"/>
  <c r="O122" i="3"/>
  <c r="N122" i="3"/>
  <c r="M122" i="3"/>
  <c r="I122" i="3"/>
  <c r="H122" i="3"/>
  <c r="G122" i="3"/>
  <c r="B122" i="3"/>
  <c r="P121" i="3"/>
  <c r="F119" i="6" s="1"/>
  <c r="O121" i="3"/>
  <c r="J121" i="3" s="1"/>
  <c r="N121" i="3"/>
  <c r="M121" i="3"/>
  <c r="I121" i="3"/>
  <c r="H121" i="3"/>
  <c r="S121" i="3" s="1"/>
  <c r="G121" i="3"/>
  <c r="B121" i="3"/>
  <c r="S120" i="3"/>
  <c r="P120" i="3"/>
  <c r="F118" i="6" s="1"/>
  <c r="O120" i="3"/>
  <c r="N120" i="3"/>
  <c r="M120" i="3"/>
  <c r="I120" i="3"/>
  <c r="H120" i="3"/>
  <c r="G120" i="3"/>
  <c r="B120" i="3"/>
  <c r="P119" i="3"/>
  <c r="F117" i="6" s="1"/>
  <c r="O119" i="3"/>
  <c r="J119" i="3" s="1"/>
  <c r="N119" i="3"/>
  <c r="M119" i="3"/>
  <c r="I119" i="3"/>
  <c r="H119" i="3"/>
  <c r="S119" i="3" s="1"/>
  <c r="G119" i="3"/>
  <c r="B119" i="3"/>
  <c r="S118" i="3"/>
  <c r="P118" i="3"/>
  <c r="F116" i="6" s="1"/>
  <c r="O118" i="3"/>
  <c r="N118" i="3"/>
  <c r="M118" i="3"/>
  <c r="H118" i="3"/>
  <c r="B118" i="3"/>
  <c r="P117" i="3"/>
  <c r="F115" i="6" s="1"/>
  <c r="O117" i="3"/>
  <c r="J117" i="3" s="1"/>
  <c r="N117" i="3"/>
  <c r="M117" i="3"/>
  <c r="H117" i="3"/>
  <c r="S117" i="3" s="1"/>
  <c r="B117" i="3"/>
  <c r="S116" i="3"/>
  <c r="P116" i="3"/>
  <c r="F114" i="6" s="1"/>
  <c r="O116" i="3"/>
  <c r="N116" i="3"/>
  <c r="M116" i="3"/>
  <c r="H116" i="3"/>
  <c r="B116" i="3"/>
  <c r="P115" i="3"/>
  <c r="F113" i="6" s="1"/>
  <c r="O115" i="3"/>
  <c r="J115" i="3" s="1"/>
  <c r="N115" i="3"/>
  <c r="M115" i="3"/>
  <c r="H115" i="3"/>
  <c r="S115" i="3" s="1"/>
  <c r="B115" i="3"/>
  <c r="S114" i="3"/>
  <c r="P114" i="3"/>
  <c r="F112" i="6" s="1"/>
  <c r="O114" i="3"/>
  <c r="J114" i="3" s="1"/>
  <c r="N114" i="3"/>
  <c r="M114" i="3"/>
  <c r="H114" i="3"/>
  <c r="B114" i="3"/>
  <c r="P113" i="3"/>
  <c r="F111" i="6" s="1"/>
  <c r="O113" i="3"/>
  <c r="N113" i="3"/>
  <c r="M113" i="3"/>
  <c r="H113" i="3"/>
  <c r="S113" i="3" s="1"/>
  <c r="B113" i="3"/>
  <c r="S112" i="3"/>
  <c r="P112" i="3"/>
  <c r="F110" i="6" s="1"/>
  <c r="O112" i="3"/>
  <c r="N112" i="3"/>
  <c r="M112" i="3"/>
  <c r="H112" i="3"/>
  <c r="B112" i="3"/>
  <c r="P111" i="3"/>
  <c r="F109" i="6" s="1"/>
  <c r="O111" i="3"/>
  <c r="N111" i="3"/>
  <c r="M111" i="3"/>
  <c r="H111" i="3"/>
  <c r="S111" i="3" s="1"/>
  <c r="B111" i="3"/>
  <c r="S110" i="3"/>
  <c r="P110" i="3"/>
  <c r="F108" i="6" s="1"/>
  <c r="O110" i="3"/>
  <c r="N110" i="3"/>
  <c r="M110" i="3"/>
  <c r="H110" i="3"/>
  <c r="B110" i="3"/>
  <c r="P109" i="3"/>
  <c r="F107" i="6" s="1"/>
  <c r="O109" i="3"/>
  <c r="N109" i="3"/>
  <c r="M109" i="3"/>
  <c r="H109" i="3"/>
  <c r="S109" i="3" s="1"/>
  <c r="B109" i="3"/>
  <c r="S108" i="3"/>
  <c r="P108" i="3"/>
  <c r="F106" i="6" s="1"/>
  <c r="O108" i="3"/>
  <c r="N108" i="3"/>
  <c r="M108" i="3"/>
  <c r="H108" i="3"/>
  <c r="B108" i="3"/>
  <c r="P107" i="3"/>
  <c r="F105" i="6" s="1"/>
  <c r="O107" i="3"/>
  <c r="N107" i="3"/>
  <c r="M107" i="3"/>
  <c r="H107" i="3"/>
  <c r="S107" i="3" s="1"/>
  <c r="B107" i="3"/>
  <c r="S106" i="3"/>
  <c r="P106" i="3"/>
  <c r="F104" i="6" s="1"/>
  <c r="O106" i="3"/>
  <c r="N106" i="3"/>
  <c r="M106" i="3"/>
  <c r="H106" i="3"/>
  <c r="B106" i="3"/>
  <c r="P105" i="3"/>
  <c r="F103" i="6" s="1"/>
  <c r="O105" i="3"/>
  <c r="J105" i="3" s="1"/>
  <c r="N105" i="3"/>
  <c r="M105" i="3"/>
  <c r="H105" i="3"/>
  <c r="S105" i="3" s="1"/>
  <c r="B105" i="3"/>
  <c r="S104" i="3"/>
  <c r="P104" i="3"/>
  <c r="F102" i="6" s="1"/>
  <c r="O104" i="3"/>
  <c r="N104" i="3"/>
  <c r="M104" i="3"/>
  <c r="H104" i="3"/>
  <c r="B104" i="3"/>
  <c r="P103" i="3"/>
  <c r="F101" i="6" s="1"/>
  <c r="O103" i="3"/>
  <c r="N103" i="3"/>
  <c r="M103" i="3"/>
  <c r="H103" i="3"/>
  <c r="S103" i="3" s="1"/>
  <c r="B103" i="3"/>
  <c r="S102" i="3"/>
  <c r="P102" i="3"/>
  <c r="F100" i="6" s="1"/>
  <c r="O102" i="3"/>
  <c r="N102" i="3"/>
  <c r="M102" i="3"/>
  <c r="H102" i="3"/>
  <c r="B102" i="3"/>
  <c r="P101" i="3"/>
  <c r="F99" i="6" s="1"/>
  <c r="O101" i="3"/>
  <c r="J101" i="3" s="1"/>
  <c r="N101" i="3"/>
  <c r="M101" i="3"/>
  <c r="H101" i="3"/>
  <c r="S101" i="3" s="1"/>
  <c r="B101" i="3"/>
  <c r="S100" i="3"/>
  <c r="P100" i="3"/>
  <c r="F98" i="6" s="1"/>
  <c r="O100" i="3"/>
  <c r="N100" i="3"/>
  <c r="M100" i="3"/>
  <c r="H100" i="3"/>
  <c r="B100" i="3"/>
  <c r="P99" i="3"/>
  <c r="F97" i="6" s="1"/>
  <c r="O99" i="3"/>
  <c r="N99" i="3"/>
  <c r="M99" i="3"/>
  <c r="H99" i="3"/>
  <c r="S99" i="3" s="1"/>
  <c r="B99" i="3"/>
  <c r="S98" i="3"/>
  <c r="P98" i="3"/>
  <c r="F96" i="6" s="1"/>
  <c r="O98" i="3"/>
  <c r="N98" i="3"/>
  <c r="M98" i="3"/>
  <c r="H98" i="3"/>
  <c r="B98" i="3"/>
  <c r="P97" i="3"/>
  <c r="F95" i="6" s="1"/>
  <c r="O97" i="3"/>
  <c r="J97" i="3" s="1"/>
  <c r="N97" i="3"/>
  <c r="M97" i="3"/>
  <c r="H97" i="3"/>
  <c r="S97" i="3" s="1"/>
  <c r="B97" i="3"/>
  <c r="S96" i="3"/>
  <c r="P96" i="3"/>
  <c r="F94" i="6" s="1"/>
  <c r="O96" i="3"/>
  <c r="N96" i="3"/>
  <c r="M96" i="3"/>
  <c r="H96" i="3"/>
  <c r="B96" i="3"/>
  <c r="P95" i="3"/>
  <c r="F93" i="6" s="1"/>
  <c r="O95" i="3"/>
  <c r="J95" i="3" s="1"/>
  <c r="N95" i="3"/>
  <c r="M95" i="3"/>
  <c r="H95" i="3"/>
  <c r="S95" i="3" s="1"/>
  <c r="B95" i="3"/>
  <c r="S94" i="3"/>
  <c r="P94" i="3"/>
  <c r="F92" i="6" s="1"/>
  <c r="O94" i="3"/>
  <c r="N94" i="3"/>
  <c r="M94" i="3"/>
  <c r="H94" i="3"/>
  <c r="B94" i="3"/>
  <c r="P93" i="3"/>
  <c r="F91" i="6" s="1"/>
  <c r="O93" i="3"/>
  <c r="J93" i="3" s="1"/>
  <c r="N93" i="3"/>
  <c r="M93" i="3"/>
  <c r="H93" i="3"/>
  <c r="S93" i="3" s="1"/>
  <c r="B93" i="3"/>
  <c r="S92" i="3"/>
  <c r="P92" i="3"/>
  <c r="F90" i="6" s="1"/>
  <c r="O92" i="3"/>
  <c r="N92" i="3"/>
  <c r="M92" i="3"/>
  <c r="H92" i="3"/>
  <c r="B92" i="3"/>
  <c r="P91" i="3"/>
  <c r="F89" i="6" s="1"/>
  <c r="O91" i="3"/>
  <c r="J91" i="3" s="1"/>
  <c r="N91" i="3"/>
  <c r="M91" i="3"/>
  <c r="H91" i="3"/>
  <c r="S91" i="3" s="1"/>
  <c r="B91" i="3"/>
  <c r="S90" i="3"/>
  <c r="P90" i="3"/>
  <c r="F88" i="6" s="1"/>
  <c r="O90" i="3"/>
  <c r="N90" i="3"/>
  <c r="M90" i="3"/>
  <c r="H90" i="3"/>
  <c r="B90" i="3"/>
  <c r="P89" i="3"/>
  <c r="F87" i="6" s="1"/>
  <c r="O89" i="3"/>
  <c r="J89" i="3" s="1"/>
  <c r="N89" i="3"/>
  <c r="M89" i="3"/>
  <c r="H89" i="3"/>
  <c r="S89" i="3" s="1"/>
  <c r="B89" i="3"/>
  <c r="S88" i="3"/>
  <c r="P88" i="3"/>
  <c r="F86" i="6" s="1"/>
  <c r="O88" i="3"/>
  <c r="N88" i="3"/>
  <c r="M88" i="3"/>
  <c r="H88" i="3"/>
  <c r="B88" i="3"/>
  <c r="P87" i="3"/>
  <c r="F85" i="6" s="1"/>
  <c r="O87" i="3"/>
  <c r="J87" i="3" s="1"/>
  <c r="N87" i="3"/>
  <c r="M87" i="3"/>
  <c r="H87" i="3"/>
  <c r="S87" i="3" s="1"/>
  <c r="B87" i="3"/>
  <c r="S86" i="3"/>
  <c r="P86" i="3"/>
  <c r="F84" i="6" s="1"/>
  <c r="O86" i="3"/>
  <c r="N86" i="3"/>
  <c r="M86" i="3"/>
  <c r="H86" i="3"/>
  <c r="B86" i="3"/>
  <c r="P85" i="3"/>
  <c r="F83" i="6" s="1"/>
  <c r="O85" i="3"/>
  <c r="N85" i="3"/>
  <c r="M85" i="3"/>
  <c r="H85" i="3"/>
  <c r="S85" i="3" s="1"/>
  <c r="B85" i="3"/>
  <c r="S84" i="3"/>
  <c r="P84" i="3"/>
  <c r="F82" i="6" s="1"/>
  <c r="O84" i="3"/>
  <c r="N84" i="3"/>
  <c r="M84" i="3"/>
  <c r="H84" i="3"/>
  <c r="B84" i="3"/>
  <c r="P83" i="3"/>
  <c r="F81" i="6" s="1"/>
  <c r="O83" i="3"/>
  <c r="N83" i="3"/>
  <c r="M83" i="3"/>
  <c r="H83" i="3"/>
  <c r="S83" i="3" s="1"/>
  <c r="B83" i="3"/>
  <c r="S82" i="3"/>
  <c r="P82" i="3"/>
  <c r="F80" i="6" s="1"/>
  <c r="O82" i="3"/>
  <c r="N82" i="3"/>
  <c r="M82" i="3"/>
  <c r="H82" i="3"/>
  <c r="B82" i="3"/>
  <c r="P81" i="3"/>
  <c r="F79" i="6" s="1"/>
  <c r="O81" i="3"/>
  <c r="J81" i="3" s="1"/>
  <c r="N81" i="3"/>
  <c r="M81" i="3"/>
  <c r="H81" i="3"/>
  <c r="S81" i="3" s="1"/>
  <c r="B81" i="3"/>
  <c r="S80" i="3"/>
  <c r="P80" i="3"/>
  <c r="F78" i="6" s="1"/>
  <c r="O80" i="3"/>
  <c r="N80" i="3"/>
  <c r="M80" i="3"/>
  <c r="H80" i="3"/>
  <c r="B80" i="3"/>
  <c r="P79" i="3"/>
  <c r="F77" i="6" s="1"/>
  <c r="O79" i="3"/>
  <c r="J79" i="3" s="1"/>
  <c r="N79" i="3"/>
  <c r="M79" i="3"/>
  <c r="H79" i="3"/>
  <c r="S79" i="3" s="1"/>
  <c r="B79" i="3"/>
  <c r="S78" i="3"/>
  <c r="P78" i="3"/>
  <c r="F76" i="6" s="1"/>
  <c r="O78" i="3"/>
  <c r="J78" i="3" s="1"/>
  <c r="N78" i="3"/>
  <c r="M78" i="3"/>
  <c r="H78" i="3"/>
  <c r="B78" i="3"/>
  <c r="P77" i="3"/>
  <c r="F75" i="6" s="1"/>
  <c r="O77" i="3"/>
  <c r="J77" i="3" s="1"/>
  <c r="N77" i="3"/>
  <c r="M77" i="3"/>
  <c r="H77" i="3"/>
  <c r="S77" i="3" s="1"/>
  <c r="B77" i="3"/>
  <c r="S76" i="3"/>
  <c r="P76" i="3"/>
  <c r="F74" i="6" s="1"/>
  <c r="O76" i="3"/>
  <c r="N76" i="3"/>
  <c r="M76" i="3"/>
  <c r="H76" i="3"/>
  <c r="B76" i="3"/>
  <c r="P75" i="3"/>
  <c r="F73" i="6" s="1"/>
  <c r="O75" i="3"/>
  <c r="J75" i="3" s="1"/>
  <c r="N75" i="3"/>
  <c r="M75" i="3"/>
  <c r="H75" i="3"/>
  <c r="S75" i="3" s="1"/>
  <c r="B75" i="3"/>
  <c r="S74" i="3"/>
  <c r="P74" i="3"/>
  <c r="F72" i="6" s="1"/>
  <c r="O74" i="3"/>
  <c r="N74" i="3"/>
  <c r="M74" i="3"/>
  <c r="H74" i="3"/>
  <c r="B74" i="3"/>
  <c r="P73" i="3"/>
  <c r="F71" i="6" s="1"/>
  <c r="O73" i="3"/>
  <c r="J73" i="3" s="1"/>
  <c r="N73" i="3"/>
  <c r="M73" i="3"/>
  <c r="H73" i="3"/>
  <c r="S73" i="3" s="1"/>
  <c r="B73" i="3"/>
  <c r="S72" i="3"/>
  <c r="P72" i="3"/>
  <c r="F70" i="6" s="1"/>
  <c r="O72" i="3"/>
  <c r="N72" i="3"/>
  <c r="M72" i="3"/>
  <c r="H72" i="3"/>
  <c r="B72" i="3"/>
  <c r="P71" i="3"/>
  <c r="F69" i="6" s="1"/>
  <c r="O71" i="3"/>
  <c r="N71" i="3"/>
  <c r="M71" i="3"/>
  <c r="H71" i="3"/>
  <c r="S71" i="3" s="1"/>
  <c r="B71" i="3"/>
  <c r="S70" i="3"/>
  <c r="P70" i="3"/>
  <c r="F68" i="6" s="1"/>
  <c r="O70" i="3"/>
  <c r="N70" i="3"/>
  <c r="M70" i="3"/>
  <c r="H70" i="3"/>
  <c r="B70" i="3"/>
  <c r="P69" i="3"/>
  <c r="F67" i="6" s="1"/>
  <c r="O69" i="3"/>
  <c r="J69" i="3" s="1"/>
  <c r="N69" i="3"/>
  <c r="M69" i="3"/>
  <c r="H69" i="3"/>
  <c r="S69" i="3" s="1"/>
  <c r="B69" i="3"/>
  <c r="S68" i="3"/>
  <c r="P68" i="3"/>
  <c r="F66" i="6" s="1"/>
  <c r="O68" i="3"/>
  <c r="N68" i="3"/>
  <c r="M68" i="3"/>
  <c r="H68" i="3"/>
  <c r="B68" i="3"/>
  <c r="P67" i="3"/>
  <c r="F65" i="6" s="1"/>
  <c r="O67" i="3"/>
  <c r="J67" i="3" s="1"/>
  <c r="N67" i="3"/>
  <c r="M67" i="3"/>
  <c r="H67" i="3"/>
  <c r="S67" i="3" s="1"/>
  <c r="B67" i="3"/>
  <c r="S66" i="3"/>
  <c r="P66" i="3"/>
  <c r="F64" i="6" s="1"/>
  <c r="O66" i="3"/>
  <c r="N66" i="3"/>
  <c r="M66" i="3"/>
  <c r="H66" i="3"/>
  <c r="B66" i="3"/>
  <c r="P65" i="3"/>
  <c r="F63" i="6" s="1"/>
  <c r="O65" i="3"/>
  <c r="J65" i="3" s="1"/>
  <c r="N65" i="3"/>
  <c r="M65" i="3"/>
  <c r="H65" i="3"/>
  <c r="S65" i="3" s="1"/>
  <c r="B65" i="3"/>
  <c r="S64" i="3"/>
  <c r="P64" i="3"/>
  <c r="F62" i="6" s="1"/>
  <c r="O64" i="3"/>
  <c r="N64" i="3"/>
  <c r="M64" i="3"/>
  <c r="H64" i="3"/>
  <c r="B64" i="3"/>
  <c r="P63" i="3"/>
  <c r="F61" i="6" s="1"/>
  <c r="O63" i="3"/>
  <c r="J63" i="3" s="1"/>
  <c r="N63" i="3"/>
  <c r="M63" i="3"/>
  <c r="H63" i="3"/>
  <c r="S63" i="3" s="1"/>
  <c r="B63" i="3"/>
  <c r="S62" i="3"/>
  <c r="P62" i="3"/>
  <c r="F60" i="6" s="1"/>
  <c r="O62" i="3"/>
  <c r="N62" i="3"/>
  <c r="M62" i="3"/>
  <c r="H62" i="3"/>
  <c r="B62" i="3"/>
  <c r="P61" i="3"/>
  <c r="F59" i="6" s="1"/>
  <c r="O61" i="3"/>
  <c r="N61" i="3"/>
  <c r="M61" i="3"/>
  <c r="H61" i="3"/>
  <c r="S61" i="3" s="1"/>
  <c r="B61" i="3"/>
  <c r="S60" i="3"/>
  <c r="P60" i="3"/>
  <c r="F58" i="6" s="1"/>
  <c r="O60" i="3"/>
  <c r="N60" i="3"/>
  <c r="M60" i="3"/>
  <c r="H60" i="3"/>
  <c r="B60" i="3"/>
  <c r="P59" i="3"/>
  <c r="F57" i="6" s="1"/>
  <c r="O59" i="3"/>
  <c r="J59" i="3" s="1"/>
  <c r="N59" i="3"/>
  <c r="M59" i="3"/>
  <c r="H59" i="3"/>
  <c r="S59" i="3" s="1"/>
  <c r="B59" i="3"/>
  <c r="S58" i="3"/>
  <c r="P58" i="3"/>
  <c r="F56" i="6" s="1"/>
  <c r="O58" i="3"/>
  <c r="N58" i="3"/>
  <c r="M58" i="3"/>
  <c r="H58" i="3"/>
  <c r="B58" i="3"/>
  <c r="P57" i="3"/>
  <c r="F55" i="6" s="1"/>
  <c r="O57" i="3"/>
  <c r="J57" i="3" s="1"/>
  <c r="N57" i="3"/>
  <c r="M57" i="3"/>
  <c r="H57" i="3"/>
  <c r="S57" i="3" s="1"/>
  <c r="B57" i="3"/>
  <c r="S56" i="3"/>
  <c r="P56" i="3"/>
  <c r="F54" i="6" s="1"/>
  <c r="O56" i="3"/>
  <c r="N56" i="3"/>
  <c r="M56" i="3"/>
  <c r="H56" i="3"/>
  <c r="B56" i="3"/>
  <c r="P55" i="3"/>
  <c r="F53" i="6" s="1"/>
  <c r="O55" i="3"/>
  <c r="N55" i="3"/>
  <c r="M55" i="3"/>
  <c r="H55" i="3"/>
  <c r="S55" i="3" s="1"/>
  <c r="B55" i="3"/>
  <c r="S54" i="3"/>
  <c r="P54" i="3"/>
  <c r="F52" i="6" s="1"/>
  <c r="O54" i="3"/>
  <c r="N54" i="3"/>
  <c r="M54" i="3"/>
  <c r="H54" i="3"/>
  <c r="B54" i="3"/>
  <c r="P53" i="3"/>
  <c r="F51" i="6" s="1"/>
  <c r="O53" i="3"/>
  <c r="J53" i="3" s="1"/>
  <c r="N53" i="3"/>
  <c r="M53" i="3"/>
  <c r="H53" i="3"/>
  <c r="S53" i="3" s="1"/>
  <c r="B53" i="3"/>
  <c r="S52" i="3"/>
  <c r="P52" i="3"/>
  <c r="F50" i="6" s="1"/>
  <c r="O52" i="3"/>
  <c r="N52" i="3"/>
  <c r="M52" i="3"/>
  <c r="H52" i="3"/>
  <c r="B52" i="3"/>
  <c r="P51" i="3"/>
  <c r="F49" i="6" s="1"/>
  <c r="O51" i="3"/>
  <c r="J51" i="3" s="1"/>
  <c r="N51" i="3"/>
  <c r="M51" i="3"/>
  <c r="H51" i="3"/>
  <c r="S51" i="3" s="1"/>
  <c r="B51" i="3"/>
  <c r="S50" i="3"/>
  <c r="P50" i="3"/>
  <c r="F48" i="6" s="1"/>
  <c r="O50" i="3"/>
  <c r="N50" i="3"/>
  <c r="M50" i="3"/>
  <c r="H50" i="3"/>
  <c r="B50" i="3"/>
  <c r="P49" i="3"/>
  <c r="F47" i="6" s="1"/>
  <c r="O49" i="3"/>
  <c r="N49" i="3"/>
  <c r="M49" i="3"/>
  <c r="H49" i="3"/>
  <c r="S49" i="3" s="1"/>
  <c r="B49" i="3"/>
  <c r="S48" i="3"/>
  <c r="P48" i="3"/>
  <c r="F46" i="6" s="1"/>
  <c r="O48" i="3"/>
  <c r="N48" i="3"/>
  <c r="M48" i="3"/>
  <c r="H48" i="3"/>
  <c r="B48" i="3"/>
  <c r="P47" i="3"/>
  <c r="F45" i="6" s="1"/>
  <c r="O47" i="3"/>
  <c r="N47" i="3"/>
  <c r="M47" i="3"/>
  <c r="H47" i="3"/>
  <c r="S47" i="3" s="1"/>
  <c r="B47" i="3"/>
  <c r="S46" i="3"/>
  <c r="P46" i="3"/>
  <c r="F44" i="6" s="1"/>
  <c r="O46" i="3"/>
  <c r="N46" i="3"/>
  <c r="M46" i="3"/>
  <c r="H46" i="3"/>
  <c r="B46" i="3"/>
  <c r="P45" i="3"/>
  <c r="F43" i="6" s="1"/>
  <c r="O45" i="3"/>
  <c r="N45" i="3"/>
  <c r="M45" i="3"/>
  <c r="H45" i="3"/>
  <c r="S45" i="3" s="1"/>
  <c r="B45" i="3"/>
  <c r="S44" i="3"/>
  <c r="P44" i="3"/>
  <c r="F42" i="6" s="1"/>
  <c r="O44" i="3"/>
  <c r="N44" i="3"/>
  <c r="M44" i="3"/>
  <c r="H44" i="3"/>
  <c r="B44" i="3"/>
  <c r="P43" i="3"/>
  <c r="F41" i="6" s="1"/>
  <c r="O43" i="3"/>
  <c r="J43" i="3" s="1"/>
  <c r="N43" i="3"/>
  <c r="M43" i="3"/>
  <c r="H43" i="3"/>
  <c r="S43" i="3" s="1"/>
  <c r="B43" i="3"/>
  <c r="S42" i="3"/>
  <c r="P42" i="3"/>
  <c r="F40" i="6" s="1"/>
  <c r="O42" i="3"/>
  <c r="N42" i="3"/>
  <c r="M42" i="3"/>
  <c r="H42" i="3"/>
  <c r="B42" i="3"/>
  <c r="P41" i="3"/>
  <c r="F39" i="6" s="1"/>
  <c r="O41" i="3"/>
  <c r="J41" i="3" s="1"/>
  <c r="N41" i="3"/>
  <c r="M41" i="3"/>
  <c r="H41" i="3"/>
  <c r="S41" i="3" s="1"/>
  <c r="B41" i="3"/>
  <c r="S40" i="3"/>
  <c r="P40" i="3"/>
  <c r="F38" i="6" s="1"/>
  <c r="O40" i="3"/>
  <c r="N40" i="3"/>
  <c r="M40" i="3"/>
  <c r="H40" i="3"/>
  <c r="B40" i="3"/>
  <c r="P39" i="3"/>
  <c r="F37" i="6" s="1"/>
  <c r="O39" i="3"/>
  <c r="J39" i="3" s="1"/>
  <c r="N39" i="3"/>
  <c r="M39" i="3"/>
  <c r="H39" i="3"/>
  <c r="S39" i="3" s="1"/>
  <c r="B39" i="3"/>
  <c r="S38" i="3"/>
  <c r="P38" i="3"/>
  <c r="F36" i="6" s="1"/>
  <c r="O38" i="3"/>
  <c r="N38" i="3"/>
  <c r="M38" i="3"/>
  <c r="H38" i="3"/>
  <c r="B38" i="3"/>
  <c r="P37" i="3"/>
  <c r="F35" i="6" s="1"/>
  <c r="O37" i="3"/>
  <c r="J37" i="3" s="1"/>
  <c r="N37" i="3"/>
  <c r="M37" i="3"/>
  <c r="H37" i="3"/>
  <c r="S37" i="3" s="1"/>
  <c r="B37" i="3"/>
  <c r="S36" i="3"/>
  <c r="P36" i="3"/>
  <c r="F34" i="6" s="1"/>
  <c r="O36" i="3"/>
  <c r="N36" i="3"/>
  <c r="M36" i="3"/>
  <c r="H36" i="3"/>
  <c r="B36" i="3"/>
  <c r="P35" i="3"/>
  <c r="F33" i="6" s="1"/>
  <c r="O35" i="3"/>
  <c r="J35" i="3" s="1"/>
  <c r="N35" i="3"/>
  <c r="M35" i="3"/>
  <c r="H35" i="3"/>
  <c r="S35" i="3" s="1"/>
  <c r="B35" i="3"/>
  <c r="S34" i="3"/>
  <c r="P34" i="3"/>
  <c r="F32" i="6" s="1"/>
  <c r="O34" i="3"/>
  <c r="N34" i="3"/>
  <c r="M34" i="3"/>
  <c r="H34" i="3"/>
  <c r="B34" i="3"/>
  <c r="P33" i="3"/>
  <c r="F31" i="6" s="1"/>
  <c r="O33" i="3"/>
  <c r="J33" i="3" s="1"/>
  <c r="N33" i="3"/>
  <c r="M33" i="3"/>
  <c r="H33" i="3"/>
  <c r="S33" i="3" s="1"/>
  <c r="B33" i="3"/>
  <c r="S32" i="3"/>
  <c r="P32" i="3"/>
  <c r="F30" i="6" s="1"/>
  <c r="O32" i="3"/>
  <c r="N32" i="3"/>
  <c r="M32" i="3"/>
  <c r="H32" i="3"/>
  <c r="B32" i="3"/>
  <c r="P31" i="3"/>
  <c r="F29" i="6" s="1"/>
  <c r="O31" i="3"/>
  <c r="N31" i="3"/>
  <c r="M31" i="3"/>
  <c r="H31" i="3"/>
  <c r="S31" i="3" s="1"/>
  <c r="B31" i="3"/>
  <c r="S30" i="3"/>
  <c r="P30" i="3"/>
  <c r="F28" i="6" s="1"/>
  <c r="O30" i="3"/>
  <c r="N30" i="3"/>
  <c r="M30" i="3"/>
  <c r="H30" i="3"/>
  <c r="B30" i="3"/>
  <c r="P29" i="3"/>
  <c r="F27" i="6" s="1"/>
  <c r="O29" i="3"/>
  <c r="J29" i="3" s="1"/>
  <c r="N29" i="3"/>
  <c r="M29" i="3"/>
  <c r="H29" i="3"/>
  <c r="S29" i="3" s="1"/>
  <c r="B29" i="3"/>
  <c r="S28" i="3"/>
  <c r="P28" i="3"/>
  <c r="F26" i="6" s="1"/>
  <c r="O28" i="3"/>
  <c r="N28" i="3"/>
  <c r="M28" i="3"/>
  <c r="H28" i="3"/>
  <c r="B28" i="3"/>
  <c r="P27" i="3"/>
  <c r="F25" i="6" s="1"/>
  <c r="O27" i="3"/>
  <c r="J27" i="3" s="1"/>
  <c r="N27" i="3"/>
  <c r="M27" i="3"/>
  <c r="H27" i="3"/>
  <c r="S27" i="3" s="1"/>
  <c r="B27" i="3"/>
  <c r="S26" i="3"/>
  <c r="P26" i="3"/>
  <c r="F24" i="6" s="1"/>
  <c r="O26" i="3"/>
  <c r="N26" i="3"/>
  <c r="M26" i="3"/>
  <c r="H26" i="3"/>
  <c r="B26" i="3"/>
  <c r="P25" i="3"/>
  <c r="F23" i="6" s="1"/>
  <c r="O25" i="3"/>
  <c r="J25" i="3" s="1"/>
  <c r="N25" i="3"/>
  <c r="M25" i="3"/>
  <c r="H25" i="3"/>
  <c r="S25" i="3" s="1"/>
  <c r="B25" i="3"/>
  <c r="S24" i="3"/>
  <c r="P24" i="3"/>
  <c r="F22" i="6" s="1"/>
  <c r="O24" i="3"/>
  <c r="N24" i="3"/>
  <c r="M24" i="3"/>
  <c r="H24" i="3"/>
  <c r="B24" i="3"/>
  <c r="P23" i="3"/>
  <c r="F21" i="6" s="1"/>
  <c r="O23" i="3"/>
  <c r="J23" i="3" s="1"/>
  <c r="N23" i="3"/>
  <c r="M23" i="3"/>
  <c r="H23" i="3"/>
  <c r="S23" i="3" s="1"/>
  <c r="B23" i="3"/>
  <c r="S22" i="3"/>
  <c r="P22" i="3"/>
  <c r="F20" i="6" s="1"/>
  <c r="O22" i="3"/>
  <c r="N22" i="3"/>
  <c r="M22" i="3"/>
  <c r="H22" i="3"/>
  <c r="B22" i="3"/>
  <c r="P21" i="3"/>
  <c r="F19" i="6" s="1"/>
  <c r="O21" i="3"/>
  <c r="J21" i="3" s="1"/>
  <c r="N21" i="3"/>
  <c r="M21" i="3"/>
  <c r="H21" i="3"/>
  <c r="S21" i="3" s="1"/>
  <c r="B21" i="3"/>
  <c r="S20" i="3"/>
  <c r="P20" i="3"/>
  <c r="F18" i="6" s="1"/>
  <c r="O20" i="3"/>
  <c r="N20" i="3"/>
  <c r="M20" i="3"/>
  <c r="H20" i="3"/>
  <c r="B20" i="3"/>
  <c r="P19" i="3"/>
  <c r="F17" i="6" s="1"/>
  <c r="O19" i="3"/>
  <c r="J19" i="3" s="1"/>
  <c r="N19" i="3"/>
  <c r="M19" i="3"/>
  <c r="H19" i="3"/>
  <c r="S19" i="3" s="1"/>
  <c r="B19" i="3"/>
  <c r="S18" i="3"/>
  <c r="P18" i="3"/>
  <c r="F16" i="6" s="1"/>
  <c r="O18" i="3"/>
  <c r="J18" i="3" s="1"/>
  <c r="N18" i="3"/>
  <c r="M18" i="3"/>
  <c r="H18" i="3"/>
  <c r="B18" i="3"/>
  <c r="P17" i="3"/>
  <c r="F15" i="6" s="1"/>
  <c r="O17" i="3"/>
  <c r="J17" i="3" s="1"/>
  <c r="N17" i="3"/>
  <c r="M17" i="3"/>
  <c r="H17" i="3"/>
  <c r="S17" i="3" s="1"/>
  <c r="B17" i="3"/>
  <c r="S16" i="3"/>
  <c r="P16" i="3"/>
  <c r="F14" i="6" s="1"/>
  <c r="O16" i="3"/>
  <c r="N16" i="3"/>
  <c r="M16" i="3"/>
  <c r="H16" i="3"/>
  <c r="B16" i="3"/>
  <c r="P15" i="3"/>
  <c r="F13" i="6" s="1"/>
  <c r="O15" i="3"/>
  <c r="J15" i="3" s="1"/>
  <c r="N15" i="3"/>
  <c r="M15" i="3"/>
  <c r="H15" i="3"/>
  <c r="S15" i="3" s="1"/>
  <c r="B15" i="3"/>
  <c r="S14" i="3"/>
  <c r="P14" i="3"/>
  <c r="F12" i="6" s="1"/>
  <c r="O14" i="3"/>
  <c r="N14" i="3"/>
  <c r="M14" i="3"/>
  <c r="H14" i="3"/>
  <c r="B14" i="3"/>
  <c r="P13" i="3"/>
  <c r="F11" i="6" s="1"/>
  <c r="O13" i="3"/>
  <c r="J13" i="3" s="1"/>
  <c r="N13" i="3"/>
  <c r="M13" i="3"/>
  <c r="H13" i="3"/>
  <c r="S13" i="3" s="1"/>
  <c r="B13" i="3"/>
  <c r="S12" i="3"/>
  <c r="P12" i="3"/>
  <c r="F10" i="6" s="1"/>
  <c r="O12" i="3"/>
  <c r="N12" i="3"/>
  <c r="M12" i="3"/>
  <c r="H12" i="3"/>
  <c r="B12" i="3"/>
  <c r="P11" i="3"/>
  <c r="F9" i="6" s="1"/>
  <c r="H11" i="3"/>
  <c r="S11" i="3" s="1"/>
  <c r="S10" i="3"/>
  <c r="P10" i="3"/>
  <c r="F8" i="6" s="1"/>
  <c r="H10" i="3"/>
  <c r="P9" i="3"/>
  <c r="F7" i="6" s="1"/>
  <c r="N9" i="3"/>
  <c r="H9" i="3"/>
  <c r="S9" i="3" s="1"/>
  <c r="S8" i="3"/>
  <c r="P8" i="3"/>
  <c r="F6" i="6" s="1"/>
  <c r="H8" i="3"/>
  <c r="P7" i="3"/>
  <c r="F5" i="6" s="1"/>
  <c r="H7" i="3"/>
  <c r="S7" i="3" s="1"/>
  <c r="S6" i="3"/>
  <c r="P6" i="3"/>
  <c r="F4" i="6" s="1"/>
  <c r="H6" i="3"/>
  <c r="D14" i="3"/>
  <c r="D16" i="3" s="1"/>
  <c r="D19" i="3" s="1"/>
  <c r="D20" i="3" s="1"/>
  <c r="D22" i="3" s="1"/>
  <c r="D23" i="3" s="1"/>
  <c r="D25" i="3" s="1"/>
  <c r="D27" i="3" s="1"/>
  <c r="D30" i="3" s="1"/>
  <c r="D32" i="3" s="1"/>
  <c r="D33" i="3" s="1"/>
  <c r="D35" i="3" s="1"/>
  <c r="D38" i="3" s="1"/>
  <c r="D40" i="3" s="1"/>
  <c r="D42" i="3" s="1"/>
  <c r="D44" i="3" s="1"/>
  <c r="D46" i="3" s="1"/>
  <c r="D48" i="3" s="1"/>
  <c r="D51" i="3" s="1"/>
  <c r="D53" i="3" s="1"/>
  <c r="D55" i="3" s="1"/>
  <c r="D56" i="3" s="1"/>
  <c r="D58" i="3" s="1"/>
  <c r="D60" i="3" s="1"/>
  <c r="D63" i="3" s="1"/>
  <c r="D64" i="3" s="1"/>
  <c r="D66" i="3" s="1"/>
  <c r="D68" i="3" s="1"/>
  <c r="D70" i="3" s="1"/>
  <c r="D72" i="3" s="1"/>
  <c r="D75" i="3" s="1"/>
  <c r="D77" i="3" s="1"/>
  <c r="D79" i="3" s="1"/>
  <c r="D82" i="3" s="1"/>
  <c r="D83" i="3" s="1"/>
  <c r="D84" i="3" s="1"/>
  <c r="D85" i="3" s="1"/>
  <c r="D86" i="3" s="1"/>
  <c r="D87" i="3" s="1"/>
  <c r="D88" i="3" s="1"/>
  <c r="D91" i="3" s="1"/>
  <c r="D93" i="3" s="1"/>
  <c r="D94" i="3" s="1"/>
  <c r="D96" i="3" s="1"/>
  <c r="D98" i="3" s="1"/>
  <c r="D102" i="3" s="1"/>
  <c r="D105" i="3" s="1"/>
  <c r="D106" i="3" s="1"/>
  <c r="D107" i="3" s="1"/>
  <c r="D109" i="3" s="1"/>
  <c r="D113" i="3" s="1"/>
  <c r="D118" i="3" s="1"/>
  <c r="D120" i="3" s="1"/>
  <c r="D121" i="3" s="1"/>
  <c r="D122" i="3" s="1"/>
  <c r="D123" i="3" s="1"/>
  <c r="D124" i="3" s="1"/>
  <c r="D125" i="3" s="1"/>
  <c r="D126" i="3" s="1"/>
  <c r="D127" i="3" s="1"/>
  <c r="D128" i="3" s="1"/>
  <c r="D129" i="3" s="1"/>
  <c r="D130" i="3" s="1"/>
  <c r="D131" i="3" s="1"/>
  <c r="D132" i="3" s="1"/>
  <c r="D133" i="3" s="1"/>
  <c r="D134" i="3" s="1"/>
  <c r="D135" i="3" s="1"/>
  <c r="D136" i="3" s="1"/>
  <c r="D137" i="3" s="1"/>
  <c r="D138" i="3" s="1"/>
  <c r="D139" i="3" s="1"/>
  <c r="D140" i="3" s="1"/>
  <c r="D141" i="3" s="1"/>
  <c r="D142" i="3" s="1"/>
  <c r="D143" i="3" s="1"/>
  <c r="D144" i="3" s="1"/>
  <c r="D145" i="3" s="1"/>
  <c r="D146" i="3" s="1"/>
  <c r="D147" i="3" s="1"/>
  <c r="D148" i="3" s="1"/>
  <c r="D149" i="3" s="1"/>
  <c r="D150" i="3" s="1"/>
  <c r="D151" i="3" s="1"/>
  <c r="D152" i="3" s="1"/>
  <c r="D153" i="3" s="1"/>
  <c r="D154" i="3" s="1"/>
  <c r="D155" i="3" s="1"/>
  <c r="D156" i="3" s="1"/>
  <c r="D157" i="3" s="1"/>
  <c r="D158" i="3" s="1"/>
  <c r="D159" i="3" s="1"/>
  <c r="D160" i="3" s="1"/>
  <c r="D161" i="3" s="1"/>
  <c r="D162" i="3" s="1"/>
  <c r="D163" i="3" s="1"/>
  <c r="D164" i="3" s="1"/>
  <c r="D165" i="3" s="1"/>
  <c r="D166" i="3" s="1"/>
  <c r="D167" i="3" s="1"/>
  <c r="D168" i="3" s="1"/>
  <c r="D169" i="3" s="1"/>
  <c r="D170" i="3" s="1"/>
  <c r="D171" i="3" s="1"/>
  <c r="D172" i="3" s="1"/>
  <c r="D173" i="3" s="1"/>
  <c r="D174" i="3" s="1"/>
  <c r="D175" i="3" s="1"/>
  <c r="D176" i="3" s="1"/>
  <c r="D177" i="3" s="1"/>
  <c r="D178" i="3" s="1"/>
  <c r="D179" i="3" s="1"/>
  <c r="D180" i="3" s="1"/>
  <c r="D181" i="3" s="1"/>
  <c r="D182" i="3" s="1"/>
  <c r="D183" i="3" s="1"/>
  <c r="D184" i="3" s="1"/>
  <c r="D185" i="3" s="1"/>
  <c r="D186" i="3" s="1"/>
  <c r="D187" i="3" s="1"/>
  <c r="D188" i="3" s="1"/>
  <c r="D189" i="3" s="1"/>
  <c r="D190" i="3" s="1"/>
  <c r="D191" i="3" s="1"/>
  <c r="D192" i="3" s="1"/>
  <c r="D193" i="3" s="1"/>
  <c r="D194" i="3" s="1"/>
  <c r="D195" i="3" s="1"/>
  <c r="D196" i="3" s="1"/>
  <c r="D197" i="3" s="1"/>
  <c r="D198" i="3" s="1"/>
  <c r="D199" i="3" s="1"/>
  <c r="D200" i="3" s="1"/>
  <c r="D201" i="3" s="1"/>
  <c r="D202" i="3" s="1"/>
  <c r="D203" i="3" s="1"/>
  <c r="D204" i="3" s="1"/>
  <c r="D205" i="3" s="1"/>
  <c r="D206" i="3" s="1"/>
  <c r="D207" i="3" s="1"/>
  <c r="D208" i="3" s="1"/>
  <c r="D209" i="3" s="1"/>
  <c r="D210" i="3" s="1"/>
  <c r="D211" i="3" s="1"/>
  <c r="D212" i="3" s="1"/>
  <c r="D213" i="3" s="1"/>
  <c r="D214" i="3" s="1"/>
  <c r="D215" i="3" s="1"/>
  <c r="D216" i="3" s="1"/>
  <c r="D217" i="3" s="1"/>
  <c r="D218" i="3" s="1"/>
  <c r="D219" i="3" s="1"/>
  <c r="D220" i="3" s="1"/>
  <c r="D221" i="3" s="1"/>
  <c r="D222" i="3" s="1"/>
  <c r="D223" i="3" s="1"/>
  <c r="D224" i="3" s="1"/>
  <c r="D225" i="3" s="1"/>
  <c r="D226" i="3" s="1"/>
  <c r="D227" i="3" s="1"/>
  <c r="D228" i="3" s="1"/>
  <c r="D229" i="3" s="1"/>
  <c r="D230" i="3" s="1"/>
  <c r="D231" i="3" s="1"/>
  <c r="D232" i="3" s="1"/>
  <c r="D233" i="3" s="1"/>
  <c r="D234" i="3" s="1"/>
  <c r="D235" i="3" s="1"/>
  <c r="D236" i="3" s="1"/>
  <c r="D237" i="3" s="1"/>
  <c r="D238" i="3" s="1"/>
  <c r="D239" i="3" s="1"/>
  <c r="D240" i="3" s="1"/>
  <c r="D241" i="3" s="1"/>
  <c r="D242" i="3" s="1"/>
  <c r="D243" i="3" s="1"/>
  <c r="D244" i="3" s="1"/>
  <c r="D245" i="3" s="1"/>
  <c r="D246" i="3" s="1"/>
  <c r="D247" i="3" s="1"/>
  <c r="D248" i="3" s="1"/>
  <c r="D249" i="3" s="1"/>
  <c r="D250" i="3" s="1"/>
  <c r="D251" i="3" s="1"/>
  <c r="D252" i="3" s="1"/>
  <c r="D253" i="3" s="1"/>
  <c r="D254" i="3" s="1"/>
  <c r="D255" i="3" s="1"/>
  <c r="D256" i="3" s="1"/>
  <c r="D257" i="3" s="1"/>
  <c r="D258" i="3" s="1"/>
  <c r="D259" i="3" s="1"/>
  <c r="D260" i="3" s="1"/>
  <c r="D261" i="3" s="1"/>
  <c r="D262" i="3" s="1"/>
  <c r="D263" i="3" s="1"/>
  <c r="D264" i="3" s="1"/>
  <c r="D265" i="3" s="1"/>
  <c r="D266" i="3" s="1"/>
  <c r="D267" i="3" s="1"/>
  <c r="D268" i="3" s="1"/>
  <c r="D269" i="3" s="1"/>
  <c r="D270" i="3" s="1"/>
  <c r="D271" i="3" s="1"/>
  <c r="D272" i="3" s="1"/>
  <c r="D273" i="3" s="1"/>
  <c r="D274" i="3" s="1"/>
  <c r="D275" i="3" s="1"/>
  <c r="D276" i="3" s="1"/>
  <c r="D277" i="3" s="1"/>
  <c r="D278" i="3" s="1"/>
  <c r="D279" i="3" s="1"/>
  <c r="D280" i="3" s="1"/>
  <c r="D281" i="3" s="1"/>
  <c r="D282" i="3" s="1"/>
  <c r="D283" i="3" s="1"/>
  <c r="D284" i="3" s="1"/>
  <c r="D285" i="3" s="1"/>
  <c r="D286" i="3" s="1"/>
  <c r="D287" i="3" s="1"/>
  <c r="D288" i="3" s="1"/>
  <c r="D289" i="3" s="1"/>
  <c r="D290" i="3" s="1"/>
  <c r="D291" i="3" s="1"/>
  <c r="D292" i="3" s="1"/>
  <c r="D293" i="3" s="1"/>
  <c r="D294" i="3" s="1"/>
  <c r="D295" i="3" s="1"/>
  <c r="D296" i="3" s="1"/>
  <c r="D297" i="3" s="1"/>
  <c r="D298" i="3" s="1"/>
  <c r="D299" i="3" s="1"/>
  <c r="D300" i="3" s="1"/>
  <c r="D301" i="3" s="1"/>
  <c r="D302" i="3" s="1"/>
  <c r="D303" i="3" s="1"/>
  <c r="P5" i="3"/>
  <c r="F3" i="6" s="1"/>
  <c r="H5" i="3"/>
  <c r="S5" i="3" s="1"/>
  <c r="C5" i="3"/>
  <c r="C6" i="3" s="1"/>
  <c r="S4" i="3"/>
  <c r="P4" i="3"/>
  <c r="F2" i="6" s="1"/>
  <c r="O4" i="3"/>
  <c r="Q4" i="3" s="1"/>
  <c r="N4" i="3"/>
  <c r="M4" i="3"/>
  <c r="H4" i="3"/>
  <c r="G4" i="3"/>
  <c r="F4" i="3"/>
  <c r="R4" i="3" s="1"/>
  <c r="L203" i="2"/>
  <c r="I203" i="2"/>
  <c r="K203" i="2" s="1"/>
  <c r="J203" i="2" s="1"/>
  <c r="F203" i="2"/>
  <c r="H203" i="2" s="1"/>
  <c r="G203" i="2" s="1"/>
  <c r="L202" i="2"/>
  <c r="K202" i="2"/>
  <c r="J202" i="2" s="1"/>
  <c r="I202" i="2"/>
  <c r="F202" i="2"/>
  <c r="H202" i="2" s="1"/>
  <c r="G202" i="2" s="1"/>
  <c r="L201" i="2"/>
  <c r="K201" i="2"/>
  <c r="J201" i="2" s="1"/>
  <c r="I201" i="2"/>
  <c r="H201" i="2"/>
  <c r="G201" i="2" s="1"/>
  <c r="F201" i="2"/>
  <c r="L200" i="2"/>
  <c r="I200" i="2"/>
  <c r="K200" i="2" s="1"/>
  <c r="J200" i="2" s="1"/>
  <c r="H200" i="2"/>
  <c r="G200" i="2" s="1"/>
  <c r="F200" i="2"/>
  <c r="L199" i="2"/>
  <c r="I199" i="2"/>
  <c r="K199" i="2" s="1"/>
  <c r="J199" i="2" s="1"/>
  <c r="F199" i="2"/>
  <c r="H199" i="2" s="1"/>
  <c r="G199" i="2" s="1"/>
  <c r="L198" i="2"/>
  <c r="K198" i="2"/>
  <c r="J198" i="2" s="1"/>
  <c r="I198" i="2"/>
  <c r="F198" i="2"/>
  <c r="H198" i="2" s="1"/>
  <c r="G198" i="2" s="1"/>
  <c r="L197" i="2"/>
  <c r="K197" i="2"/>
  <c r="J197" i="2" s="1"/>
  <c r="I197" i="2"/>
  <c r="H197" i="2"/>
  <c r="G197" i="2" s="1"/>
  <c r="F197" i="2"/>
  <c r="L196" i="2"/>
  <c r="I196" i="2"/>
  <c r="K196" i="2" s="1"/>
  <c r="J196" i="2" s="1"/>
  <c r="H196" i="2"/>
  <c r="G196" i="2" s="1"/>
  <c r="F196" i="2"/>
  <c r="L195" i="2"/>
  <c r="I195" i="2"/>
  <c r="K195" i="2" s="1"/>
  <c r="J195" i="2" s="1"/>
  <c r="F195" i="2"/>
  <c r="H195" i="2" s="1"/>
  <c r="G195" i="2" s="1"/>
  <c r="L194" i="2"/>
  <c r="K194" i="2"/>
  <c r="J194" i="2" s="1"/>
  <c r="I194" i="2"/>
  <c r="F194" i="2"/>
  <c r="H194" i="2" s="1"/>
  <c r="G194" i="2" s="1"/>
  <c r="L193" i="2"/>
  <c r="K193" i="2"/>
  <c r="J193" i="2" s="1"/>
  <c r="I193" i="2"/>
  <c r="H193" i="2"/>
  <c r="G193" i="2" s="1"/>
  <c r="F193" i="2"/>
  <c r="L192" i="2"/>
  <c r="I192" i="2"/>
  <c r="K192" i="2" s="1"/>
  <c r="J192" i="2" s="1"/>
  <c r="H192" i="2"/>
  <c r="G192" i="2" s="1"/>
  <c r="F192" i="2"/>
  <c r="L191" i="2"/>
  <c r="I191" i="2"/>
  <c r="K191" i="2" s="1"/>
  <c r="J191" i="2" s="1"/>
  <c r="F191" i="2"/>
  <c r="H191" i="2" s="1"/>
  <c r="G191" i="2" s="1"/>
  <c r="L190" i="2"/>
  <c r="K190" i="2"/>
  <c r="J190" i="2" s="1"/>
  <c r="I190" i="2"/>
  <c r="F190" i="2"/>
  <c r="H190" i="2" s="1"/>
  <c r="G190" i="2" s="1"/>
  <c r="L189" i="2"/>
  <c r="K189" i="2"/>
  <c r="J189" i="2" s="1"/>
  <c r="I189" i="2"/>
  <c r="H189" i="2"/>
  <c r="G189" i="2" s="1"/>
  <c r="F189" i="2"/>
  <c r="L188" i="2"/>
  <c r="I188" i="2"/>
  <c r="K188" i="2" s="1"/>
  <c r="J188" i="2" s="1"/>
  <c r="H188" i="2"/>
  <c r="G188" i="2" s="1"/>
  <c r="F188" i="2"/>
  <c r="L187" i="2"/>
  <c r="I187" i="2"/>
  <c r="K187" i="2" s="1"/>
  <c r="J187" i="2" s="1"/>
  <c r="F187" i="2"/>
  <c r="H187" i="2" s="1"/>
  <c r="G187" i="2" s="1"/>
  <c r="L186" i="2"/>
  <c r="K186" i="2"/>
  <c r="J186" i="2" s="1"/>
  <c r="I186" i="2"/>
  <c r="F186" i="2"/>
  <c r="H186" i="2" s="1"/>
  <c r="G186" i="2" s="1"/>
  <c r="L185" i="2"/>
  <c r="K185" i="2"/>
  <c r="J185" i="2" s="1"/>
  <c r="I185" i="2"/>
  <c r="H185" i="2"/>
  <c r="G185" i="2" s="1"/>
  <c r="F185" i="2"/>
  <c r="L184" i="2"/>
  <c r="I184" i="2"/>
  <c r="K184" i="2" s="1"/>
  <c r="J184" i="2" s="1"/>
  <c r="H184" i="2"/>
  <c r="G184" i="2" s="1"/>
  <c r="F184" i="2"/>
  <c r="L183" i="2"/>
  <c r="I183" i="2"/>
  <c r="K183" i="2" s="1"/>
  <c r="J183" i="2" s="1"/>
  <c r="F183" i="2"/>
  <c r="H183" i="2" s="1"/>
  <c r="G183" i="2" s="1"/>
  <c r="L182" i="2"/>
  <c r="K182" i="2"/>
  <c r="J182" i="2" s="1"/>
  <c r="I182" i="2"/>
  <c r="F182" i="2"/>
  <c r="H182" i="2" s="1"/>
  <c r="G182" i="2" s="1"/>
  <c r="L181" i="2"/>
  <c r="K181" i="2"/>
  <c r="J181" i="2" s="1"/>
  <c r="I181" i="2"/>
  <c r="H181" i="2"/>
  <c r="G181" i="2" s="1"/>
  <c r="F181" i="2"/>
  <c r="L180" i="2"/>
  <c r="I180" i="2"/>
  <c r="K180" i="2" s="1"/>
  <c r="J180" i="2" s="1"/>
  <c r="H180" i="2"/>
  <c r="G180" i="2" s="1"/>
  <c r="F180" i="2"/>
  <c r="L179" i="2"/>
  <c r="I179" i="2"/>
  <c r="K179" i="2" s="1"/>
  <c r="J179" i="2" s="1"/>
  <c r="F179" i="2"/>
  <c r="H179" i="2" s="1"/>
  <c r="G179" i="2" s="1"/>
  <c r="L178" i="2"/>
  <c r="K178" i="2"/>
  <c r="J178" i="2" s="1"/>
  <c r="I178" i="2"/>
  <c r="F178" i="2"/>
  <c r="H178" i="2" s="1"/>
  <c r="G178" i="2" s="1"/>
  <c r="L177" i="2"/>
  <c r="K177" i="2"/>
  <c r="J177" i="2" s="1"/>
  <c r="I177" i="2"/>
  <c r="H177" i="2"/>
  <c r="G177" i="2" s="1"/>
  <c r="F177" i="2"/>
  <c r="L176" i="2"/>
  <c r="I176" i="2"/>
  <c r="K176" i="2" s="1"/>
  <c r="J176" i="2" s="1"/>
  <c r="H176" i="2"/>
  <c r="G176" i="2" s="1"/>
  <c r="F176" i="2"/>
  <c r="L175" i="2"/>
  <c r="I175" i="2"/>
  <c r="K175" i="2" s="1"/>
  <c r="J175" i="2" s="1"/>
  <c r="F175" i="2"/>
  <c r="H175" i="2" s="1"/>
  <c r="G175" i="2" s="1"/>
  <c r="L174" i="2"/>
  <c r="K174" i="2"/>
  <c r="J174" i="2" s="1"/>
  <c r="I174" i="2"/>
  <c r="F174" i="2"/>
  <c r="H174" i="2" s="1"/>
  <c r="G174" i="2" s="1"/>
  <c r="L173" i="2"/>
  <c r="K173" i="2"/>
  <c r="J173" i="2" s="1"/>
  <c r="I173" i="2"/>
  <c r="H173" i="2"/>
  <c r="G173" i="2" s="1"/>
  <c r="F173" i="2"/>
  <c r="L172" i="2"/>
  <c r="I172" i="2"/>
  <c r="K172" i="2" s="1"/>
  <c r="J172" i="2" s="1"/>
  <c r="H172" i="2"/>
  <c r="G172" i="2" s="1"/>
  <c r="F172" i="2"/>
  <c r="L171" i="2"/>
  <c r="I171" i="2"/>
  <c r="K171" i="2" s="1"/>
  <c r="J171" i="2" s="1"/>
  <c r="F171" i="2"/>
  <c r="H171" i="2" s="1"/>
  <c r="G171" i="2" s="1"/>
  <c r="L170" i="2"/>
  <c r="K170" i="2"/>
  <c r="J170" i="2" s="1"/>
  <c r="I170" i="2"/>
  <c r="F170" i="2"/>
  <c r="H170" i="2" s="1"/>
  <c r="G170" i="2" s="1"/>
  <c r="L169" i="2"/>
  <c r="K169" i="2"/>
  <c r="J169" i="2" s="1"/>
  <c r="I169" i="2"/>
  <c r="H169" i="2"/>
  <c r="G169" i="2" s="1"/>
  <c r="F169" i="2"/>
  <c r="L168" i="2"/>
  <c r="I168" i="2"/>
  <c r="K168" i="2" s="1"/>
  <c r="J168" i="2" s="1"/>
  <c r="H168" i="2"/>
  <c r="G168" i="2" s="1"/>
  <c r="F168" i="2"/>
  <c r="L167" i="2"/>
  <c r="I167" i="2"/>
  <c r="K167" i="2" s="1"/>
  <c r="J167" i="2" s="1"/>
  <c r="F167" i="2"/>
  <c r="H167" i="2" s="1"/>
  <c r="G167" i="2" s="1"/>
  <c r="L166" i="2"/>
  <c r="K166" i="2"/>
  <c r="J166" i="2" s="1"/>
  <c r="I166" i="2"/>
  <c r="F166" i="2"/>
  <c r="H166" i="2" s="1"/>
  <c r="G166" i="2" s="1"/>
  <c r="L165" i="2"/>
  <c r="K165" i="2"/>
  <c r="J165" i="2" s="1"/>
  <c r="I165" i="2"/>
  <c r="H165" i="2"/>
  <c r="G165" i="2" s="1"/>
  <c r="F165" i="2"/>
  <c r="L164" i="2"/>
  <c r="I164" i="2"/>
  <c r="K164" i="2" s="1"/>
  <c r="J164" i="2" s="1"/>
  <c r="H164" i="2"/>
  <c r="G164" i="2" s="1"/>
  <c r="F164" i="2"/>
  <c r="L163" i="2"/>
  <c r="I163" i="2"/>
  <c r="K163" i="2" s="1"/>
  <c r="J163" i="2" s="1"/>
  <c r="F163" i="2"/>
  <c r="H163" i="2" s="1"/>
  <c r="G163" i="2" s="1"/>
  <c r="L162" i="2"/>
  <c r="K162" i="2"/>
  <c r="J162" i="2" s="1"/>
  <c r="I162" i="2"/>
  <c r="F162" i="2"/>
  <c r="H162" i="2" s="1"/>
  <c r="G162" i="2" s="1"/>
  <c r="L161" i="2"/>
  <c r="K161" i="2"/>
  <c r="J161" i="2" s="1"/>
  <c r="I161" i="2"/>
  <c r="H161" i="2"/>
  <c r="G161" i="2" s="1"/>
  <c r="F161" i="2"/>
  <c r="L160" i="2"/>
  <c r="I160" i="2"/>
  <c r="K160" i="2" s="1"/>
  <c r="J160" i="2" s="1"/>
  <c r="H160" i="2"/>
  <c r="G160" i="2" s="1"/>
  <c r="F160" i="2"/>
  <c r="L159" i="2"/>
  <c r="I159" i="2"/>
  <c r="K159" i="2" s="1"/>
  <c r="J159" i="2" s="1"/>
  <c r="F159" i="2"/>
  <c r="H159" i="2" s="1"/>
  <c r="G159" i="2" s="1"/>
  <c r="L158" i="2"/>
  <c r="K158" i="2"/>
  <c r="J158" i="2" s="1"/>
  <c r="I158" i="2"/>
  <c r="F158" i="2"/>
  <c r="H158" i="2" s="1"/>
  <c r="G158" i="2" s="1"/>
  <c r="L157" i="2"/>
  <c r="K157" i="2"/>
  <c r="J157" i="2" s="1"/>
  <c r="I157" i="2"/>
  <c r="H157" i="2"/>
  <c r="G157" i="2" s="1"/>
  <c r="F157" i="2"/>
  <c r="L156" i="2"/>
  <c r="I156" i="2"/>
  <c r="K156" i="2" s="1"/>
  <c r="J156" i="2" s="1"/>
  <c r="H156" i="2"/>
  <c r="G156" i="2" s="1"/>
  <c r="F156" i="2"/>
  <c r="L155" i="2"/>
  <c r="I155" i="2"/>
  <c r="K155" i="2" s="1"/>
  <c r="J155" i="2" s="1"/>
  <c r="F155" i="2"/>
  <c r="H155" i="2" s="1"/>
  <c r="G155" i="2" s="1"/>
  <c r="L154" i="2"/>
  <c r="K154" i="2"/>
  <c r="J154" i="2" s="1"/>
  <c r="I154" i="2"/>
  <c r="F154" i="2"/>
  <c r="H154" i="2" s="1"/>
  <c r="G154" i="2" s="1"/>
  <c r="L153" i="2"/>
  <c r="K153" i="2"/>
  <c r="J153" i="2" s="1"/>
  <c r="I153" i="2"/>
  <c r="H153" i="2"/>
  <c r="G153" i="2" s="1"/>
  <c r="F153" i="2"/>
  <c r="L152" i="2"/>
  <c r="I152" i="2"/>
  <c r="K152" i="2" s="1"/>
  <c r="J152" i="2" s="1"/>
  <c r="H152" i="2"/>
  <c r="G152" i="2" s="1"/>
  <c r="F152" i="2"/>
  <c r="L151" i="2"/>
  <c r="I151" i="2"/>
  <c r="K151" i="2" s="1"/>
  <c r="J151" i="2" s="1"/>
  <c r="F151" i="2"/>
  <c r="H151" i="2" s="1"/>
  <c r="G151" i="2" s="1"/>
  <c r="L150" i="2"/>
  <c r="K150" i="2"/>
  <c r="J150" i="2" s="1"/>
  <c r="I150" i="2"/>
  <c r="F150" i="2"/>
  <c r="H150" i="2" s="1"/>
  <c r="G150" i="2" s="1"/>
  <c r="L149" i="2"/>
  <c r="K149" i="2"/>
  <c r="J149" i="2" s="1"/>
  <c r="I149" i="2"/>
  <c r="H149" i="2"/>
  <c r="G149" i="2" s="1"/>
  <c r="F149" i="2"/>
  <c r="L148" i="2"/>
  <c r="I148" i="2"/>
  <c r="K148" i="2" s="1"/>
  <c r="J148" i="2" s="1"/>
  <c r="H148" i="2"/>
  <c r="G148" i="2" s="1"/>
  <c r="F148" i="2"/>
  <c r="L147" i="2"/>
  <c r="I147" i="2"/>
  <c r="K147" i="2" s="1"/>
  <c r="J147" i="2" s="1"/>
  <c r="F147" i="2"/>
  <c r="H147" i="2" s="1"/>
  <c r="G147" i="2" s="1"/>
  <c r="L146" i="2"/>
  <c r="K146" i="2"/>
  <c r="J146" i="2" s="1"/>
  <c r="I146" i="2"/>
  <c r="F146" i="2"/>
  <c r="H146" i="2" s="1"/>
  <c r="G146" i="2" s="1"/>
  <c r="L145" i="2"/>
  <c r="K145" i="2"/>
  <c r="J145" i="2" s="1"/>
  <c r="I145" i="2"/>
  <c r="H145" i="2"/>
  <c r="G145" i="2" s="1"/>
  <c r="F145" i="2"/>
  <c r="L144" i="2"/>
  <c r="I144" i="2"/>
  <c r="K144" i="2" s="1"/>
  <c r="J144" i="2" s="1"/>
  <c r="H144" i="2"/>
  <c r="G144" i="2" s="1"/>
  <c r="F144" i="2"/>
  <c r="L143" i="2"/>
  <c r="I143" i="2"/>
  <c r="K143" i="2" s="1"/>
  <c r="J143" i="2" s="1"/>
  <c r="F143" i="2"/>
  <c r="H143" i="2" s="1"/>
  <c r="G143" i="2" s="1"/>
  <c r="L142" i="2"/>
  <c r="K142" i="2"/>
  <c r="J142" i="2" s="1"/>
  <c r="I142" i="2"/>
  <c r="F142" i="2"/>
  <c r="H142" i="2" s="1"/>
  <c r="G142" i="2" s="1"/>
  <c r="L141" i="2"/>
  <c r="K141" i="2"/>
  <c r="J141" i="2" s="1"/>
  <c r="I141" i="2"/>
  <c r="H141" i="2"/>
  <c r="G141" i="2" s="1"/>
  <c r="F141" i="2"/>
  <c r="L140" i="2"/>
  <c r="I140" i="2"/>
  <c r="K140" i="2" s="1"/>
  <c r="J140" i="2" s="1"/>
  <c r="H140" i="2"/>
  <c r="G140" i="2" s="1"/>
  <c r="F140" i="2"/>
  <c r="L139" i="2"/>
  <c r="I139" i="2"/>
  <c r="K139" i="2" s="1"/>
  <c r="J139" i="2" s="1"/>
  <c r="F139" i="2"/>
  <c r="H139" i="2" s="1"/>
  <c r="G139" i="2" s="1"/>
  <c r="L138" i="2"/>
  <c r="K138" i="2"/>
  <c r="J138" i="2" s="1"/>
  <c r="I138" i="2"/>
  <c r="F138" i="2"/>
  <c r="H138" i="2" s="1"/>
  <c r="G138" i="2" s="1"/>
  <c r="L137" i="2"/>
  <c r="K137" i="2"/>
  <c r="J137" i="2" s="1"/>
  <c r="I137" i="2"/>
  <c r="H137" i="2"/>
  <c r="G137" i="2" s="1"/>
  <c r="F137" i="2"/>
  <c r="L136" i="2"/>
  <c r="I136" i="2"/>
  <c r="K136" i="2" s="1"/>
  <c r="J136" i="2" s="1"/>
  <c r="H136" i="2"/>
  <c r="G136" i="2" s="1"/>
  <c r="F136" i="2"/>
  <c r="L135" i="2"/>
  <c r="I135" i="2"/>
  <c r="K135" i="2" s="1"/>
  <c r="J135" i="2" s="1"/>
  <c r="F135" i="2"/>
  <c r="H135" i="2" s="1"/>
  <c r="G135" i="2" s="1"/>
  <c r="L134" i="2"/>
  <c r="K134" i="2"/>
  <c r="J134" i="2" s="1"/>
  <c r="I134" i="2"/>
  <c r="F134" i="2"/>
  <c r="H134" i="2" s="1"/>
  <c r="G134" i="2" s="1"/>
  <c r="L133" i="2"/>
  <c r="K133" i="2"/>
  <c r="J133" i="2" s="1"/>
  <c r="I133" i="2"/>
  <c r="H133" i="2"/>
  <c r="G133" i="2" s="1"/>
  <c r="F133" i="2"/>
  <c r="L132" i="2"/>
  <c r="I132" i="2"/>
  <c r="K132" i="2" s="1"/>
  <c r="J132" i="2" s="1"/>
  <c r="H132" i="2"/>
  <c r="G132" i="2" s="1"/>
  <c r="F132" i="2"/>
  <c r="L131" i="2"/>
  <c r="I131" i="2"/>
  <c r="K131" i="2" s="1"/>
  <c r="J131" i="2" s="1"/>
  <c r="F131" i="2"/>
  <c r="H131" i="2" s="1"/>
  <c r="G131" i="2" s="1"/>
  <c r="L130" i="2"/>
  <c r="K130" i="2"/>
  <c r="J130" i="2" s="1"/>
  <c r="I130" i="2"/>
  <c r="F130" i="2"/>
  <c r="H130" i="2" s="1"/>
  <c r="G130" i="2" s="1"/>
  <c r="L129" i="2"/>
  <c r="K129" i="2"/>
  <c r="J129" i="2" s="1"/>
  <c r="I129" i="2"/>
  <c r="H129" i="2"/>
  <c r="G129" i="2" s="1"/>
  <c r="F129" i="2"/>
  <c r="L128" i="2"/>
  <c r="I128" i="2"/>
  <c r="K128" i="2" s="1"/>
  <c r="J128" i="2" s="1"/>
  <c r="H128" i="2"/>
  <c r="G128" i="2" s="1"/>
  <c r="F128" i="2"/>
  <c r="L127" i="2"/>
  <c r="I127" i="2"/>
  <c r="K127" i="2" s="1"/>
  <c r="J127" i="2" s="1"/>
  <c r="F127" i="2"/>
  <c r="H127" i="2" s="1"/>
  <c r="G127" i="2" s="1"/>
  <c r="L126" i="2"/>
  <c r="K126" i="2"/>
  <c r="J126" i="2" s="1"/>
  <c r="I126" i="2"/>
  <c r="F126" i="2"/>
  <c r="H126" i="2" s="1"/>
  <c r="G126" i="2" s="1"/>
  <c r="L125" i="2"/>
  <c r="K125" i="2"/>
  <c r="J125" i="2" s="1"/>
  <c r="I125" i="2"/>
  <c r="H125" i="2"/>
  <c r="G125" i="2" s="1"/>
  <c r="F125" i="2"/>
  <c r="L124" i="2"/>
  <c r="I124" i="2"/>
  <c r="K124" i="2" s="1"/>
  <c r="J124" i="2" s="1"/>
  <c r="H124" i="2"/>
  <c r="G124" i="2" s="1"/>
  <c r="F124" i="2"/>
  <c r="L123" i="2"/>
  <c r="I123" i="2"/>
  <c r="K123" i="2" s="1"/>
  <c r="J123" i="2" s="1"/>
  <c r="F123" i="2"/>
  <c r="H123" i="2" s="1"/>
  <c r="G123" i="2" s="1"/>
  <c r="L122" i="2"/>
  <c r="K122" i="2"/>
  <c r="J122" i="2" s="1"/>
  <c r="I122" i="2"/>
  <c r="F122" i="2"/>
  <c r="H122" i="2" s="1"/>
  <c r="G122" i="2" s="1"/>
  <c r="L121" i="2"/>
  <c r="K121" i="2"/>
  <c r="J121" i="2" s="1"/>
  <c r="I121" i="2"/>
  <c r="H121" i="2"/>
  <c r="G121" i="2" s="1"/>
  <c r="F121" i="2"/>
  <c r="L120" i="2"/>
  <c r="I120" i="2"/>
  <c r="K120" i="2" s="1"/>
  <c r="J120" i="2" s="1"/>
  <c r="H120" i="2"/>
  <c r="G120" i="2" s="1"/>
  <c r="F120" i="2"/>
  <c r="L119" i="2"/>
  <c r="I119" i="2"/>
  <c r="K119" i="2" s="1"/>
  <c r="J119" i="2" s="1"/>
  <c r="F119" i="2"/>
  <c r="H119" i="2" s="1"/>
  <c r="G119" i="2" s="1"/>
  <c r="L118" i="2"/>
  <c r="I118" i="2"/>
  <c r="K118" i="2" s="1"/>
  <c r="J118" i="2" s="1"/>
  <c r="F118" i="2"/>
  <c r="L117" i="2"/>
  <c r="I117" i="2"/>
  <c r="K117" i="2" s="1"/>
  <c r="J117" i="2" s="1"/>
  <c r="F117" i="2"/>
  <c r="L116" i="2"/>
  <c r="I116" i="2"/>
  <c r="K116" i="2" s="1"/>
  <c r="J116" i="2" s="1"/>
  <c r="F116" i="2"/>
  <c r="L115" i="2"/>
  <c r="I115" i="2"/>
  <c r="K115" i="2" s="1"/>
  <c r="J115" i="2" s="1"/>
  <c r="F115" i="2"/>
  <c r="H115" i="2" s="1"/>
  <c r="G115" i="2" s="1"/>
  <c r="L114" i="2"/>
  <c r="I114" i="2"/>
  <c r="K114" i="2" s="1"/>
  <c r="J114" i="2" s="1"/>
  <c r="F114" i="2"/>
  <c r="L113" i="2"/>
  <c r="I113" i="2"/>
  <c r="K113" i="2" s="1"/>
  <c r="J113" i="2" s="1"/>
  <c r="H113" i="2"/>
  <c r="G113" i="2" s="1"/>
  <c r="F113" i="2"/>
  <c r="L112" i="2"/>
  <c r="I112" i="2"/>
  <c r="H112" i="2"/>
  <c r="G112" i="2" s="1"/>
  <c r="F112" i="2"/>
  <c r="L111" i="2"/>
  <c r="I111" i="2"/>
  <c r="K111" i="2" s="1"/>
  <c r="J111" i="2" s="1"/>
  <c r="F111" i="2"/>
  <c r="H111" i="2" s="1"/>
  <c r="G111" i="2" s="1"/>
  <c r="L110" i="2"/>
  <c r="K110" i="2"/>
  <c r="J110" i="2" s="1"/>
  <c r="I110" i="2"/>
  <c r="F110" i="2"/>
  <c r="H110" i="2" s="1"/>
  <c r="G110" i="2" s="1"/>
  <c r="L109" i="2"/>
  <c r="I109" i="2"/>
  <c r="K109" i="2" s="1"/>
  <c r="J109" i="2" s="1"/>
  <c r="F109" i="2"/>
  <c r="H109" i="2" s="1"/>
  <c r="G109" i="2" s="1"/>
  <c r="L108" i="2"/>
  <c r="I108" i="2"/>
  <c r="K108" i="2" s="1"/>
  <c r="J108" i="2" s="1"/>
  <c r="H108" i="2"/>
  <c r="G108" i="2" s="1"/>
  <c r="F108" i="2"/>
  <c r="L107" i="2"/>
  <c r="I107" i="2"/>
  <c r="K107" i="2" s="1"/>
  <c r="J107" i="2" s="1"/>
  <c r="F107" i="2"/>
  <c r="H107" i="2" s="1"/>
  <c r="G107" i="2" s="1"/>
  <c r="L106" i="2"/>
  <c r="I106" i="2"/>
  <c r="K106" i="2" s="1"/>
  <c r="J106" i="2" s="1"/>
  <c r="F106" i="2"/>
  <c r="H106" i="2" s="1"/>
  <c r="G106" i="2" s="1"/>
  <c r="L105" i="2"/>
  <c r="I105" i="2"/>
  <c r="K105" i="2" s="1"/>
  <c r="J105" i="2" s="1"/>
  <c r="H105" i="2"/>
  <c r="G105" i="2" s="1"/>
  <c r="F105" i="2"/>
  <c r="L104" i="2"/>
  <c r="I104" i="2"/>
  <c r="K104" i="2" s="1"/>
  <c r="J104" i="2" s="1"/>
  <c r="F104" i="2"/>
  <c r="H104" i="2" s="1"/>
  <c r="L103" i="2"/>
  <c r="I103" i="2"/>
  <c r="K103" i="2" s="1"/>
  <c r="J103" i="2" s="1"/>
  <c r="F103" i="2"/>
  <c r="H103" i="2" s="1"/>
  <c r="G103" i="2" s="1"/>
  <c r="L102" i="2"/>
  <c r="I102" i="2"/>
  <c r="K102" i="2" s="1"/>
  <c r="J102" i="2" s="1"/>
  <c r="F102" i="2"/>
  <c r="H102" i="2" s="1"/>
  <c r="G102" i="2" s="1"/>
  <c r="L101" i="2"/>
  <c r="I101" i="2"/>
  <c r="K101" i="2" s="1"/>
  <c r="J101" i="2" s="1"/>
  <c r="F101" i="2"/>
  <c r="H101" i="2" s="1"/>
  <c r="G101" i="2" s="1"/>
  <c r="L100" i="2"/>
  <c r="I100" i="2"/>
  <c r="K100" i="2" s="1"/>
  <c r="J100" i="2" s="1"/>
  <c r="H100" i="2"/>
  <c r="G100" i="2" s="1"/>
  <c r="F100" i="2"/>
  <c r="L99" i="2"/>
  <c r="I99" i="2"/>
  <c r="K99" i="2" s="1"/>
  <c r="J99" i="2" s="1"/>
  <c r="F99" i="2"/>
  <c r="H99" i="2" s="1"/>
  <c r="G99" i="2" s="1"/>
  <c r="L98" i="2"/>
  <c r="I98" i="2"/>
  <c r="K98" i="2" s="1"/>
  <c r="J98" i="2" s="1"/>
  <c r="F98" i="2"/>
  <c r="H98" i="2" s="1"/>
  <c r="G98" i="2" s="1"/>
  <c r="L97" i="2"/>
  <c r="I97" i="2"/>
  <c r="K97" i="2" s="1"/>
  <c r="J97" i="2" s="1"/>
  <c r="F97" i="2"/>
  <c r="H97" i="2" s="1"/>
  <c r="G97" i="2" s="1"/>
  <c r="L96" i="2"/>
  <c r="I96" i="2"/>
  <c r="K96" i="2" s="1"/>
  <c r="J96" i="2" s="1"/>
  <c r="H96" i="2"/>
  <c r="G96" i="2" s="1"/>
  <c r="F96" i="2"/>
  <c r="L95" i="2"/>
  <c r="I95" i="2"/>
  <c r="K95" i="2" s="1"/>
  <c r="J95" i="2" s="1"/>
  <c r="F95" i="2"/>
  <c r="H95" i="2" s="1"/>
  <c r="G95" i="2" s="1"/>
  <c r="L94" i="2"/>
  <c r="I94" i="2"/>
  <c r="K94" i="2" s="1"/>
  <c r="J94" i="2" s="1"/>
  <c r="F94" i="2"/>
  <c r="H94" i="2" s="1"/>
  <c r="L93" i="2"/>
  <c r="I93" i="2"/>
  <c r="K93" i="2" s="1"/>
  <c r="J93" i="2" s="1"/>
  <c r="F93" i="2"/>
  <c r="H93" i="2" s="1"/>
  <c r="G93" i="2" s="1"/>
  <c r="L92" i="2"/>
  <c r="I92" i="2"/>
  <c r="K92" i="2" s="1"/>
  <c r="J92" i="2" s="1"/>
  <c r="H92" i="2"/>
  <c r="G92" i="2" s="1"/>
  <c r="F92" i="2"/>
  <c r="L91" i="2"/>
  <c r="I91" i="2"/>
  <c r="K91" i="2" s="1"/>
  <c r="J91" i="2" s="1"/>
  <c r="F91" i="2"/>
  <c r="H91" i="2" s="1"/>
  <c r="G91" i="2" s="1"/>
  <c r="L90" i="2"/>
  <c r="I90" i="2"/>
  <c r="K90" i="2" s="1"/>
  <c r="J90" i="2" s="1"/>
  <c r="F90" i="2"/>
  <c r="H90" i="2" s="1"/>
  <c r="G90" i="2" s="1"/>
  <c r="L89" i="2"/>
  <c r="I89" i="2"/>
  <c r="K89" i="2" s="1"/>
  <c r="J89" i="2" s="1"/>
  <c r="F89" i="2"/>
  <c r="H89" i="2" s="1"/>
  <c r="G89" i="2" s="1"/>
  <c r="L88" i="2"/>
  <c r="I88" i="2"/>
  <c r="K88" i="2" s="1"/>
  <c r="J88" i="2" s="1"/>
  <c r="H88" i="2"/>
  <c r="G88" i="2" s="1"/>
  <c r="F88" i="2"/>
  <c r="L87" i="2"/>
  <c r="I87" i="2"/>
  <c r="K87" i="2" s="1"/>
  <c r="J87" i="2" s="1"/>
  <c r="F87" i="2"/>
  <c r="H87" i="2" s="1"/>
  <c r="G87" i="2" s="1"/>
  <c r="L86" i="2"/>
  <c r="I86" i="2"/>
  <c r="K86" i="2" s="1"/>
  <c r="J86" i="2" s="1"/>
  <c r="F86" i="2"/>
  <c r="H86" i="2" s="1"/>
  <c r="G86" i="2" s="1"/>
  <c r="L85" i="2"/>
  <c r="I85" i="2"/>
  <c r="K85" i="2" s="1"/>
  <c r="J85" i="2" s="1"/>
  <c r="F85" i="2"/>
  <c r="H85" i="2" s="1"/>
  <c r="G85" i="2" s="1"/>
  <c r="L84" i="2"/>
  <c r="I84" i="2"/>
  <c r="K84" i="2" s="1"/>
  <c r="J84" i="2" s="1"/>
  <c r="H84" i="2"/>
  <c r="G84" i="2" s="1"/>
  <c r="F84" i="2"/>
  <c r="L83" i="2"/>
  <c r="I83" i="2"/>
  <c r="K83" i="2" s="1"/>
  <c r="J83" i="2" s="1"/>
  <c r="F83" i="2"/>
  <c r="H83" i="2" s="1"/>
  <c r="G83" i="2" s="1"/>
  <c r="L82" i="2"/>
  <c r="I82" i="2"/>
  <c r="K82" i="2" s="1"/>
  <c r="J82" i="2" s="1"/>
  <c r="F82" i="2"/>
  <c r="H82" i="2" s="1"/>
  <c r="G82" i="2" s="1"/>
  <c r="L81" i="2"/>
  <c r="I81" i="2"/>
  <c r="K81" i="2" s="1"/>
  <c r="J81" i="2" s="1"/>
  <c r="F81" i="2"/>
  <c r="H81" i="2" s="1"/>
  <c r="G81" i="2" s="1"/>
  <c r="L80" i="2"/>
  <c r="I80" i="2"/>
  <c r="K80" i="2" s="1"/>
  <c r="J80" i="2" s="1"/>
  <c r="H80" i="2"/>
  <c r="G80" i="2" s="1"/>
  <c r="F80" i="2"/>
  <c r="L79" i="2"/>
  <c r="I79" i="2"/>
  <c r="K79" i="2" s="1"/>
  <c r="J79" i="2" s="1"/>
  <c r="F79" i="2"/>
  <c r="H79" i="2" s="1"/>
  <c r="G79" i="2" s="1"/>
  <c r="L78" i="2"/>
  <c r="I78" i="2"/>
  <c r="K78" i="2" s="1"/>
  <c r="J78" i="2" s="1"/>
  <c r="F78" i="2"/>
  <c r="H78" i="2" s="1"/>
  <c r="G78" i="2" s="1"/>
  <c r="L77" i="2"/>
  <c r="I77" i="2"/>
  <c r="K77" i="2" s="1"/>
  <c r="J77" i="2" s="1"/>
  <c r="F77" i="2"/>
  <c r="H77" i="2" s="1"/>
  <c r="G77" i="2" s="1"/>
  <c r="L76" i="2"/>
  <c r="I76" i="2"/>
  <c r="K76" i="2" s="1"/>
  <c r="J76" i="2" s="1"/>
  <c r="H76" i="2"/>
  <c r="G76" i="2" s="1"/>
  <c r="F76" i="2"/>
  <c r="L75" i="2"/>
  <c r="I75" i="2"/>
  <c r="K75" i="2" s="1"/>
  <c r="J75" i="2" s="1"/>
  <c r="F75" i="2"/>
  <c r="H75" i="2" s="1"/>
  <c r="G75" i="2" s="1"/>
  <c r="L74" i="2"/>
  <c r="I74" i="2"/>
  <c r="K74" i="2" s="1"/>
  <c r="J74" i="2" s="1"/>
  <c r="F74" i="2"/>
  <c r="H74" i="2" s="1"/>
  <c r="G74" i="2" s="1"/>
  <c r="L73" i="2"/>
  <c r="I73" i="2"/>
  <c r="K73" i="2" s="1"/>
  <c r="J73" i="2" s="1"/>
  <c r="F73" i="2"/>
  <c r="H73" i="2" s="1"/>
  <c r="G73" i="2" s="1"/>
  <c r="L72" i="2"/>
  <c r="I72" i="2"/>
  <c r="K72" i="2" s="1"/>
  <c r="J72" i="2" s="1"/>
  <c r="H72" i="2"/>
  <c r="G72" i="2" s="1"/>
  <c r="F72" i="2"/>
  <c r="L71" i="2"/>
  <c r="I71" i="2"/>
  <c r="K71" i="2" s="1"/>
  <c r="J71" i="2" s="1"/>
  <c r="F71" i="2"/>
  <c r="H71" i="2" s="1"/>
  <c r="G71" i="2" s="1"/>
  <c r="L70" i="2"/>
  <c r="I70" i="2"/>
  <c r="K70" i="2" s="1"/>
  <c r="J70" i="2" s="1"/>
  <c r="F70" i="2"/>
  <c r="H70" i="2" s="1"/>
  <c r="G70" i="2" s="1"/>
  <c r="L69" i="2"/>
  <c r="I69" i="2"/>
  <c r="K69" i="2" s="1"/>
  <c r="J69" i="2" s="1"/>
  <c r="F69" i="2"/>
  <c r="H69" i="2" s="1"/>
  <c r="G69" i="2" s="1"/>
  <c r="L68" i="2"/>
  <c r="I68" i="2"/>
  <c r="K68" i="2" s="1"/>
  <c r="J68" i="2" s="1"/>
  <c r="H68" i="2"/>
  <c r="G68" i="2" s="1"/>
  <c r="F68" i="2"/>
  <c r="L67" i="2"/>
  <c r="I67" i="2"/>
  <c r="K67" i="2" s="1"/>
  <c r="J67" i="2" s="1"/>
  <c r="F67" i="2"/>
  <c r="H67" i="2" s="1"/>
  <c r="G67" i="2" s="1"/>
  <c r="L66" i="2"/>
  <c r="I66" i="2"/>
  <c r="K66" i="2" s="1"/>
  <c r="J66" i="2" s="1"/>
  <c r="F66" i="2"/>
  <c r="H66" i="2" s="1"/>
  <c r="G66" i="2" s="1"/>
  <c r="L65" i="2"/>
  <c r="I65" i="2"/>
  <c r="K65" i="2" s="1"/>
  <c r="J65" i="2" s="1"/>
  <c r="F65" i="2"/>
  <c r="H65" i="2" s="1"/>
  <c r="L64" i="2"/>
  <c r="I64" i="2"/>
  <c r="K64" i="2" s="1"/>
  <c r="J64" i="2" s="1"/>
  <c r="H64" i="2"/>
  <c r="G64" i="2" s="1"/>
  <c r="F64" i="2"/>
  <c r="L63" i="2"/>
  <c r="I63" i="2"/>
  <c r="K63" i="2" s="1"/>
  <c r="J63" i="2" s="1"/>
  <c r="F63" i="2"/>
  <c r="H63" i="2" s="1"/>
  <c r="G63" i="2" s="1"/>
  <c r="L62" i="2"/>
  <c r="I62" i="2"/>
  <c r="K62" i="2" s="1"/>
  <c r="J62" i="2" s="1"/>
  <c r="F62" i="2"/>
  <c r="H62" i="2" s="1"/>
  <c r="G62" i="2" s="1"/>
  <c r="L61" i="2"/>
  <c r="I61" i="2"/>
  <c r="K61" i="2" s="1"/>
  <c r="J61" i="2" s="1"/>
  <c r="F61" i="2"/>
  <c r="H61" i="2" s="1"/>
  <c r="G61" i="2" s="1"/>
  <c r="L60" i="2"/>
  <c r="I60" i="2"/>
  <c r="K60" i="2" s="1"/>
  <c r="J60" i="2" s="1"/>
  <c r="F60" i="2"/>
  <c r="H60" i="2" s="1"/>
  <c r="G60" i="2" s="1"/>
  <c r="L59" i="2"/>
  <c r="I59" i="2"/>
  <c r="K59" i="2" s="1"/>
  <c r="J59" i="2" s="1"/>
  <c r="F59" i="2"/>
  <c r="H59" i="2" s="1"/>
  <c r="G59" i="2" s="1"/>
  <c r="L58" i="2"/>
  <c r="I58" i="2"/>
  <c r="K58" i="2" s="1"/>
  <c r="J58" i="2" s="1"/>
  <c r="F58" i="2"/>
  <c r="H58" i="2" s="1"/>
  <c r="G58" i="2" s="1"/>
  <c r="L57" i="2"/>
  <c r="I57" i="2"/>
  <c r="K57" i="2" s="1"/>
  <c r="J57" i="2" s="1"/>
  <c r="F57" i="2"/>
  <c r="H57" i="2" s="1"/>
  <c r="G57" i="2" s="1"/>
  <c r="L56" i="2"/>
  <c r="I56" i="2"/>
  <c r="K56" i="2" s="1"/>
  <c r="J56" i="2" s="1"/>
  <c r="H56" i="2"/>
  <c r="G56" i="2" s="1"/>
  <c r="F56" i="2"/>
  <c r="L55" i="2"/>
  <c r="I55" i="2"/>
  <c r="K55" i="2" s="1"/>
  <c r="J55" i="2" s="1"/>
  <c r="F55" i="2"/>
  <c r="H55" i="2" s="1"/>
  <c r="G55" i="2" s="1"/>
  <c r="L54" i="2"/>
  <c r="I54" i="2"/>
  <c r="K54" i="2" s="1"/>
  <c r="J54" i="2" s="1"/>
  <c r="F54" i="2"/>
  <c r="H54" i="2" s="1"/>
  <c r="G54" i="2" s="1"/>
  <c r="L53" i="2"/>
  <c r="I53" i="2"/>
  <c r="K53" i="2" s="1"/>
  <c r="F53" i="2"/>
  <c r="H53" i="2" s="1"/>
  <c r="G53" i="2" s="1"/>
  <c r="L52" i="2"/>
  <c r="I52" i="2"/>
  <c r="K52" i="2" s="1"/>
  <c r="J52" i="2" s="1"/>
  <c r="H52" i="2"/>
  <c r="G52" i="2" s="1"/>
  <c r="F52" i="2"/>
  <c r="L51" i="2"/>
  <c r="I51" i="2"/>
  <c r="K51" i="2" s="1"/>
  <c r="J51" i="2" s="1"/>
  <c r="F51" i="2"/>
  <c r="H51" i="2" s="1"/>
  <c r="G51" i="2" s="1"/>
  <c r="L50" i="2"/>
  <c r="I50" i="2"/>
  <c r="K50" i="2" s="1"/>
  <c r="J50" i="2" s="1"/>
  <c r="F50" i="2"/>
  <c r="H50" i="2" s="1"/>
  <c r="G50" i="2" s="1"/>
  <c r="L49" i="2"/>
  <c r="I49" i="2"/>
  <c r="K49" i="2" s="1"/>
  <c r="J49" i="2" s="1"/>
  <c r="F49" i="2"/>
  <c r="H49" i="2" s="1"/>
  <c r="G49" i="2" s="1"/>
  <c r="L48" i="2"/>
  <c r="I48" i="2"/>
  <c r="K48" i="2" s="1"/>
  <c r="J48" i="2" s="1"/>
  <c r="H48" i="2"/>
  <c r="F48" i="2"/>
  <c r="L47" i="2"/>
  <c r="I47" i="2"/>
  <c r="K47" i="2" s="1"/>
  <c r="J47" i="2" s="1"/>
  <c r="F47" i="2"/>
  <c r="H47" i="2" s="1"/>
  <c r="G47" i="2" s="1"/>
  <c r="L46" i="2"/>
  <c r="I46" i="2"/>
  <c r="K46" i="2" s="1"/>
  <c r="J46" i="2" s="1"/>
  <c r="F46" i="2"/>
  <c r="H46" i="2" s="1"/>
  <c r="G46" i="2" s="1"/>
  <c r="L45" i="2"/>
  <c r="I45" i="2"/>
  <c r="K45" i="2" s="1"/>
  <c r="J45" i="2" s="1"/>
  <c r="F45" i="2"/>
  <c r="H45" i="2" s="1"/>
  <c r="L44" i="2"/>
  <c r="I44" i="2"/>
  <c r="K44" i="2" s="1"/>
  <c r="J44" i="2" s="1"/>
  <c r="H44" i="2"/>
  <c r="G44" i="2" s="1"/>
  <c r="F44" i="2"/>
  <c r="L43" i="2"/>
  <c r="I43" i="2"/>
  <c r="K43" i="2" s="1"/>
  <c r="J43" i="2" s="1"/>
  <c r="F43" i="2"/>
  <c r="H43" i="2" s="1"/>
  <c r="G43" i="2" s="1"/>
  <c r="L42" i="2"/>
  <c r="I42" i="2"/>
  <c r="K42" i="2" s="1"/>
  <c r="J42" i="2" s="1"/>
  <c r="F42" i="2"/>
  <c r="H42" i="2" s="1"/>
  <c r="G42" i="2" s="1"/>
  <c r="L41" i="2"/>
  <c r="I41" i="2"/>
  <c r="K41" i="2" s="1"/>
  <c r="J41" i="2" s="1"/>
  <c r="F41" i="2"/>
  <c r="H41" i="2" s="1"/>
  <c r="G41" i="2" s="1"/>
  <c r="L40" i="2"/>
  <c r="I40" i="2"/>
  <c r="K40" i="2" s="1"/>
  <c r="J40" i="2" s="1"/>
  <c r="H40" i="2"/>
  <c r="G40" i="2" s="1"/>
  <c r="F40" i="2"/>
  <c r="L39" i="2"/>
  <c r="I39" i="2"/>
  <c r="K39" i="2" s="1"/>
  <c r="J39" i="2" s="1"/>
  <c r="F39" i="2"/>
  <c r="H39" i="2" s="1"/>
  <c r="G39" i="2" s="1"/>
  <c r="L38" i="2"/>
  <c r="I38" i="2"/>
  <c r="K38" i="2" s="1"/>
  <c r="J38" i="2" s="1"/>
  <c r="F38" i="2"/>
  <c r="H38" i="2" s="1"/>
  <c r="G38" i="2" s="1"/>
  <c r="L37" i="2"/>
  <c r="I37" i="2"/>
  <c r="K37" i="2" s="1"/>
  <c r="J37" i="2" s="1"/>
  <c r="F37" i="2"/>
  <c r="H37" i="2" s="1"/>
  <c r="G37" i="2" s="1"/>
  <c r="L36" i="2"/>
  <c r="I36" i="2"/>
  <c r="K36" i="2" s="1"/>
  <c r="J36" i="2" s="1"/>
  <c r="H36" i="2"/>
  <c r="G36" i="2" s="1"/>
  <c r="F36" i="2"/>
  <c r="L35" i="2"/>
  <c r="I35" i="2"/>
  <c r="K35" i="2" s="1"/>
  <c r="J35" i="2" s="1"/>
  <c r="F35" i="2"/>
  <c r="H35" i="2" s="1"/>
  <c r="G35" i="2" s="1"/>
  <c r="L34" i="2"/>
  <c r="I34" i="2"/>
  <c r="K34" i="2" s="1"/>
  <c r="J34" i="2" s="1"/>
  <c r="F34" i="2"/>
  <c r="H34" i="2" s="1"/>
  <c r="G34" i="2" s="1"/>
  <c r="L33" i="2"/>
  <c r="I33" i="2"/>
  <c r="K33" i="2" s="1"/>
  <c r="J33" i="2" s="1"/>
  <c r="F33" i="2"/>
  <c r="H33" i="2" s="1"/>
  <c r="G33" i="2" s="1"/>
  <c r="L32" i="2"/>
  <c r="I32" i="2"/>
  <c r="K32" i="2" s="1"/>
  <c r="J32" i="2" s="1"/>
  <c r="H32" i="2"/>
  <c r="F32" i="2"/>
  <c r="L31" i="2"/>
  <c r="I31" i="2"/>
  <c r="K31" i="2" s="1"/>
  <c r="J31" i="2" s="1"/>
  <c r="F31" i="2"/>
  <c r="H31" i="2" s="1"/>
  <c r="G31" i="2" s="1"/>
  <c r="L30" i="2"/>
  <c r="I30" i="2"/>
  <c r="K30" i="2" s="1"/>
  <c r="J30" i="2" s="1"/>
  <c r="F30" i="2"/>
  <c r="H30" i="2" s="1"/>
  <c r="G30" i="2" s="1"/>
  <c r="L29" i="2"/>
  <c r="I29" i="2"/>
  <c r="K29" i="2" s="1"/>
  <c r="J29" i="2" s="1"/>
  <c r="F29" i="2"/>
  <c r="H29" i="2" s="1"/>
  <c r="G29" i="2" s="1"/>
  <c r="L28" i="2"/>
  <c r="I28" i="2"/>
  <c r="K28" i="2" s="1"/>
  <c r="J28" i="2" s="1"/>
  <c r="H28" i="2"/>
  <c r="G28" i="2" s="1"/>
  <c r="F28" i="2"/>
  <c r="L27" i="2"/>
  <c r="I27" i="2"/>
  <c r="K27" i="2" s="1"/>
  <c r="J27" i="2" s="1"/>
  <c r="F27" i="2"/>
  <c r="H27" i="2" s="1"/>
  <c r="L26" i="2"/>
  <c r="I26" i="2"/>
  <c r="K26" i="2" s="1"/>
  <c r="J26" i="2" s="1"/>
  <c r="F26" i="2"/>
  <c r="H26" i="2" s="1"/>
  <c r="L25" i="2"/>
  <c r="I25" i="2"/>
  <c r="K25" i="2" s="1"/>
  <c r="J25" i="2" s="1"/>
  <c r="F25" i="2"/>
  <c r="H25" i="2" s="1"/>
  <c r="G25" i="2" s="1"/>
  <c r="L24" i="2"/>
  <c r="I24" i="2"/>
  <c r="K24" i="2" s="1"/>
  <c r="J24" i="2" s="1"/>
  <c r="H24" i="2"/>
  <c r="G24" i="2" s="1"/>
  <c r="F24" i="2"/>
  <c r="L23" i="2"/>
  <c r="I23" i="2"/>
  <c r="K23" i="2" s="1"/>
  <c r="J23" i="2" s="1"/>
  <c r="F23" i="2"/>
  <c r="H23" i="2" s="1"/>
  <c r="G23" i="2" s="1"/>
  <c r="L22" i="2"/>
  <c r="I22" i="2"/>
  <c r="K22" i="2" s="1"/>
  <c r="J22" i="2" s="1"/>
  <c r="F22" i="2"/>
  <c r="H22" i="2" s="1"/>
  <c r="L21" i="2"/>
  <c r="I21" i="2"/>
  <c r="K21" i="2" s="1"/>
  <c r="J21" i="2" s="1"/>
  <c r="F21" i="2"/>
  <c r="H21" i="2" s="1"/>
  <c r="G21" i="2" s="1"/>
  <c r="L20" i="2"/>
  <c r="I20" i="2"/>
  <c r="K20" i="2" s="1"/>
  <c r="J20" i="2" s="1"/>
  <c r="H20" i="2"/>
  <c r="G20" i="2" s="1"/>
  <c r="F20" i="2"/>
  <c r="L19" i="2"/>
  <c r="I19" i="2"/>
  <c r="K19" i="2" s="1"/>
  <c r="J19" i="2" s="1"/>
  <c r="F19" i="2"/>
  <c r="H19" i="2" s="1"/>
  <c r="G19" i="2" s="1"/>
  <c r="L18" i="2"/>
  <c r="I18" i="2"/>
  <c r="K18" i="2" s="1"/>
  <c r="J18" i="2" s="1"/>
  <c r="F18" i="2"/>
  <c r="H18" i="2" s="1"/>
  <c r="G18" i="2" s="1"/>
  <c r="L17" i="2"/>
  <c r="I17" i="2"/>
  <c r="K17" i="2" s="1"/>
  <c r="J17" i="2" s="1"/>
  <c r="F17" i="2"/>
  <c r="H17" i="2" s="1"/>
  <c r="G17" i="2" s="1"/>
  <c r="L16" i="2"/>
  <c r="I16" i="2"/>
  <c r="K16" i="2" s="1"/>
  <c r="J16" i="2" s="1"/>
  <c r="H16" i="2"/>
  <c r="G16" i="2" s="1"/>
  <c r="F16" i="2"/>
  <c r="L15" i="2"/>
  <c r="I15" i="2"/>
  <c r="K15" i="2" s="1"/>
  <c r="J15" i="2" s="1"/>
  <c r="F15" i="2"/>
  <c r="H15" i="2" s="1"/>
  <c r="G15" i="2" s="1"/>
  <c r="L14" i="2"/>
  <c r="I14" i="2"/>
  <c r="K14" i="2" s="1"/>
  <c r="J14" i="2" s="1"/>
  <c r="F14" i="2"/>
  <c r="H14" i="2" s="1"/>
  <c r="G14" i="2" s="1"/>
  <c r="L13" i="2"/>
  <c r="I13" i="2"/>
  <c r="K13" i="2" s="1"/>
  <c r="J13" i="2" s="1"/>
  <c r="F13" i="2"/>
  <c r="H13" i="2" s="1"/>
  <c r="G13" i="2" s="1"/>
  <c r="L12" i="2"/>
  <c r="I12" i="2"/>
  <c r="K12" i="2" s="1"/>
  <c r="J12" i="2" s="1"/>
  <c r="H12" i="2"/>
  <c r="G12" i="2" s="1"/>
  <c r="F12" i="2"/>
  <c r="I11" i="2"/>
  <c r="K11" i="2" s="1"/>
  <c r="J11" i="2" s="1"/>
  <c r="F11" i="2"/>
  <c r="H11" i="2" s="1"/>
  <c r="G11" i="2" s="1"/>
  <c r="I10" i="2"/>
  <c r="F10" i="2"/>
  <c r="H10" i="2" s="1"/>
  <c r="G10" i="2" s="1"/>
  <c r="I9" i="2"/>
  <c r="K9" i="2" s="1"/>
  <c r="J9" i="2" s="1"/>
  <c r="F9" i="2"/>
  <c r="H9" i="2" s="1"/>
  <c r="G9" i="2" s="1"/>
  <c r="I8" i="2"/>
  <c r="K8" i="2" s="1"/>
  <c r="J8" i="2" s="1"/>
  <c r="F8" i="2"/>
  <c r="H8" i="2" s="1"/>
  <c r="G8" i="2" s="1"/>
  <c r="I7" i="2"/>
  <c r="K7" i="2" s="1"/>
  <c r="J7" i="2" s="1"/>
  <c r="F7" i="2"/>
  <c r="H7" i="2" s="1"/>
  <c r="G7" i="2" s="1"/>
  <c r="I6" i="2"/>
  <c r="K6" i="2" s="1"/>
  <c r="J6" i="2" s="1"/>
  <c r="F6" i="2"/>
  <c r="H6" i="2" s="1"/>
  <c r="I5" i="2"/>
  <c r="K5" i="2" s="1"/>
  <c r="J5" i="2" s="1"/>
  <c r="H5" i="2"/>
  <c r="G5" i="2" s="1"/>
  <c r="A5" i="2"/>
  <c r="L4" i="2"/>
  <c r="I4" i="2"/>
  <c r="K4" i="2" s="1"/>
  <c r="J4" i="2" s="1"/>
  <c r="F4" i="2"/>
  <c r="H4" i="2" s="1"/>
  <c r="G4" i="2" s="1"/>
  <c r="E4" i="2"/>
  <c r="A20" i="1"/>
  <c r="F19" i="1"/>
  <c r="C19" i="1"/>
  <c r="F18" i="1"/>
  <c r="C18" i="1"/>
  <c r="F17" i="1"/>
  <c r="C17" i="1"/>
  <c r="F16" i="1"/>
  <c r="C16" i="1"/>
  <c r="F15" i="1"/>
  <c r="C15" i="1"/>
  <c r="F14" i="1"/>
  <c r="C14" i="1"/>
  <c r="F13" i="1"/>
  <c r="C13" i="1"/>
  <c r="F12" i="1"/>
  <c r="C12" i="1"/>
  <c r="F11" i="1"/>
  <c r="C11" i="1"/>
  <c r="F10" i="1"/>
  <c r="C10" i="1"/>
  <c r="F9" i="1"/>
  <c r="C9" i="1"/>
  <c r="F8" i="1"/>
  <c r="C8" i="1"/>
  <c r="F7" i="1"/>
  <c r="C7" i="1"/>
  <c r="F6" i="1"/>
  <c r="C6" i="1"/>
  <c r="C2" i="1"/>
  <c r="I54" i="3" l="1"/>
  <c r="J61" i="3"/>
  <c r="I62" i="3"/>
  <c r="I63" i="3"/>
  <c r="J71" i="3"/>
  <c r="I72" i="3"/>
  <c r="I73" i="3"/>
  <c r="I76" i="3"/>
  <c r="J85" i="3"/>
  <c r="I86" i="3"/>
  <c r="I87" i="3"/>
  <c r="I91" i="3"/>
  <c r="I95" i="3"/>
  <c r="I98" i="3"/>
  <c r="J99" i="3"/>
  <c r="I107" i="3"/>
  <c r="I117" i="3"/>
  <c r="I66" i="3"/>
  <c r="I67" i="3"/>
  <c r="I70" i="3"/>
  <c r="I71" i="3"/>
  <c r="I82" i="3"/>
  <c r="I84" i="3"/>
  <c r="I88" i="3"/>
  <c r="I92" i="3"/>
  <c r="I99" i="3"/>
  <c r="I110" i="3"/>
  <c r="J49" i="3"/>
  <c r="A47" i="6" s="1"/>
  <c r="I50" i="3"/>
  <c r="I51" i="3"/>
  <c r="I60" i="3"/>
  <c r="I68" i="3"/>
  <c r="I80" i="3"/>
  <c r="I81" i="3"/>
  <c r="I89" i="3"/>
  <c r="I93" i="3"/>
  <c r="I100" i="3"/>
  <c r="J103" i="3"/>
  <c r="I104" i="3"/>
  <c r="I105" i="3"/>
  <c r="J109" i="3"/>
  <c r="J111" i="3"/>
  <c r="J113" i="3"/>
  <c r="I118" i="3"/>
  <c r="I48" i="3"/>
  <c r="I49" i="3"/>
  <c r="I52" i="3"/>
  <c r="J55" i="3"/>
  <c r="A53" i="6" s="1"/>
  <c r="I56" i="3"/>
  <c r="I58" i="3"/>
  <c r="I64" i="3"/>
  <c r="I74" i="3"/>
  <c r="I75" i="3"/>
  <c r="I79" i="3"/>
  <c r="J83" i="3"/>
  <c r="I90" i="3"/>
  <c r="I94" i="3"/>
  <c r="I96" i="3"/>
  <c r="I97" i="3"/>
  <c r="I102" i="3"/>
  <c r="I106" i="3"/>
  <c r="J107" i="3"/>
  <c r="I108" i="3"/>
  <c r="I109" i="3"/>
  <c r="I111" i="3"/>
  <c r="I112" i="3"/>
  <c r="I115" i="3"/>
  <c r="I116" i="3"/>
  <c r="I114" i="3"/>
  <c r="I113" i="3"/>
  <c r="I103" i="3"/>
  <c r="I101" i="3"/>
  <c r="I85" i="3"/>
  <c r="I83" i="3"/>
  <c r="I78" i="3"/>
  <c r="I77" i="3"/>
  <c r="I69" i="3"/>
  <c r="I65" i="3"/>
  <c r="I61" i="3"/>
  <c r="I59" i="3"/>
  <c r="I57" i="3"/>
  <c r="I55" i="3"/>
  <c r="I53" i="3"/>
  <c r="H114" i="2"/>
  <c r="G114" i="2" s="1"/>
  <c r="K112" i="2"/>
  <c r="J112" i="2" s="1"/>
  <c r="H116" i="2"/>
  <c r="G116" i="2" s="1"/>
  <c r="H118" i="2"/>
  <c r="G118" i="2" s="1"/>
  <c r="H117" i="2"/>
  <c r="G117" i="2" s="1"/>
  <c r="F4" i="1"/>
  <c r="C4" i="1"/>
  <c r="I4" i="3"/>
  <c r="C7" i="3"/>
  <c r="F6" i="3"/>
  <c r="A16" i="6"/>
  <c r="A16" i="4"/>
  <c r="A16" i="5"/>
  <c r="A76" i="5"/>
  <c r="A76" i="6"/>
  <c r="A76" i="4"/>
  <c r="A112" i="5"/>
  <c r="A112" i="6"/>
  <c r="A112" i="4"/>
  <c r="A130" i="5"/>
  <c r="F10" i="4"/>
  <c r="A130" i="6"/>
  <c r="G6" i="2"/>
  <c r="D132" i="12"/>
  <c r="D132" i="11"/>
  <c r="D132" i="6"/>
  <c r="D132" i="5"/>
  <c r="J134" i="3"/>
  <c r="D136" i="12"/>
  <c r="D136" i="11"/>
  <c r="D136" i="6"/>
  <c r="D136" i="5"/>
  <c r="J138" i="3"/>
  <c r="D140" i="12"/>
  <c r="D140" i="11"/>
  <c r="D140" i="6"/>
  <c r="J142" i="3"/>
  <c r="D140" i="5"/>
  <c r="D144" i="12"/>
  <c r="D144" i="11"/>
  <c r="D144" i="6"/>
  <c r="D144" i="5"/>
  <c r="J146" i="3"/>
  <c r="D148" i="12"/>
  <c r="D148" i="11"/>
  <c r="D148" i="6"/>
  <c r="D148" i="5"/>
  <c r="J150" i="3"/>
  <c r="D152" i="12"/>
  <c r="D152" i="11"/>
  <c r="D152" i="6"/>
  <c r="D152" i="5"/>
  <c r="J154" i="3"/>
  <c r="D156" i="12"/>
  <c r="D156" i="11"/>
  <c r="D156" i="6"/>
  <c r="J158" i="3"/>
  <c r="D156" i="5"/>
  <c r="D160" i="12"/>
  <c r="D160" i="11"/>
  <c r="D160" i="6"/>
  <c r="D160" i="5"/>
  <c r="J162" i="3"/>
  <c r="D164" i="12"/>
  <c r="D164" i="11"/>
  <c r="D164" i="6"/>
  <c r="D164" i="5"/>
  <c r="J166" i="3"/>
  <c r="D168" i="12"/>
  <c r="D168" i="11"/>
  <c r="D168" i="6"/>
  <c r="D168" i="5"/>
  <c r="J170" i="3"/>
  <c r="D172" i="12"/>
  <c r="D172" i="11"/>
  <c r="D172" i="6"/>
  <c r="D172" i="5"/>
  <c r="J174" i="3"/>
  <c r="D176" i="12"/>
  <c r="D176" i="11"/>
  <c r="D176" i="6"/>
  <c r="D176" i="5"/>
  <c r="J178" i="3"/>
  <c r="D180" i="12"/>
  <c r="D180" i="11"/>
  <c r="D180" i="6"/>
  <c r="D180" i="5"/>
  <c r="J182" i="3"/>
  <c r="D184" i="12"/>
  <c r="D184" i="11"/>
  <c r="D184" i="6"/>
  <c r="D184" i="5"/>
  <c r="J186" i="3"/>
  <c r="D188" i="12"/>
  <c r="D188" i="11"/>
  <c r="D188" i="6"/>
  <c r="D188" i="5"/>
  <c r="J190" i="3"/>
  <c r="D192" i="12"/>
  <c r="D192" i="6"/>
  <c r="D192" i="11"/>
  <c r="D192" i="5"/>
  <c r="J194" i="3"/>
  <c r="D196" i="12"/>
  <c r="D196" i="6"/>
  <c r="D196" i="11"/>
  <c r="D196" i="5"/>
  <c r="J198" i="3"/>
  <c r="D200" i="12"/>
  <c r="D200" i="6"/>
  <c r="D200" i="11"/>
  <c r="D200" i="5"/>
  <c r="J202" i="3"/>
  <c r="D216" i="12"/>
  <c r="D216" i="11"/>
  <c r="J218" i="3"/>
  <c r="A21" i="6"/>
  <c r="A21" i="5"/>
  <c r="A21" i="4"/>
  <c r="A25" i="6"/>
  <c r="A25" i="5"/>
  <c r="B30" i="6"/>
  <c r="B30" i="5"/>
  <c r="B30" i="4"/>
  <c r="A33" i="6"/>
  <c r="A33" i="5"/>
  <c r="A33" i="4"/>
  <c r="C35" i="4"/>
  <c r="C35" i="5"/>
  <c r="C35" i="6"/>
  <c r="D40" i="12"/>
  <c r="D40" i="6"/>
  <c r="D40" i="11"/>
  <c r="D40" i="5"/>
  <c r="B42" i="6"/>
  <c r="B42" i="5"/>
  <c r="B42" i="4"/>
  <c r="A49" i="6"/>
  <c r="A49" i="5"/>
  <c r="A49" i="4"/>
  <c r="B58" i="6"/>
  <c r="B58" i="4"/>
  <c r="B58" i="5"/>
  <c r="C59" i="4"/>
  <c r="C59" i="5"/>
  <c r="C59" i="6"/>
  <c r="D60" i="6"/>
  <c r="D60" i="11"/>
  <c r="D60" i="5"/>
  <c r="B62" i="6"/>
  <c r="B62" i="5"/>
  <c r="B62" i="4"/>
  <c r="D64" i="12"/>
  <c r="D64" i="6"/>
  <c r="D64" i="11"/>
  <c r="D64" i="5"/>
  <c r="B66" i="6"/>
  <c r="B66" i="5"/>
  <c r="B66" i="4"/>
  <c r="C67" i="4"/>
  <c r="C67" i="5"/>
  <c r="C67" i="6"/>
  <c r="A73" i="6"/>
  <c r="A73" i="5"/>
  <c r="A73" i="4"/>
  <c r="C79" i="4"/>
  <c r="C79" i="5"/>
  <c r="C79" i="6"/>
  <c r="D84" i="6"/>
  <c r="D84" i="11"/>
  <c r="D84" i="5"/>
  <c r="B86" i="6"/>
  <c r="B86" i="4"/>
  <c r="B86" i="5"/>
  <c r="D88" i="12"/>
  <c r="D88" i="11"/>
  <c r="D88" i="6"/>
  <c r="D88" i="5"/>
  <c r="B90" i="6"/>
  <c r="B90" i="5"/>
  <c r="B90" i="4"/>
  <c r="C91" i="5"/>
  <c r="C91" i="4"/>
  <c r="C91" i="6"/>
  <c r="D92" i="12"/>
  <c r="D92" i="11"/>
  <c r="D92" i="6"/>
  <c r="D92" i="5"/>
  <c r="A93" i="5"/>
  <c r="A93" i="6"/>
  <c r="A93" i="4"/>
  <c r="B94" i="6"/>
  <c r="B94" i="5"/>
  <c r="B94" i="4"/>
  <c r="D96" i="12"/>
  <c r="D96" i="11"/>
  <c r="D96" i="6"/>
  <c r="D96" i="5"/>
  <c r="B98" i="6"/>
  <c r="B98" i="5"/>
  <c r="B98" i="4"/>
  <c r="C99" i="5"/>
  <c r="C99" i="4"/>
  <c r="C99" i="6"/>
  <c r="D100" i="11"/>
  <c r="D100" i="6"/>
  <c r="D100" i="5"/>
  <c r="B102" i="6"/>
  <c r="B102" i="4"/>
  <c r="B102" i="5"/>
  <c r="D108" i="12"/>
  <c r="D108" i="11"/>
  <c r="D108" i="6"/>
  <c r="D108" i="5"/>
  <c r="B110" i="6"/>
  <c r="B110" i="5"/>
  <c r="B110" i="4"/>
  <c r="B118" i="6"/>
  <c r="B117" i="4"/>
  <c r="B118" i="5"/>
  <c r="C119" i="5"/>
  <c r="C119" i="4"/>
  <c r="C119" i="6"/>
  <c r="D120" i="12"/>
  <c r="D120" i="11"/>
  <c r="D120" i="6"/>
  <c r="D120" i="5"/>
  <c r="B124" i="5"/>
  <c r="G4" i="4"/>
  <c r="B124" i="6"/>
  <c r="C125" i="6"/>
  <c r="C125" i="5"/>
  <c r="H5" i="4"/>
  <c r="B126" i="6"/>
  <c r="G6" i="4"/>
  <c r="B126" i="5"/>
  <c r="A127" i="6"/>
  <c r="A127" i="5"/>
  <c r="F7" i="4"/>
  <c r="C2" i="6"/>
  <c r="C2" i="5"/>
  <c r="C2" i="4"/>
  <c r="O9" i="3"/>
  <c r="C10" i="6"/>
  <c r="D65" i="7" s="1"/>
  <c r="C10" i="5"/>
  <c r="C10" i="4"/>
  <c r="D11" i="12"/>
  <c r="D11" i="11"/>
  <c r="D11" i="5"/>
  <c r="D11" i="6"/>
  <c r="G67" i="7" s="1"/>
  <c r="B13" i="6"/>
  <c r="B13" i="5"/>
  <c r="B13" i="4"/>
  <c r="C14" i="6"/>
  <c r="C14" i="5"/>
  <c r="C14" i="4"/>
  <c r="D15" i="12"/>
  <c r="D15" i="11"/>
  <c r="D15" i="5"/>
  <c r="D15" i="6"/>
  <c r="B17" i="6"/>
  <c r="B17" i="5"/>
  <c r="B17" i="4"/>
  <c r="C18" i="6"/>
  <c r="C18" i="5"/>
  <c r="C18" i="4"/>
  <c r="D19" i="12"/>
  <c r="D19" i="11"/>
  <c r="D19" i="5"/>
  <c r="D19" i="6"/>
  <c r="J22" i="3"/>
  <c r="B21" i="6"/>
  <c r="B21" i="5"/>
  <c r="B21" i="4"/>
  <c r="C22" i="6"/>
  <c r="C22" i="5"/>
  <c r="C22" i="4"/>
  <c r="D23" i="12"/>
  <c r="D23" i="11"/>
  <c r="D23" i="5"/>
  <c r="D23" i="6"/>
  <c r="J26" i="3"/>
  <c r="B25" i="6"/>
  <c r="B25" i="5"/>
  <c r="B25" i="4"/>
  <c r="C26" i="6"/>
  <c r="C26" i="5"/>
  <c r="C26" i="4"/>
  <c r="D27" i="12"/>
  <c r="D27" i="11"/>
  <c r="D27" i="5"/>
  <c r="D27" i="6"/>
  <c r="J30" i="3"/>
  <c r="B29" i="6"/>
  <c r="B29" i="5"/>
  <c r="B29" i="4"/>
  <c r="C30" i="6"/>
  <c r="C30" i="5"/>
  <c r="C30" i="4"/>
  <c r="D31" i="12"/>
  <c r="D31" i="11"/>
  <c r="D31" i="5"/>
  <c r="D31" i="6"/>
  <c r="J34" i="3"/>
  <c r="B33" i="6"/>
  <c r="B33" i="5"/>
  <c r="B33" i="4"/>
  <c r="C34" i="6"/>
  <c r="C34" i="5"/>
  <c r="C34" i="4"/>
  <c r="D35" i="12"/>
  <c r="D35" i="11"/>
  <c r="D35" i="5"/>
  <c r="D35" i="6"/>
  <c r="J38" i="3"/>
  <c r="B37" i="6"/>
  <c r="B37" i="5"/>
  <c r="B37" i="4"/>
  <c r="C38" i="6"/>
  <c r="C38" i="5"/>
  <c r="C38" i="4"/>
  <c r="D39" i="12"/>
  <c r="D39" i="11"/>
  <c r="D39" i="5"/>
  <c r="D39" i="6"/>
  <c r="J42" i="3"/>
  <c r="B41" i="6"/>
  <c r="B41" i="5"/>
  <c r="B41" i="4"/>
  <c r="C42" i="6"/>
  <c r="C42" i="5"/>
  <c r="C42" i="4"/>
  <c r="D43" i="11"/>
  <c r="D43" i="5"/>
  <c r="D43" i="6"/>
  <c r="J46" i="3"/>
  <c r="B45" i="6"/>
  <c r="B45" i="5"/>
  <c r="B45" i="4"/>
  <c r="C46" i="6"/>
  <c r="C46" i="5"/>
  <c r="C46" i="4"/>
  <c r="D47" i="11"/>
  <c r="D47" i="5"/>
  <c r="D47" i="6"/>
  <c r="J50" i="3"/>
  <c r="B49" i="6"/>
  <c r="B49" i="5"/>
  <c r="B49" i="4"/>
  <c r="C50" i="6"/>
  <c r="C50" i="5"/>
  <c r="C50" i="4"/>
  <c r="D51" i="12"/>
  <c r="D51" i="11"/>
  <c r="D51" i="5"/>
  <c r="D51" i="6"/>
  <c r="J54" i="3"/>
  <c r="B53" i="6"/>
  <c r="B53" i="5"/>
  <c r="B53" i="4"/>
  <c r="C54" i="6"/>
  <c r="C54" i="5"/>
  <c r="C54" i="4"/>
  <c r="D55" i="12"/>
  <c r="D55" i="11"/>
  <c r="D55" i="5"/>
  <c r="D55" i="6"/>
  <c r="J58" i="3"/>
  <c r="B57" i="6"/>
  <c r="B57" i="5"/>
  <c r="B57" i="4"/>
  <c r="C58" i="6"/>
  <c r="C58" i="5"/>
  <c r="C58" i="4"/>
  <c r="D59" i="12"/>
  <c r="D59" i="11"/>
  <c r="D59" i="5"/>
  <c r="D59" i="6"/>
  <c r="J62" i="3"/>
  <c r="D60" i="12" s="1"/>
  <c r="B61" i="6"/>
  <c r="B61" i="5"/>
  <c r="B61" i="4"/>
  <c r="C62" i="6"/>
  <c r="C62" i="5"/>
  <c r="C62" i="4"/>
  <c r="D63" i="12"/>
  <c r="D63" i="11"/>
  <c r="D63" i="5"/>
  <c r="D63" i="6"/>
  <c r="J66" i="3"/>
  <c r="B65" i="6"/>
  <c r="B65" i="5"/>
  <c r="B65" i="4"/>
  <c r="C66" i="6"/>
  <c r="C66" i="5"/>
  <c r="C66" i="4"/>
  <c r="D67" i="12"/>
  <c r="D67" i="11"/>
  <c r="D67" i="5"/>
  <c r="D67" i="6"/>
  <c r="J70" i="3"/>
  <c r="B69" i="6"/>
  <c r="B69" i="5"/>
  <c r="B69" i="4"/>
  <c r="C70" i="6"/>
  <c r="C70" i="5"/>
  <c r="C70" i="4"/>
  <c r="D71" i="12"/>
  <c r="D71" i="11"/>
  <c r="D71" i="6"/>
  <c r="D71" i="5"/>
  <c r="J74" i="3"/>
  <c r="B73" i="6"/>
  <c r="B73" i="5"/>
  <c r="B73" i="4"/>
  <c r="C74" i="6"/>
  <c r="C74" i="5"/>
  <c r="C74" i="4"/>
  <c r="D75" i="12"/>
  <c r="D75" i="11"/>
  <c r="D75" i="5"/>
  <c r="D75" i="6"/>
  <c r="B77" i="6"/>
  <c r="B77" i="4"/>
  <c r="B77" i="5"/>
  <c r="C78" i="6"/>
  <c r="C78" i="5"/>
  <c r="C78" i="4"/>
  <c r="D79" i="12"/>
  <c r="D79" i="11"/>
  <c r="D79" i="6"/>
  <c r="D79" i="5"/>
  <c r="J82" i="3"/>
  <c r="B81" i="6"/>
  <c r="B81" i="5"/>
  <c r="B81" i="4"/>
  <c r="C82" i="6"/>
  <c r="C82" i="5"/>
  <c r="C82" i="4"/>
  <c r="D83" i="12"/>
  <c r="D83" i="11"/>
  <c r="D83" i="6"/>
  <c r="D83" i="5"/>
  <c r="J86" i="3"/>
  <c r="D84" i="12" s="1"/>
  <c r="B85" i="6"/>
  <c r="B85" i="4"/>
  <c r="B85" i="5"/>
  <c r="C86" i="6"/>
  <c r="C86" i="5"/>
  <c r="C86" i="4"/>
  <c r="D87" i="12"/>
  <c r="D87" i="11"/>
  <c r="D87" i="5"/>
  <c r="D87" i="6"/>
  <c r="J90" i="3"/>
  <c r="B89" i="6"/>
  <c r="B89" i="5"/>
  <c r="B89" i="4"/>
  <c r="C90" i="6"/>
  <c r="C90" i="5"/>
  <c r="C90" i="4"/>
  <c r="D91" i="12"/>
  <c r="D91" i="11"/>
  <c r="D91" i="6"/>
  <c r="D91" i="5"/>
  <c r="J94" i="3"/>
  <c r="B93" i="6"/>
  <c r="B93" i="4"/>
  <c r="B93" i="5"/>
  <c r="C94" i="6"/>
  <c r="C94" i="5"/>
  <c r="C94" i="4"/>
  <c r="D95" i="12"/>
  <c r="D95" i="11"/>
  <c r="D95" i="5"/>
  <c r="D95" i="6"/>
  <c r="J98" i="3"/>
  <c r="B97" i="6"/>
  <c r="B97" i="5"/>
  <c r="B97" i="4"/>
  <c r="C98" i="6"/>
  <c r="C98" i="5"/>
  <c r="C98" i="4"/>
  <c r="D99" i="12"/>
  <c r="D99" i="11"/>
  <c r="D99" i="6"/>
  <c r="D99" i="5"/>
  <c r="J102" i="3"/>
  <c r="D100" i="12" s="1"/>
  <c r="B101" i="6"/>
  <c r="B101" i="4"/>
  <c r="B101" i="5"/>
  <c r="C102" i="6"/>
  <c r="C102" i="5"/>
  <c r="C102" i="4"/>
  <c r="D103" i="12"/>
  <c r="D103" i="11"/>
  <c r="D103" i="5"/>
  <c r="D103" i="6"/>
  <c r="J106" i="3"/>
  <c r="B105" i="6"/>
  <c r="B105" i="5"/>
  <c r="B105" i="4"/>
  <c r="C106" i="6"/>
  <c r="C106" i="5"/>
  <c r="C106" i="4"/>
  <c r="D107" i="12"/>
  <c r="D107" i="11"/>
  <c r="D107" i="6"/>
  <c r="D107" i="5"/>
  <c r="J110" i="3"/>
  <c r="B109" i="6"/>
  <c r="B109" i="4"/>
  <c r="B109" i="5"/>
  <c r="C110" i="6"/>
  <c r="C110" i="5"/>
  <c r="C110" i="4"/>
  <c r="D111" i="12"/>
  <c r="D111" i="11"/>
  <c r="D111" i="5"/>
  <c r="D111" i="6"/>
  <c r="B113" i="6"/>
  <c r="B113" i="5"/>
  <c r="B113" i="4"/>
  <c r="C114" i="6"/>
  <c r="C114" i="5"/>
  <c r="C114" i="4"/>
  <c r="D115" i="12"/>
  <c r="D115" i="11"/>
  <c r="D115" i="6"/>
  <c r="D115" i="5"/>
  <c r="J118" i="3"/>
  <c r="B117" i="6"/>
  <c r="B117" i="5"/>
  <c r="C118" i="6"/>
  <c r="C118" i="5"/>
  <c r="C117" i="4"/>
  <c r="D119" i="12"/>
  <c r="D119" i="11"/>
  <c r="D119" i="5"/>
  <c r="D119" i="6"/>
  <c r="J122" i="3"/>
  <c r="B121" i="6"/>
  <c r="B121" i="5"/>
  <c r="B121" i="4"/>
  <c r="D122" i="12"/>
  <c r="D122" i="11"/>
  <c r="D122" i="6"/>
  <c r="D122" i="5"/>
  <c r="C123" i="5"/>
  <c r="C123" i="6"/>
  <c r="H3" i="4"/>
  <c r="C124" i="6"/>
  <c r="C124" i="5"/>
  <c r="H4" i="4"/>
  <c r="D125" i="12"/>
  <c r="D125" i="11"/>
  <c r="D125" i="5"/>
  <c r="D125" i="6"/>
  <c r="B127" i="6"/>
  <c r="B127" i="5"/>
  <c r="G7" i="4"/>
  <c r="B128" i="5"/>
  <c r="B128" i="6"/>
  <c r="G8" i="4"/>
  <c r="C129" i="6"/>
  <c r="C129" i="5"/>
  <c r="H9" i="4"/>
  <c r="B130" i="6"/>
  <c r="B130" i="5"/>
  <c r="G10" i="4"/>
  <c r="A131" i="6"/>
  <c r="F11" i="4"/>
  <c r="A131" i="5"/>
  <c r="D133" i="12"/>
  <c r="D133" i="11"/>
  <c r="D133" i="5"/>
  <c r="D133" i="6"/>
  <c r="A134" i="5"/>
  <c r="A134" i="6"/>
  <c r="F14" i="4"/>
  <c r="D137" i="12"/>
  <c r="D137" i="11"/>
  <c r="D137" i="5"/>
  <c r="D137" i="6"/>
  <c r="F18" i="4"/>
  <c r="A138" i="6"/>
  <c r="A138" i="5"/>
  <c r="D141" i="12"/>
  <c r="D141" i="11"/>
  <c r="D141" i="5"/>
  <c r="D141" i="6"/>
  <c r="A142" i="5"/>
  <c r="A142" i="6"/>
  <c r="F22" i="4"/>
  <c r="D145" i="12"/>
  <c r="D145" i="11"/>
  <c r="D145" i="5"/>
  <c r="D145" i="6"/>
  <c r="A146" i="5"/>
  <c r="F26" i="4"/>
  <c r="A146" i="6"/>
  <c r="D149" i="12"/>
  <c r="D149" i="11"/>
  <c r="D149" i="5"/>
  <c r="D149" i="6"/>
  <c r="A150" i="5"/>
  <c r="A150" i="6"/>
  <c r="F30" i="4"/>
  <c r="D153" i="12"/>
  <c r="D153" i="11"/>
  <c r="D153" i="5"/>
  <c r="D153" i="6"/>
  <c r="F34" i="4"/>
  <c r="A154" i="6"/>
  <c r="A154" i="5"/>
  <c r="D157" i="12"/>
  <c r="D157" i="11"/>
  <c r="D157" i="5"/>
  <c r="D157" i="6"/>
  <c r="A158" i="5"/>
  <c r="A158" i="6"/>
  <c r="F38" i="4"/>
  <c r="D161" i="12"/>
  <c r="D161" i="11"/>
  <c r="D161" i="5"/>
  <c r="D161" i="6"/>
  <c r="A162" i="5"/>
  <c r="F42" i="4"/>
  <c r="A162" i="6"/>
  <c r="D165" i="11"/>
  <c r="D165" i="12"/>
  <c r="D165" i="5"/>
  <c r="D165" i="6"/>
  <c r="A166" i="5"/>
  <c r="A166" i="6"/>
  <c r="F46" i="4"/>
  <c r="D169" i="12"/>
  <c r="D169" i="11"/>
  <c r="D169" i="5"/>
  <c r="D169" i="6"/>
  <c r="F50" i="4"/>
  <c r="A170" i="6"/>
  <c r="A170" i="5"/>
  <c r="D173" i="11"/>
  <c r="D173" i="12"/>
  <c r="D173" i="5"/>
  <c r="D173" i="6"/>
  <c r="A174" i="5"/>
  <c r="A174" i="6"/>
  <c r="F54" i="4"/>
  <c r="D177" i="12"/>
  <c r="D177" i="11"/>
  <c r="D177" i="5"/>
  <c r="D177" i="6"/>
  <c r="A178" i="5"/>
  <c r="F58" i="4"/>
  <c r="A178" i="6"/>
  <c r="A179" i="5"/>
  <c r="D181" i="11"/>
  <c r="D181" i="12"/>
  <c r="D181" i="5"/>
  <c r="D181" i="6"/>
  <c r="A182" i="5"/>
  <c r="A182" i="6"/>
  <c r="F62" i="4"/>
  <c r="D185" i="12"/>
  <c r="D185" i="11"/>
  <c r="D185" i="5"/>
  <c r="D185" i="6"/>
  <c r="F66" i="4"/>
  <c r="A186" i="6"/>
  <c r="A186" i="5"/>
  <c r="D189" i="12"/>
  <c r="D189" i="11"/>
  <c r="D189" i="5"/>
  <c r="D189" i="6"/>
  <c r="A190" i="5"/>
  <c r="A190" i="6"/>
  <c r="F70" i="4"/>
  <c r="D193" i="12"/>
  <c r="D193" i="11"/>
  <c r="D193" i="5"/>
  <c r="D193" i="6"/>
  <c r="A194" i="5"/>
  <c r="F74" i="4"/>
  <c r="A194" i="6"/>
  <c r="A195" i="5"/>
  <c r="D197" i="12"/>
  <c r="D197" i="5"/>
  <c r="D197" i="11"/>
  <c r="D197" i="6"/>
  <c r="A198" i="5"/>
  <c r="A198" i="6"/>
  <c r="F78" i="4"/>
  <c r="D201" i="12"/>
  <c r="D201" i="11"/>
  <c r="D201" i="5"/>
  <c r="D201" i="6"/>
  <c r="D212" i="12"/>
  <c r="D212" i="11"/>
  <c r="J214" i="3"/>
  <c r="B2" i="6"/>
  <c r="B2" i="5"/>
  <c r="B2" i="4"/>
  <c r="B10" i="6"/>
  <c r="C65" i="7" s="1"/>
  <c r="B10" i="5"/>
  <c r="B10" i="4"/>
  <c r="D12" i="6"/>
  <c r="D12" i="11"/>
  <c r="D12" i="5"/>
  <c r="B14" i="6"/>
  <c r="B14" i="5"/>
  <c r="B14" i="4"/>
  <c r="C15" i="4"/>
  <c r="C15" i="5"/>
  <c r="C15" i="6"/>
  <c r="D16" i="12"/>
  <c r="D16" i="6"/>
  <c r="D16" i="11"/>
  <c r="D16" i="5"/>
  <c r="C19" i="4"/>
  <c r="C19" i="5"/>
  <c r="C19" i="6"/>
  <c r="A37" i="6"/>
  <c r="A37" i="5"/>
  <c r="A37" i="4"/>
  <c r="C43" i="4"/>
  <c r="C43" i="5"/>
  <c r="C43" i="6"/>
  <c r="C47" i="4"/>
  <c r="C47" i="5"/>
  <c r="C47" i="6"/>
  <c r="A61" i="6"/>
  <c r="A61" i="5"/>
  <c r="A61" i="4"/>
  <c r="C63" i="4"/>
  <c r="C63" i="5"/>
  <c r="C63" i="6"/>
  <c r="A65" i="6"/>
  <c r="A65" i="5"/>
  <c r="A65" i="4"/>
  <c r="A69" i="6"/>
  <c r="A69" i="5"/>
  <c r="A69" i="4"/>
  <c r="B70" i="5"/>
  <c r="B70" i="6"/>
  <c r="B70" i="4"/>
  <c r="D76" i="12"/>
  <c r="D76" i="6"/>
  <c r="D76" i="5"/>
  <c r="D76" i="11"/>
  <c r="B78" i="6"/>
  <c r="B78" i="5"/>
  <c r="B78" i="4"/>
  <c r="A81" i="5"/>
  <c r="A81" i="6"/>
  <c r="A81" i="4"/>
  <c r="C83" i="5"/>
  <c r="C83" i="4"/>
  <c r="C83" i="6"/>
  <c r="A89" i="5"/>
  <c r="A89" i="6"/>
  <c r="A89" i="4"/>
  <c r="C95" i="5"/>
  <c r="C95" i="4"/>
  <c r="C95" i="6"/>
  <c r="A97" i="5"/>
  <c r="A97" i="6"/>
  <c r="A97" i="4"/>
  <c r="A105" i="5"/>
  <c r="A105" i="6"/>
  <c r="A105" i="4"/>
  <c r="D112" i="12"/>
  <c r="D112" i="11"/>
  <c r="D112" i="6"/>
  <c r="D112" i="5"/>
  <c r="B114" i="6"/>
  <c r="B114" i="5"/>
  <c r="B114" i="4"/>
  <c r="A117" i="5"/>
  <c r="A117" i="6"/>
  <c r="B123" i="6"/>
  <c r="B123" i="5"/>
  <c r="G3" i="4"/>
  <c r="L5" i="2"/>
  <c r="K10" i="2"/>
  <c r="J10" i="2" s="1"/>
  <c r="D2" i="12"/>
  <c r="D2" i="6"/>
  <c r="D2" i="5"/>
  <c r="D2" i="4"/>
  <c r="D2" i="11"/>
  <c r="F5" i="3"/>
  <c r="D10" i="12"/>
  <c r="D10" i="6"/>
  <c r="G65" i="7" s="1"/>
  <c r="D10" i="5"/>
  <c r="D10" i="11"/>
  <c r="A11" i="6"/>
  <c r="A11" i="5"/>
  <c r="A11" i="4"/>
  <c r="B12" i="5"/>
  <c r="B12" i="4"/>
  <c r="B12" i="6"/>
  <c r="C13" i="6"/>
  <c r="C13" i="4"/>
  <c r="C13" i="5"/>
  <c r="D14" i="12"/>
  <c r="D14" i="6"/>
  <c r="D14" i="5"/>
  <c r="D14" i="11"/>
  <c r="A15" i="6"/>
  <c r="A15" i="4"/>
  <c r="A15" i="5"/>
  <c r="B16" i="5"/>
  <c r="B16" i="6"/>
  <c r="B16" i="4"/>
  <c r="C17" i="6"/>
  <c r="C17" i="4"/>
  <c r="C17" i="5"/>
  <c r="D18" i="12"/>
  <c r="D18" i="6"/>
  <c r="D18" i="5"/>
  <c r="D18" i="11"/>
  <c r="A19" i="6"/>
  <c r="A19" i="5"/>
  <c r="A19" i="4"/>
  <c r="B20" i="5"/>
  <c r="B20" i="4"/>
  <c r="B20" i="6"/>
  <c r="C21" i="6"/>
  <c r="C21" i="4"/>
  <c r="C21" i="5"/>
  <c r="D22" i="12"/>
  <c r="D22" i="6"/>
  <c r="D22" i="5"/>
  <c r="D22" i="11"/>
  <c r="A23" i="6"/>
  <c r="A23" i="4"/>
  <c r="A23" i="5"/>
  <c r="B24" i="5"/>
  <c r="B24" i="6"/>
  <c r="B24" i="4"/>
  <c r="C25" i="6"/>
  <c r="C25" i="4"/>
  <c r="C25" i="5"/>
  <c r="D26" i="12"/>
  <c r="D26" i="6"/>
  <c r="D26" i="5"/>
  <c r="D26" i="11"/>
  <c r="A27" i="6"/>
  <c r="A27" i="5"/>
  <c r="B28" i="5"/>
  <c r="B28" i="4"/>
  <c r="B28" i="6"/>
  <c r="C29" i="6"/>
  <c r="C29" i="4"/>
  <c r="C29" i="5"/>
  <c r="D30" i="12"/>
  <c r="D30" i="6"/>
  <c r="D30" i="5"/>
  <c r="D30" i="11"/>
  <c r="A31" i="6"/>
  <c r="A31" i="4"/>
  <c r="A31" i="5"/>
  <c r="B32" i="5"/>
  <c r="B32" i="6"/>
  <c r="B32" i="4"/>
  <c r="C33" i="6"/>
  <c r="C33" i="4"/>
  <c r="C33" i="5"/>
  <c r="D34" i="12"/>
  <c r="D34" i="6"/>
  <c r="D34" i="5"/>
  <c r="D34" i="11"/>
  <c r="A35" i="6"/>
  <c r="A35" i="5"/>
  <c r="A35" i="4"/>
  <c r="B36" i="5"/>
  <c r="B36" i="4"/>
  <c r="B36" i="6"/>
  <c r="C37" i="6"/>
  <c r="C37" i="4"/>
  <c r="C37" i="5"/>
  <c r="D38" i="12"/>
  <c r="D38" i="6"/>
  <c r="D38" i="5"/>
  <c r="D38" i="11"/>
  <c r="A39" i="6"/>
  <c r="A39" i="4"/>
  <c r="A39" i="5"/>
  <c r="B40" i="5"/>
  <c r="B40" i="6"/>
  <c r="B40" i="4"/>
  <c r="C41" i="6"/>
  <c r="C41" i="4"/>
  <c r="C41" i="5"/>
  <c r="D42" i="12"/>
  <c r="D42" i="6"/>
  <c r="D42" i="5"/>
  <c r="D42" i="11"/>
  <c r="B44" i="5"/>
  <c r="B44" i="4"/>
  <c r="B44" i="6"/>
  <c r="C45" i="6"/>
  <c r="C45" i="4"/>
  <c r="C45" i="5"/>
  <c r="D46" i="12"/>
  <c r="D46" i="6"/>
  <c r="D46" i="5"/>
  <c r="D46" i="11"/>
  <c r="B48" i="5"/>
  <c r="B48" i="6"/>
  <c r="B48" i="4"/>
  <c r="C49" i="6"/>
  <c r="C49" i="4"/>
  <c r="C49" i="5"/>
  <c r="D50" i="12"/>
  <c r="D50" i="6"/>
  <c r="D50" i="5"/>
  <c r="D50" i="11"/>
  <c r="A51" i="6"/>
  <c r="A51" i="5"/>
  <c r="A51" i="4"/>
  <c r="B52" i="5"/>
  <c r="B52" i="4"/>
  <c r="B52" i="6"/>
  <c r="C53" i="6"/>
  <c r="C53" i="4"/>
  <c r="C53" i="5"/>
  <c r="D54" i="12"/>
  <c r="D54" i="6"/>
  <c r="D54" i="5"/>
  <c r="D54" i="11"/>
  <c r="A55" i="6"/>
  <c r="A55" i="4"/>
  <c r="A55" i="5"/>
  <c r="B56" i="5"/>
  <c r="B56" i="6"/>
  <c r="B56" i="4"/>
  <c r="C57" i="6"/>
  <c r="C57" i="4"/>
  <c r="C57" i="5"/>
  <c r="D58" i="12"/>
  <c r="D58" i="6"/>
  <c r="D58" i="5"/>
  <c r="D58" i="11"/>
  <c r="A59" i="6"/>
  <c r="A59" i="5"/>
  <c r="A59" i="4"/>
  <c r="B60" i="5"/>
  <c r="B60" i="4"/>
  <c r="B60" i="6"/>
  <c r="C61" i="6"/>
  <c r="C61" i="4"/>
  <c r="C61" i="5"/>
  <c r="D62" i="12"/>
  <c r="D62" i="6"/>
  <c r="D62" i="5"/>
  <c r="D62" i="11"/>
  <c r="A63" i="6"/>
  <c r="A63" i="4"/>
  <c r="A63" i="5"/>
  <c r="B64" i="5"/>
  <c r="B64" i="6"/>
  <c r="B64" i="4"/>
  <c r="C65" i="6"/>
  <c r="C65" i="4"/>
  <c r="C65" i="5"/>
  <c r="D66" i="12"/>
  <c r="D66" i="6"/>
  <c r="D66" i="5"/>
  <c r="D66" i="11"/>
  <c r="A67" i="6"/>
  <c r="A67" i="5"/>
  <c r="A67" i="4"/>
  <c r="B68" i="5"/>
  <c r="B68" i="4"/>
  <c r="B68" i="6"/>
  <c r="C69" i="6"/>
  <c r="C69" i="4"/>
  <c r="C69" i="5"/>
  <c r="D70" i="12"/>
  <c r="D70" i="6"/>
  <c r="D70" i="11"/>
  <c r="D70" i="5"/>
  <c r="A71" i="6"/>
  <c r="A71" i="5"/>
  <c r="A71" i="4"/>
  <c r="B72" i="5"/>
  <c r="B72" i="6"/>
  <c r="B72" i="4"/>
  <c r="C73" i="6"/>
  <c r="C73" i="5"/>
  <c r="C73" i="4"/>
  <c r="D74" i="12"/>
  <c r="D74" i="6"/>
  <c r="D74" i="5"/>
  <c r="D74" i="11"/>
  <c r="A75" i="6"/>
  <c r="A75" i="5"/>
  <c r="A75" i="4"/>
  <c r="B76" i="4"/>
  <c r="B76" i="5"/>
  <c r="B76" i="6"/>
  <c r="C77" i="6"/>
  <c r="C77" i="4"/>
  <c r="C77" i="5"/>
  <c r="D78" i="12"/>
  <c r="D78" i="6"/>
  <c r="D78" i="5"/>
  <c r="D78" i="11"/>
  <c r="A79" i="6"/>
  <c r="A79" i="5"/>
  <c r="A79" i="4"/>
  <c r="B80" i="6"/>
  <c r="B80" i="4"/>
  <c r="B80" i="5"/>
  <c r="C81" i="6"/>
  <c r="C81" i="4"/>
  <c r="C81" i="5"/>
  <c r="D82" i="12"/>
  <c r="D82" i="6"/>
  <c r="D82" i="5"/>
  <c r="D82" i="11"/>
  <c r="A83" i="6"/>
  <c r="A83" i="4"/>
  <c r="A83" i="5"/>
  <c r="B84" i="5"/>
  <c r="B84" i="4"/>
  <c r="B84" i="6"/>
  <c r="C85" i="6"/>
  <c r="C85" i="5"/>
  <c r="C85" i="4"/>
  <c r="D86" i="6"/>
  <c r="D86" i="5"/>
  <c r="D86" i="11"/>
  <c r="A87" i="6"/>
  <c r="A87" i="5"/>
  <c r="A87" i="4"/>
  <c r="B88" i="5"/>
  <c r="B88" i="4"/>
  <c r="B88" i="6"/>
  <c r="C89" i="6"/>
  <c r="C89" i="4"/>
  <c r="C89" i="5"/>
  <c r="D90" i="12"/>
  <c r="D90" i="6"/>
  <c r="D90" i="5"/>
  <c r="D90" i="11"/>
  <c r="A91" i="6"/>
  <c r="A91" i="5"/>
  <c r="A91" i="4"/>
  <c r="B92" i="5"/>
  <c r="B92" i="6"/>
  <c r="B92" i="4"/>
  <c r="C93" i="6"/>
  <c r="C93" i="5"/>
  <c r="C93" i="4"/>
  <c r="D94" i="6"/>
  <c r="D94" i="5"/>
  <c r="D94" i="11"/>
  <c r="A95" i="6"/>
  <c r="A95" i="5"/>
  <c r="A95" i="4"/>
  <c r="B96" i="5"/>
  <c r="B96" i="6"/>
  <c r="B96" i="4"/>
  <c r="C97" i="6"/>
  <c r="C97" i="5"/>
  <c r="C97" i="4"/>
  <c r="D98" i="12"/>
  <c r="D98" i="6"/>
  <c r="D98" i="5"/>
  <c r="D98" i="11"/>
  <c r="A99" i="6"/>
  <c r="A99" i="5"/>
  <c r="A99" i="4"/>
  <c r="B100" i="5"/>
  <c r="B100" i="4"/>
  <c r="B100" i="6"/>
  <c r="C101" i="6"/>
  <c r="C101" i="5"/>
  <c r="C101" i="4"/>
  <c r="D102" i="12"/>
  <c r="D102" i="6"/>
  <c r="D102" i="5"/>
  <c r="D102" i="11"/>
  <c r="A103" i="6"/>
  <c r="A103" i="5"/>
  <c r="A103" i="4"/>
  <c r="B104" i="5"/>
  <c r="B104" i="6"/>
  <c r="B104" i="4"/>
  <c r="C105" i="6"/>
  <c r="C105" i="4"/>
  <c r="C105" i="5"/>
  <c r="D106" i="11"/>
  <c r="D106" i="6"/>
  <c r="D106" i="5"/>
  <c r="A107" i="6"/>
  <c r="A107" i="5"/>
  <c r="A107" i="4"/>
  <c r="B108" i="5"/>
  <c r="B108" i="6"/>
  <c r="B108" i="4"/>
  <c r="C109" i="6"/>
  <c r="C109" i="5"/>
  <c r="C109" i="4"/>
  <c r="D110" i="11"/>
  <c r="D110" i="6"/>
  <c r="D110" i="5"/>
  <c r="A111" i="6"/>
  <c r="A111" i="5"/>
  <c r="A111" i="4"/>
  <c r="B112" i="5"/>
  <c r="B112" i="4"/>
  <c r="B112" i="6"/>
  <c r="C113" i="6"/>
  <c r="C113" i="4"/>
  <c r="C113" i="5"/>
  <c r="D114" i="11"/>
  <c r="D114" i="6"/>
  <c r="D114" i="5"/>
  <c r="A115" i="6"/>
  <c r="A115" i="4"/>
  <c r="A115" i="5"/>
  <c r="B116" i="5"/>
  <c r="B116" i="4"/>
  <c r="B116" i="6"/>
  <c r="C117" i="6"/>
  <c r="C117" i="5"/>
  <c r="D118" i="12"/>
  <c r="D118" i="11"/>
  <c r="D118" i="6"/>
  <c r="D118" i="5"/>
  <c r="A119" i="6"/>
  <c r="A119" i="5"/>
  <c r="A119" i="4"/>
  <c r="B120" i="5"/>
  <c r="B120" i="4"/>
  <c r="B120" i="6"/>
  <c r="C121" i="6"/>
  <c r="C121" i="4"/>
  <c r="C121" i="5"/>
  <c r="F2" i="4"/>
  <c r="A122" i="6"/>
  <c r="A122" i="5"/>
  <c r="D124" i="12"/>
  <c r="D124" i="11"/>
  <c r="D124" i="6"/>
  <c r="D124" i="5"/>
  <c r="J126" i="3"/>
  <c r="A125" i="5"/>
  <c r="A125" i="6"/>
  <c r="F5" i="4"/>
  <c r="D126" i="12"/>
  <c r="D126" i="11"/>
  <c r="D126" i="6"/>
  <c r="D126" i="5"/>
  <c r="C127" i="5"/>
  <c r="C127" i="6"/>
  <c r="H7" i="4"/>
  <c r="C128" i="6"/>
  <c r="H8" i="4"/>
  <c r="C128" i="5"/>
  <c r="D129" i="12"/>
  <c r="D129" i="11"/>
  <c r="D129" i="5"/>
  <c r="D129" i="6"/>
  <c r="B131" i="6"/>
  <c r="B131" i="5"/>
  <c r="G11" i="4"/>
  <c r="A133" i="5"/>
  <c r="A133" i="6"/>
  <c r="F13" i="4"/>
  <c r="B134" i="6"/>
  <c r="G14" i="4"/>
  <c r="B134" i="5"/>
  <c r="B135" i="6"/>
  <c r="B135" i="5"/>
  <c r="G15" i="4"/>
  <c r="A137" i="5"/>
  <c r="A137" i="6"/>
  <c r="F17" i="4"/>
  <c r="B138" i="6"/>
  <c r="B138" i="5"/>
  <c r="G18" i="4"/>
  <c r="B139" i="6"/>
  <c r="B139" i="5"/>
  <c r="G19" i="4"/>
  <c r="A141" i="5"/>
  <c r="A141" i="6"/>
  <c r="F21" i="4"/>
  <c r="B142" i="6"/>
  <c r="G22" i="4"/>
  <c r="B142" i="5"/>
  <c r="B143" i="6"/>
  <c r="B143" i="5"/>
  <c r="G23" i="4"/>
  <c r="A145" i="5"/>
  <c r="A145" i="6"/>
  <c r="B146" i="6"/>
  <c r="B146" i="5"/>
  <c r="G26" i="4"/>
  <c r="B147" i="6"/>
  <c r="B147" i="5"/>
  <c r="G27" i="4"/>
  <c r="A149" i="5"/>
  <c r="A149" i="6"/>
  <c r="F29" i="4"/>
  <c r="B150" i="6"/>
  <c r="G30" i="4"/>
  <c r="B150" i="5"/>
  <c r="B151" i="6"/>
  <c r="B151" i="5"/>
  <c r="G31" i="4"/>
  <c r="A153" i="5"/>
  <c r="A153" i="6"/>
  <c r="F33" i="4"/>
  <c r="B154" i="6"/>
  <c r="B154" i="5"/>
  <c r="G34" i="4"/>
  <c r="B155" i="6"/>
  <c r="B155" i="5"/>
  <c r="G35" i="4"/>
  <c r="A157" i="5"/>
  <c r="A157" i="6"/>
  <c r="F37" i="4"/>
  <c r="B158" i="6"/>
  <c r="G38" i="4"/>
  <c r="B158" i="5"/>
  <c r="B159" i="6"/>
  <c r="B159" i="5"/>
  <c r="G39" i="4"/>
  <c r="A161" i="5"/>
  <c r="A161" i="6"/>
  <c r="F41" i="4"/>
  <c r="B162" i="6"/>
  <c r="B162" i="5"/>
  <c r="G42" i="4"/>
  <c r="B163" i="6"/>
  <c r="B163" i="5"/>
  <c r="G43" i="4"/>
  <c r="A165" i="5"/>
  <c r="A165" i="6"/>
  <c r="F45" i="4"/>
  <c r="B166" i="6"/>
  <c r="G46" i="4"/>
  <c r="B166" i="5"/>
  <c r="B167" i="6"/>
  <c r="B167" i="5"/>
  <c r="G47" i="4"/>
  <c r="A169" i="5"/>
  <c r="A169" i="6"/>
  <c r="F49" i="4"/>
  <c r="B170" i="6"/>
  <c r="B170" i="5"/>
  <c r="G50" i="4"/>
  <c r="B171" i="6"/>
  <c r="B171" i="5"/>
  <c r="G51" i="4"/>
  <c r="A173" i="5"/>
  <c r="A173" i="6"/>
  <c r="F53" i="4"/>
  <c r="B174" i="6"/>
  <c r="G54" i="4"/>
  <c r="B174" i="5"/>
  <c r="B175" i="6"/>
  <c r="B175" i="5"/>
  <c r="G55" i="4"/>
  <c r="A177" i="5"/>
  <c r="A177" i="6"/>
  <c r="F57" i="4"/>
  <c r="B178" i="6"/>
  <c r="B178" i="5"/>
  <c r="G58" i="4"/>
  <c r="B179" i="6"/>
  <c r="B179" i="5"/>
  <c r="G59" i="4"/>
  <c r="A181" i="5"/>
  <c r="A181" i="6"/>
  <c r="F61" i="4"/>
  <c r="B182" i="6"/>
  <c r="G62" i="4"/>
  <c r="B182" i="5"/>
  <c r="B183" i="6"/>
  <c r="B183" i="5"/>
  <c r="G63" i="4"/>
  <c r="A185" i="5"/>
  <c r="A185" i="6"/>
  <c r="F65" i="4"/>
  <c r="B186" i="6"/>
  <c r="B186" i="5"/>
  <c r="G66" i="4"/>
  <c r="B187" i="6"/>
  <c r="B187" i="5"/>
  <c r="G67" i="4"/>
  <c r="A189" i="5"/>
  <c r="A189" i="6"/>
  <c r="F69" i="4"/>
  <c r="B190" i="6"/>
  <c r="G70" i="4"/>
  <c r="B190" i="5"/>
  <c r="B191" i="6"/>
  <c r="B191" i="5"/>
  <c r="G71" i="4"/>
  <c r="A193" i="5"/>
  <c r="A193" i="6"/>
  <c r="F73" i="4"/>
  <c r="B194" i="6"/>
  <c r="B194" i="5"/>
  <c r="G74" i="4"/>
  <c r="B195" i="6"/>
  <c r="B195" i="5"/>
  <c r="G75" i="4"/>
  <c r="A197" i="5"/>
  <c r="A197" i="6"/>
  <c r="F77" i="4"/>
  <c r="B198" i="6"/>
  <c r="G78" i="4"/>
  <c r="B198" i="5"/>
  <c r="B199" i="6"/>
  <c r="B199" i="5"/>
  <c r="G79" i="4"/>
  <c r="A201" i="5"/>
  <c r="A201" i="6"/>
  <c r="F81" i="4"/>
  <c r="D208" i="12"/>
  <c r="D208" i="11"/>
  <c r="J210" i="3"/>
  <c r="C7" i="4"/>
  <c r="C7" i="5"/>
  <c r="C7" i="6"/>
  <c r="D57" i="7" s="1"/>
  <c r="C11" i="4"/>
  <c r="C11" i="5"/>
  <c r="C11" i="6"/>
  <c r="D67" i="7" s="1"/>
  <c r="A13" i="6"/>
  <c r="A13" i="5"/>
  <c r="A13" i="4"/>
  <c r="A17" i="6"/>
  <c r="A17" i="5"/>
  <c r="A17" i="4"/>
  <c r="B18" i="6"/>
  <c r="B18" i="4"/>
  <c r="B18" i="5"/>
  <c r="D20" i="12"/>
  <c r="D20" i="6"/>
  <c r="D20" i="11"/>
  <c r="D20" i="5"/>
  <c r="B22" i="6"/>
  <c r="B22" i="5"/>
  <c r="B22" i="4"/>
  <c r="C23" i="4"/>
  <c r="C23" i="5"/>
  <c r="C23" i="6"/>
  <c r="D24" i="12"/>
  <c r="D24" i="6"/>
  <c r="D24" i="11"/>
  <c r="D24" i="5"/>
  <c r="B26" i="6"/>
  <c r="B26" i="4"/>
  <c r="B26" i="5"/>
  <c r="C27" i="4"/>
  <c r="C27" i="5"/>
  <c r="C27" i="6"/>
  <c r="D28" i="12"/>
  <c r="D28" i="6"/>
  <c r="D28" i="11"/>
  <c r="D28" i="5"/>
  <c r="C31" i="4"/>
  <c r="C31" i="5"/>
  <c r="C31" i="6"/>
  <c r="D32" i="12"/>
  <c r="D32" i="6"/>
  <c r="D32" i="11"/>
  <c r="D32" i="5"/>
  <c r="B34" i="6"/>
  <c r="B34" i="5"/>
  <c r="B34" i="4"/>
  <c r="D36" i="12"/>
  <c r="D36" i="6"/>
  <c r="D36" i="11"/>
  <c r="D36" i="5"/>
  <c r="B38" i="6"/>
  <c r="B38" i="5"/>
  <c r="B38" i="4"/>
  <c r="C39" i="4"/>
  <c r="C39" i="5"/>
  <c r="C39" i="6"/>
  <c r="A41" i="6"/>
  <c r="A41" i="5"/>
  <c r="A41" i="4"/>
  <c r="D44" i="12"/>
  <c r="D44" i="6"/>
  <c r="D44" i="11"/>
  <c r="D44" i="5"/>
  <c r="B46" i="6"/>
  <c r="B46" i="5"/>
  <c r="B46" i="4"/>
  <c r="D48" i="12"/>
  <c r="D48" i="6"/>
  <c r="D48" i="11"/>
  <c r="D48" i="5"/>
  <c r="B50" i="6"/>
  <c r="B50" i="4"/>
  <c r="B50" i="5"/>
  <c r="C51" i="4"/>
  <c r="C51" i="5"/>
  <c r="C51" i="6"/>
  <c r="D52" i="12"/>
  <c r="D52" i="6"/>
  <c r="D52" i="11"/>
  <c r="D52" i="5"/>
  <c r="B54" i="6"/>
  <c r="B54" i="5"/>
  <c r="B54" i="4"/>
  <c r="C55" i="4"/>
  <c r="C55" i="5"/>
  <c r="C55" i="6"/>
  <c r="D56" i="12"/>
  <c r="D56" i="6"/>
  <c r="D56" i="11"/>
  <c r="D56" i="5"/>
  <c r="A57" i="6"/>
  <c r="A57" i="5"/>
  <c r="A57" i="4"/>
  <c r="D68" i="12"/>
  <c r="D68" i="6"/>
  <c r="D68" i="11"/>
  <c r="D68" i="5"/>
  <c r="C71" i="5"/>
  <c r="C71" i="4"/>
  <c r="C71" i="6"/>
  <c r="D72" i="12"/>
  <c r="D72" i="6"/>
  <c r="D72" i="11"/>
  <c r="D72" i="5"/>
  <c r="B74" i="6"/>
  <c r="B74" i="5"/>
  <c r="B74" i="4"/>
  <c r="C75" i="4"/>
  <c r="C75" i="5"/>
  <c r="C75" i="6"/>
  <c r="A77" i="6"/>
  <c r="A77" i="4"/>
  <c r="A77" i="5"/>
  <c r="D80" i="12"/>
  <c r="D80" i="6"/>
  <c r="D80" i="5"/>
  <c r="D80" i="11"/>
  <c r="B82" i="6"/>
  <c r="B82" i="5"/>
  <c r="B82" i="4"/>
  <c r="A85" i="5"/>
  <c r="A85" i="6"/>
  <c r="A85" i="4"/>
  <c r="C87" i="5"/>
  <c r="C87" i="4"/>
  <c r="C87" i="6"/>
  <c r="A101" i="5"/>
  <c r="A101" i="6"/>
  <c r="A101" i="4"/>
  <c r="C103" i="5"/>
  <c r="C103" i="4"/>
  <c r="C103" i="6"/>
  <c r="D104" i="12"/>
  <c r="D104" i="11"/>
  <c r="D104" i="6"/>
  <c r="D104" i="5"/>
  <c r="B106" i="6"/>
  <c r="B106" i="5"/>
  <c r="B106" i="4"/>
  <c r="C107" i="5"/>
  <c r="C107" i="4"/>
  <c r="C107" i="6"/>
  <c r="A109" i="5"/>
  <c r="A109" i="6"/>
  <c r="A109" i="4"/>
  <c r="C111" i="5"/>
  <c r="C111" i="4"/>
  <c r="C111" i="6"/>
  <c r="A113" i="5"/>
  <c r="A113" i="6"/>
  <c r="A113" i="4"/>
  <c r="C115" i="5"/>
  <c r="C115" i="4"/>
  <c r="C115" i="6"/>
  <c r="D116" i="12"/>
  <c r="D116" i="11"/>
  <c r="D116" i="6"/>
  <c r="D116" i="5"/>
  <c r="A121" i="5"/>
  <c r="A121" i="6"/>
  <c r="A121" i="4"/>
  <c r="E5" i="2"/>
  <c r="A6" i="2"/>
  <c r="E2" i="6"/>
  <c r="F3" i="8" s="1"/>
  <c r="E2" i="5"/>
  <c r="E2" i="4"/>
  <c r="J4" i="3"/>
  <c r="N6" i="3"/>
  <c r="M9" i="3"/>
  <c r="J12" i="3"/>
  <c r="B11" i="6"/>
  <c r="C67" i="7" s="1"/>
  <c r="B11" i="4"/>
  <c r="B11" i="5"/>
  <c r="C12" i="6"/>
  <c r="C12" i="5"/>
  <c r="C12" i="4"/>
  <c r="D13" i="12"/>
  <c r="D13" i="11"/>
  <c r="D13" i="6"/>
  <c r="D13" i="5"/>
  <c r="J16" i="3"/>
  <c r="B15" i="6"/>
  <c r="B15" i="4"/>
  <c r="B15" i="5"/>
  <c r="C16" i="6"/>
  <c r="C16" i="5"/>
  <c r="C16" i="4"/>
  <c r="D17" i="12"/>
  <c r="D17" i="11"/>
  <c r="D17" i="5"/>
  <c r="D17" i="6"/>
  <c r="J20" i="3"/>
  <c r="B19" i="6"/>
  <c r="B19" i="4"/>
  <c r="B19" i="5"/>
  <c r="C20" i="6"/>
  <c r="C20" i="5"/>
  <c r="C20" i="4"/>
  <c r="D21" i="12"/>
  <c r="D21" i="11"/>
  <c r="D21" i="6"/>
  <c r="D21" i="5"/>
  <c r="J24" i="3"/>
  <c r="B23" i="6"/>
  <c r="B23" i="4"/>
  <c r="B23" i="5"/>
  <c r="C24" i="6"/>
  <c r="C24" i="5"/>
  <c r="C24" i="4"/>
  <c r="D25" i="12"/>
  <c r="D25" i="11"/>
  <c r="D25" i="5"/>
  <c r="D25" i="6"/>
  <c r="J28" i="3"/>
  <c r="B27" i="6"/>
  <c r="B27" i="4"/>
  <c r="B27" i="5"/>
  <c r="C28" i="6"/>
  <c r="C28" i="5"/>
  <c r="C28" i="4"/>
  <c r="D29" i="11"/>
  <c r="D29" i="6"/>
  <c r="D29" i="5"/>
  <c r="J32" i="3"/>
  <c r="B31" i="6"/>
  <c r="B31" i="4"/>
  <c r="B31" i="5"/>
  <c r="C32" i="6"/>
  <c r="C32" i="5"/>
  <c r="C32" i="4"/>
  <c r="D33" i="12"/>
  <c r="D33" i="11"/>
  <c r="D33" i="5"/>
  <c r="D33" i="6"/>
  <c r="J36" i="3"/>
  <c r="B35" i="6"/>
  <c r="B35" i="4"/>
  <c r="B35" i="5"/>
  <c r="C36" i="6"/>
  <c r="C36" i="5"/>
  <c r="C36" i="4"/>
  <c r="D37" i="12"/>
  <c r="D37" i="11"/>
  <c r="D37" i="6"/>
  <c r="D37" i="5"/>
  <c r="J40" i="3"/>
  <c r="B39" i="6"/>
  <c r="B39" i="4"/>
  <c r="B39" i="5"/>
  <c r="C40" i="6"/>
  <c r="C40" i="5"/>
  <c r="C40" i="4"/>
  <c r="D41" i="12"/>
  <c r="D41" i="11"/>
  <c r="D41" i="5"/>
  <c r="D41" i="6"/>
  <c r="J44" i="3"/>
  <c r="B43" i="6"/>
  <c r="B43" i="4"/>
  <c r="B43" i="5"/>
  <c r="C44" i="6"/>
  <c r="C44" i="5"/>
  <c r="C44" i="4"/>
  <c r="D45" i="11"/>
  <c r="D45" i="6"/>
  <c r="D45" i="5"/>
  <c r="J48" i="3"/>
  <c r="B47" i="6"/>
  <c r="B47" i="4"/>
  <c r="B47" i="5"/>
  <c r="C48" i="6"/>
  <c r="C48" i="5"/>
  <c r="C48" i="4"/>
  <c r="D49" i="12"/>
  <c r="D49" i="11"/>
  <c r="D49" i="5"/>
  <c r="D49" i="6"/>
  <c r="J52" i="3"/>
  <c r="B51" i="6"/>
  <c r="B51" i="4"/>
  <c r="B51" i="5"/>
  <c r="C52" i="6"/>
  <c r="C52" i="5"/>
  <c r="C52" i="4"/>
  <c r="D53" i="12"/>
  <c r="D53" i="11"/>
  <c r="D53" i="6"/>
  <c r="D53" i="5"/>
  <c r="J56" i="3"/>
  <c r="B55" i="6"/>
  <c r="B55" i="4"/>
  <c r="B55" i="5"/>
  <c r="C56" i="6"/>
  <c r="C56" i="5"/>
  <c r="C56" i="4"/>
  <c r="D57" i="12"/>
  <c r="D57" i="11"/>
  <c r="D57" i="5"/>
  <c r="D57" i="6"/>
  <c r="J60" i="3"/>
  <c r="B59" i="6"/>
  <c r="B59" i="4"/>
  <c r="B59" i="5"/>
  <c r="C60" i="6"/>
  <c r="C60" i="5"/>
  <c r="C60" i="4"/>
  <c r="D61" i="12"/>
  <c r="D61" i="11"/>
  <c r="D61" i="6"/>
  <c r="D61" i="5"/>
  <c r="J64" i="3"/>
  <c r="B63" i="6"/>
  <c r="B63" i="4"/>
  <c r="B63" i="5"/>
  <c r="C64" i="6"/>
  <c r="C64" i="5"/>
  <c r="C64" i="4"/>
  <c r="D65" i="12"/>
  <c r="D65" i="11"/>
  <c r="D65" i="5"/>
  <c r="D65" i="6"/>
  <c r="J68" i="3"/>
  <c r="B67" i="6"/>
  <c r="B67" i="4"/>
  <c r="B67" i="5"/>
  <c r="C68" i="6"/>
  <c r="C68" i="5"/>
  <c r="C68" i="4"/>
  <c r="D69" i="12"/>
  <c r="D69" i="5"/>
  <c r="D69" i="11"/>
  <c r="D69" i="6"/>
  <c r="J72" i="3"/>
  <c r="B71" i="6"/>
  <c r="B71" i="5"/>
  <c r="B71" i="4"/>
  <c r="C72" i="6"/>
  <c r="C72" i="5"/>
  <c r="C72" i="4"/>
  <c r="D73" i="12"/>
  <c r="D73" i="5"/>
  <c r="D73" i="11"/>
  <c r="D73" i="6"/>
  <c r="J76" i="3"/>
  <c r="B75" i="6"/>
  <c r="B75" i="5"/>
  <c r="B75" i="4"/>
  <c r="C76" i="6"/>
  <c r="C76" i="5"/>
  <c r="C76" i="4"/>
  <c r="D77" i="12"/>
  <c r="D77" i="5"/>
  <c r="D77" i="11"/>
  <c r="D77" i="6"/>
  <c r="J80" i="3"/>
  <c r="B79" i="6"/>
  <c r="B79" i="5"/>
  <c r="B79" i="4"/>
  <c r="C80" i="6"/>
  <c r="C80" i="4"/>
  <c r="C80" i="5"/>
  <c r="D81" i="12"/>
  <c r="D81" i="5"/>
  <c r="D81" i="11"/>
  <c r="D81" i="6"/>
  <c r="J84" i="3"/>
  <c r="B83" i="6"/>
  <c r="B83" i="5"/>
  <c r="B83" i="4"/>
  <c r="C84" i="6"/>
  <c r="C84" i="5"/>
  <c r="C84" i="4"/>
  <c r="D85" i="12"/>
  <c r="D85" i="5"/>
  <c r="D85" i="11"/>
  <c r="D85" i="6"/>
  <c r="J88" i="3"/>
  <c r="D86" i="12" s="1"/>
  <c r="B87" i="6"/>
  <c r="B87" i="5"/>
  <c r="B87" i="4"/>
  <c r="C88" i="6"/>
  <c r="C88" i="4"/>
  <c r="C88" i="5"/>
  <c r="D89" i="12"/>
  <c r="D89" i="5"/>
  <c r="D89" i="11"/>
  <c r="D89" i="6"/>
  <c r="J92" i="3"/>
  <c r="B91" i="6"/>
  <c r="B91" i="5"/>
  <c r="B91" i="4"/>
  <c r="C92" i="6"/>
  <c r="C92" i="5"/>
  <c r="C92" i="4"/>
  <c r="D93" i="12"/>
  <c r="D93" i="5"/>
  <c r="D93" i="11"/>
  <c r="D93" i="6"/>
  <c r="J96" i="3"/>
  <c r="D94" i="12" s="1"/>
  <c r="B95" i="6"/>
  <c r="B95" i="5"/>
  <c r="B95" i="4"/>
  <c r="C96" i="6"/>
  <c r="C96" i="4"/>
  <c r="C96" i="5"/>
  <c r="D97" i="12"/>
  <c r="D97" i="5"/>
  <c r="D97" i="11"/>
  <c r="D97" i="6"/>
  <c r="J100" i="3"/>
  <c r="B99" i="6"/>
  <c r="B99" i="5"/>
  <c r="B99" i="4"/>
  <c r="C100" i="6"/>
  <c r="C100" i="5"/>
  <c r="C100" i="4"/>
  <c r="D101" i="12"/>
  <c r="D101" i="5"/>
  <c r="D101" i="11"/>
  <c r="D101" i="6"/>
  <c r="J104" i="3"/>
  <c r="B103" i="6"/>
  <c r="B103" i="5"/>
  <c r="B103" i="4"/>
  <c r="C104" i="6"/>
  <c r="C104" i="5"/>
  <c r="C104" i="4"/>
  <c r="D105" i="12"/>
  <c r="D105" i="5"/>
  <c r="D105" i="11"/>
  <c r="D105" i="6"/>
  <c r="J108" i="3"/>
  <c r="D106" i="12" s="1"/>
  <c r="B107" i="6"/>
  <c r="B107" i="5"/>
  <c r="B107" i="4"/>
  <c r="C108" i="6"/>
  <c r="C108" i="5"/>
  <c r="C108" i="4"/>
  <c r="D109" i="12"/>
  <c r="D109" i="11"/>
  <c r="D109" i="5"/>
  <c r="D109" i="6"/>
  <c r="J112" i="3"/>
  <c r="D110" i="12" s="1"/>
  <c r="B111" i="6"/>
  <c r="B111" i="5"/>
  <c r="B111" i="4"/>
  <c r="C112" i="6"/>
  <c r="C112" i="4"/>
  <c r="C112" i="5"/>
  <c r="D113" i="12"/>
  <c r="D113" i="11"/>
  <c r="D113" i="5"/>
  <c r="D113" i="6"/>
  <c r="J116" i="3"/>
  <c r="D114" i="12" s="1"/>
  <c r="B115" i="6"/>
  <c r="B115" i="5"/>
  <c r="B115" i="4"/>
  <c r="C116" i="6"/>
  <c r="C116" i="5"/>
  <c r="C116" i="4"/>
  <c r="D117" i="12"/>
  <c r="D117" i="11"/>
  <c r="D117" i="5"/>
  <c r="D117" i="6"/>
  <c r="J120" i="3"/>
  <c r="B119" i="6"/>
  <c r="B119" i="5"/>
  <c r="B119" i="4"/>
  <c r="C120" i="6"/>
  <c r="C120" i="4"/>
  <c r="C120" i="5"/>
  <c r="D121" i="12"/>
  <c r="D121" i="11"/>
  <c r="D121" i="5"/>
  <c r="D121" i="6"/>
  <c r="B122" i="6"/>
  <c r="B122" i="5"/>
  <c r="G2" i="4"/>
  <c r="A123" i="6"/>
  <c r="F3" i="4"/>
  <c r="A123" i="5"/>
  <c r="J128" i="3"/>
  <c r="D128" i="12"/>
  <c r="D128" i="11"/>
  <c r="D128" i="6"/>
  <c r="D128" i="5"/>
  <c r="J130" i="3"/>
  <c r="J131" i="3"/>
  <c r="D130" i="12"/>
  <c r="D130" i="11"/>
  <c r="D130" i="6"/>
  <c r="D130" i="5"/>
  <c r="C131" i="5"/>
  <c r="C131" i="6"/>
  <c r="H11" i="4"/>
  <c r="C132" i="6"/>
  <c r="C132" i="5"/>
  <c r="H12" i="4"/>
  <c r="C135" i="5"/>
  <c r="C135" i="6"/>
  <c r="H15" i="4"/>
  <c r="C136" i="6"/>
  <c r="H16" i="4"/>
  <c r="C136" i="5"/>
  <c r="C139" i="5"/>
  <c r="C139" i="6"/>
  <c r="H19" i="4"/>
  <c r="C140" i="6"/>
  <c r="C140" i="5"/>
  <c r="H20" i="4"/>
  <c r="C143" i="5"/>
  <c r="C143" i="6"/>
  <c r="H23" i="4"/>
  <c r="C144" i="6"/>
  <c r="H24" i="4"/>
  <c r="C144" i="5"/>
  <c r="C147" i="5"/>
  <c r="C147" i="6"/>
  <c r="H27" i="4"/>
  <c r="C148" i="6"/>
  <c r="C148" i="5"/>
  <c r="H28" i="4"/>
  <c r="C151" i="5"/>
  <c r="C151" i="6"/>
  <c r="H31" i="4"/>
  <c r="C152" i="6"/>
  <c r="H32" i="4"/>
  <c r="C152" i="5"/>
  <c r="C155" i="5"/>
  <c r="C155" i="6"/>
  <c r="H35" i="4"/>
  <c r="C156" i="6"/>
  <c r="C156" i="5"/>
  <c r="H36" i="4"/>
  <c r="C159" i="5"/>
  <c r="C159" i="6"/>
  <c r="H39" i="4"/>
  <c r="C160" i="6"/>
  <c r="H40" i="4"/>
  <c r="C160" i="5"/>
  <c r="C163" i="5"/>
  <c r="C163" i="6"/>
  <c r="H43" i="4"/>
  <c r="C164" i="6"/>
  <c r="C164" i="5"/>
  <c r="H44" i="4"/>
  <c r="C167" i="5"/>
  <c r="C167" i="6"/>
  <c r="H47" i="4"/>
  <c r="C168" i="6"/>
  <c r="H48" i="4"/>
  <c r="C168" i="5"/>
  <c r="C171" i="5"/>
  <c r="C171" i="6"/>
  <c r="H51" i="4"/>
  <c r="C172" i="6"/>
  <c r="C172" i="5"/>
  <c r="H52" i="4"/>
  <c r="C175" i="5"/>
  <c r="C175" i="6"/>
  <c r="H55" i="4"/>
  <c r="C176" i="6"/>
  <c r="H56" i="4"/>
  <c r="C176" i="5"/>
  <c r="C179" i="5"/>
  <c r="C179" i="6"/>
  <c r="H59" i="4"/>
  <c r="C180" i="6"/>
  <c r="C180" i="5"/>
  <c r="H60" i="4"/>
  <c r="C183" i="5"/>
  <c r="C183" i="6"/>
  <c r="H63" i="4"/>
  <c r="C184" i="6"/>
  <c r="H64" i="4"/>
  <c r="C184" i="5"/>
  <c r="C187" i="5"/>
  <c r="C187" i="6"/>
  <c r="H67" i="4"/>
  <c r="C188" i="6"/>
  <c r="C188" i="5"/>
  <c r="H68" i="4"/>
  <c r="C191" i="5"/>
  <c r="C191" i="6"/>
  <c r="H71" i="4"/>
  <c r="C192" i="6"/>
  <c r="H72" i="4"/>
  <c r="C192" i="5"/>
  <c r="C195" i="5"/>
  <c r="C195" i="6"/>
  <c r="H75" i="4"/>
  <c r="C196" i="6"/>
  <c r="C196" i="5"/>
  <c r="H76" i="4"/>
  <c r="C199" i="5"/>
  <c r="C199" i="6"/>
  <c r="H79" i="4"/>
  <c r="C200" i="6"/>
  <c r="H80" i="4"/>
  <c r="C200" i="5"/>
  <c r="D204" i="12"/>
  <c r="D204" i="11"/>
  <c r="J206" i="3"/>
  <c r="D205" i="12"/>
  <c r="D205" i="11"/>
  <c r="D209" i="12"/>
  <c r="D209" i="11"/>
  <c r="D213" i="12"/>
  <c r="D213" i="11"/>
  <c r="D217" i="12"/>
  <c r="D217" i="11"/>
  <c r="D221" i="12"/>
  <c r="D221" i="11"/>
  <c r="D225" i="12"/>
  <c r="D225" i="11"/>
  <c r="D229" i="12"/>
  <c r="D229" i="11"/>
  <c r="D233" i="11"/>
  <c r="D233" i="12"/>
  <c r="D237" i="12"/>
  <c r="D237" i="11"/>
  <c r="D242" i="12"/>
  <c r="D242" i="11"/>
  <c r="J244" i="3"/>
  <c r="D250" i="11"/>
  <c r="D250" i="12"/>
  <c r="J252" i="3"/>
  <c r="D258" i="11"/>
  <c r="D258" i="12"/>
  <c r="J260" i="3"/>
  <c r="D266" i="12"/>
  <c r="D266" i="11"/>
  <c r="J268" i="3"/>
  <c r="D274" i="12"/>
  <c r="D274" i="11"/>
  <c r="J276" i="3"/>
  <c r="D286" i="12"/>
  <c r="D286" i="11"/>
  <c r="J288" i="3"/>
  <c r="D294" i="12"/>
  <c r="D294" i="11"/>
  <c r="J296" i="3"/>
  <c r="D220" i="12"/>
  <c r="D220" i="11"/>
  <c r="J223" i="3"/>
  <c r="D224" i="12"/>
  <c r="D224" i="11"/>
  <c r="J227" i="3"/>
  <c r="D228" i="12"/>
  <c r="D228" i="11"/>
  <c r="J231" i="3"/>
  <c r="D232" i="12"/>
  <c r="D232" i="11"/>
  <c r="J235" i="3"/>
  <c r="D236" i="12"/>
  <c r="D236" i="11"/>
  <c r="J239" i="3"/>
  <c r="D243" i="12"/>
  <c r="D243" i="11"/>
  <c r="D251" i="12"/>
  <c r="D251" i="11"/>
  <c r="D259" i="12"/>
  <c r="D259" i="11"/>
  <c r="D267" i="12"/>
  <c r="D267" i="11"/>
  <c r="D275" i="12"/>
  <c r="D275" i="11"/>
  <c r="D287" i="12"/>
  <c r="D287" i="11"/>
  <c r="J289" i="3"/>
  <c r="D295" i="12"/>
  <c r="D295" i="11"/>
  <c r="J297" i="3"/>
  <c r="C122" i="6"/>
  <c r="C122" i="5"/>
  <c r="H2" i="4"/>
  <c r="D123" i="12"/>
  <c r="D123" i="11"/>
  <c r="D123" i="6"/>
  <c r="D123" i="5"/>
  <c r="B125" i="6"/>
  <c r="G5" i="4"/>
  <c r="B125" i="5"/>
  <c r="C126" i="6"/>
  <c r="C126" i="5"/>
  <c r="H6" i="4"/>
  <c r="D127" i="12"/>
  <c r="D127" i="11"/>
  <c r="D127" i="5"/>
  <c r="D127" i="6"/>
  <c r="B129" i="6"/>
  <c r="B129" i="5"/>
  <c r="G9" i="4"/>
  <c r="C130" i="6"/>
  <c r="C130" i="5"/>
  <c r="H10" i="4"/>
  <c r="D131" i="12"/>
  <c r="D131" i="11"/>
  <c r="D131" i="6"/>
  <c r="D131" i="5"/>
  <c r="B133" i="6"/>
  <c r="G13" i="4"/>
  <c r="B133" i="5"/>
  <c r="C134" i="6"/>
  <c r="C134" i="5"/>
  <c r="H14" i="4"/>
  <c r="D135" i="12"/>
  <c r="D135" i="11"/>
  <c r="D135" i="5"/>
  <c r="D135" i="6"/>
  <c r="B137" i="6"/>
  <c r="B137" i="5"/>
  <c r="G17" i="4"/>
  <c r="C138" i="6"/>
  <c r="C138" i="5"/>
  <c r="H18" i="4"/>
  <c r="D139" i="12"/>
  <c r="D139" i="11"/>
  <c r="D139" i="6"/>
  <c r="D139" i="5"/>
  <c r="B141" i="6"/>
  <c r="G21" i="4"/>
  <c r="B141" i="5"/>
  <c r="C142" i="6"/>
  <c r="C142" i="5"/>
  <c r="H22" i="4"/>
  <c r="D143" i="12"/>
  <c r="D143" i="11"/>
  <c r="D143" i="5"/>
  <c r="D143" i="6"/>
  <c r="B145" i="6"/>
  <c r="B145" i="5"/>
  <c r="C146" i="6"/>
  <c r="C146" i="5"/>
  <c r="H26" i="4"/>
  <c r="D147" i="12"/>
  <c r="D147" i="11"/>
  <c r="D147" i="6"/>
  <c r="D147" i="5"/>
  <c r="B149" i="6"/>
  <c r="G29" i="4"/>
  <c r="B149" i="5"/>
  <c r="C150" i="6"/>
  <c r="C150" i="5"/>
  <c r="H30" i="4"/>
  <c r="D151" i="12"/>
  <c r="D151" i="11"/>
  <c r="D151" i="5"/>
  <c r="D151" i="6"/>
  <c r="B153" i="6"/>
  <c r="B153" i="5"/>
  <c r="G33" i="4"/>
  <c r="C154" i="6"/>
  <c r="C154" i="5"/>
  <c r="H34" i="4"/>
  <c r="D155" i="12"/>
  <c r="D155" i="11"/>
  <c r="D155" i="6"/>
  <c r="D155" i="5"/>
  <c r="B157" i="6"/>
  <c r="G37" i="4"/>
  <c r="B157" i="5"/>
  <c r="C158" i="6"/>
  <c r="C158" i="5"/>
  <c r="H38" i="4"/>
  <c r="D159" i="12"/>
  <c r="D159" i="11"/>
  <c r="D159" i="5"/>
  <c r="D159" i="6"/>
  <c r="B161" i="6"/>
  <c r="B161" i="5"/>
  <c r="G41" i="4"/>
  <c r="C162" i="6"/>
  <c r="C162" i="5"/>
  <c r="H42" i="4"/>
  <c r="D163" i="12"/>
  <c r="D163" i="11"/>
  <c r="D163" i="6"/>
  <c r="D163" i="5"/>
  <c r="B165" i="6"/>
  <c r="G45" i="4"/>
  <c r="B165" i="5"/>
  <c r="C166" i="6"/>
  <c r="C166" i="5"/>
  <c r="H46" i="4"/>
  <c r="D167" i="12"/>
  <c r="D167" i="11"/>
  <c r="D167" i="5"/>
  <c r="D167" i="6"/>
  <c r="B169" i="6"/>
  <c r="B169" i="5"/>
  <c r="G49" i="4"/>
  <c r="C170" i="6"/>
  <c r="C170" i="5"/>
  <c r="H50" i="4"/>
  <c r="D171" i="12"/>
  <c r="D171" i="11"/>
  <c r="D171" i="6"/>
  <c r="D171" i="5"/>
  <c r="B173" i="6"/>
  <c r="G53" i="4"/>
  <c r="B173" i="5"/>
  <c r="C174" i="6"/>
  <c r="C174" i="5"/>
  <c r="H54" i="4"/>
  <c r="D175" i="12"/>
  <c r="D175" i="11"/>
  <c r="D175" i="5"/>
  <c r="D175" i="6"/>
  <c r="B177" i="6"/>
  <c r="B177" i="5"/>
  <c r="G57" i="4"/>
  <c r="C178" i="6"/>
  <c r="C178" i="5"/>
  <c r="H58" i="4"/>
  <c r="D179" i="12"/>
  <c r="D179" i="11"/>
  <c r="D179" i="6"/>
  <c r="D179" i="5"/>
  <c r="B181" i="6"/>
  <c r="G61" i="4"/>
  <c r="B181" i="5"/>
  <c r="C182" i="6"/>
  <c r="C182" i="5"/>
  <c r="H62" i="4"/>
  <c r="D183" i="12"/>
  <c r="D183" i="11"/>
  <c r="D183" i="5"/>
  <c r="D183" i="6"/>
  <c r="B185" i="6"/>
  <c r="B185" i="5"/>
  <c r="G65" i="4"/>
  <c r="C186" i="6"/>
  <c r="C186" i="5"/>
  <c r="H66" i="4"/>
  <c r="D187" i="11"/>
  <c r="D187" i="12"/>
  <c r="D187" i="6"/>
  <c r="D187" i="5"/>
  <c r="B189" i="6"/>
  <c r="G69" i="4"/>
  <c r="B189" i="5"/>
  <c r="C190" i="6"/>
  <c r="C190" i="5"/>
  <c r="H70" i="4"/>
  <c r="D191" i="12"/>
  <c r="D191" i="11"/>
  <c r="D191" i="5"/>
  <c r="D191" i="6"/>
  <c r="B193" i="6"/>
  <c r="B193" i="5"/>
  <c r="G73" i="4"/>
  <c r="C194" i="6"/>
  <c r="C194" i="5"/>
  <c r="H74" i="4"/>
  <c r="D195" i="12"/>
  <c r="D195" i="11"/>
  <c r="D195" i="6"/>
  <c r="D195" i="5"/>
  <c r="B197" i="6"/>
  <c r="G77" i="4"/>
  <c r="B197" i="5"/>
  <c r="C198" i="6"/>
  <c r="C198" i="5"/>
  <c r="H78" i="4"/>
  <c r="D199" i="12"/>
  <c r="D199" i="11"/>
  <c r="D199" i="5"/>
  <c r="D199" i="6"/>
  <c r="B201" i="6"/>
  <c r="B201" i="5"/>
  <c r="G81" i="4"/>
  <c r="D203" i="12"/>
  <c r="D203" i="11"/>
  <c r="D207" i="12"/>
  <c r="D207" i="11"/>
  <c r="D211" i="12"/>
  <c r="D211" i="11"/>
  <c r="D215" i="12"/>
  <c r="D215" i="11"/>
  <c r="D219" i="12"/>
  <c r="D219" i="11"/>
  <c r="J222" i="3"/>
  <c r="D223" i="12"/>
  <c r="D223" i="11"/>
  <c r="J226" i="3"/>
  <c r="D227" i="12"/>
  <c r="D227" i="11"/>
  <c r="J230" i="3"/>
  <c r="D231" i="12"/>
  <c r="D231" i="11"/>
  <c r="J234" i="3"/>
  <c r="D235" i="12"/>
  <c r="D235" i="11"/>
  <c r="J238" i="3"/>
  <c r="D239" i="12"/>
  <c r="D239" i="11"/>
  <c r="J245" i="3"/>
  <c r="D246" i="12"/>
  <c r="D246" i="11"/>
  <c r="J248" i="3"/>
  <c r="J253" i="3"/>
  <c r="D254" i="12"/>
  <c r="D254" i="11"/>
  <c r="J256" i="3"/>
  <c r="J261" i="3"/>
  <c r="D262" i="12"/>
  <c r="D262" i="11"/>
  <c r="J264" i="3"/>
  <c r="J269" i="3"/>
  <c r="D270" i="11"/>
  <c r="D270" i="12"/>
  <c r="J272" i="3"/>
  <c r="J277" i="3"/>
  <c r="D278" i="12"/>
  <c r="D278" i="11"/>
  <c r="J280" i="3"/>
  <c r="B132" i="5"/>
  <c r="G12" i="4"/>
  <c r="C133" i="6"/>
  <c r="C133" i="5"/>
  <c r="H13" i="4"/>
  <c r="D134" i="12"/>
  <c r="D134" i="11"/>
  <c r="D134" i="6"/>
  <c r="D134" i="5"/>
  <c r="A135" i="6"/>
  <c r="A135" i="5"/>
  <c r="F15" i="4"/>
  <c r="B136" i="5"/>
  <c r="B136" i="6"/>
  <c r="G16" i="4"/>
  <c r="C137" i="6"/>
  <c r="H17" i="4"/>
  <c r="D138" i="12"/>
  <c r="D138" i="11"/>
  <c r="D138" i="6"/>
  <c r="D138" i="5"/>
  <c r="A139" i="6"/>
  <c r="F19" i="4"/>
  <c r="A139" i="5"/>
  <c r="B140" i="5"/>
  <c r="G20" i="4"/>
  <c r="C141" i="6"/>
  <c r="C141" i="5"/>
  <c r="H21" i="4"/>
  <c r="D142" i="12"/>
  <c r="D142" i="11"/>
  <c r="D142" i="6"/>
  <c r="D142" i="5"/>
  <c r="A143" i="6"/>
  <c r="A143" i="5"/>
  <c r="F23" i="4"/>
  <c r="B144" i="5"/>
  <c r="B144" i="6"/>
  <c r="G24" i="4"/>
  <c r="C145" i="6"/>
  <c r="C145" i="5"/>
  <c r="D146" i="12"/>
  <c r="D146" i="11"/>
  <c r="D146" i="6"/>
  <c r="D146" i="5"/>
  <c r="A147" i="6"/>
  <c r="F27" i="4"/>
  <c r="B148" i="5"/>
  <c r="G28" i="4"/>
  <c r="C149" i="6"/>
  <c r="C149" i="5"/>
  <c r="H29" i="4"/>
  <c r="D150" i="12"/>
  <c r="D150" i="11"/>
  <c r="D150" i="6"/>
  <c r="D150" i="5"/>
  <c r="A151" i="6"/>
  <c r="A151" i="5"/>
  <c r="F31" i="4"/>
  <c r="B152" i="5"/>
  <c r="B152" i="6"/>
  <c r="G32" i="4"/>
  <c r="C153" i="6"/>
  <c r="H33" i="4"/>
  <c r="D154" i="12"/>
  <c r="D154" i="11"/>
  <c r="D154" i="6"/>
  <c r="D154" i="5"/>
  <c r="A155" i="6"/>
  <c r="F35" i="4"/>
  <c r="A155" i="5"/>
  <c r="B156" i="5"/>
  <c r="G36" i="4"/>
  <c r="C157" i="6"/>
  <c r="C157" i="5"/>
  <c r="H37" i="4"/>
  <c r="D158" i="12"/>
  <c r="D158" i="11"/>
  <c r="D158" i="6"/>
  <c r="D158" i="5"/>
  <c r="A159" i="6"/>
  <c r="A159" i="5"/>
  <c r="F39" i="4"/>
  <c r="B160" i="5"/>
  <c r="B160" i="6"/>
  <c r="G40" i="4"/>
  <c r="C161" i="6"/>
  <c r="C161" i="5"/>
  <c r="H41" i="4"/>
  <c r="D162" i="11"/>
  <c r="D162" i="12"/>
  <c r="D162" i="6"/>
  <c r="D162" i="5"/>
  <c r="A163" i="6"/>
  <c r="F43" i="4"/>
  <c r="B164" i="5"/>
  <c r="G44" i="4"/>
  <c r="C165" i="6"/>
  <c r="C165" i="5"/>
  <c r="H45" i="4"/>
  <c r="D166" i="12"/>
  <c r="D166" i="11"/>
  <c r="D166" i="6"/>
  <c r="D166" i="5"/>
  <c r="A167" i="6"/>
  <c r="A167" i="5"/>
  <c r="F47" i="4"/>
  <c r="B168" i="5"/>
  <c r="B168" i="6"/>
  <c r="G48" i="4"/>
  <c r="C169" i="6"/>
  <c r="H49" i="4"/>
  <c r="D170" i="12"/>
  <c r="D170" i="11"/>
  <c r="D170" i="6"/>
  <c r="D170" i="5"/>
  <c r="A171" i="6"/>
  <c r="F51" i="4"/>
  <c r="A171" i="5"/>
  <c r="B172" i="5"/>
  <c r="G52" i="4"/>
  <c r="C173" i="6"/>
  <c r="C173" i="5"/>
  <c r="H53" i="4"/>
  <c r="D174" i="12"/>
  <c r="D174" i="11"/>
  <c r="D174" i="6"/>
  <c r="D174" i="5"/>
  <c r="A175" i="6"/>
  <c r="A175" i="5"/>
  <c r="F55" i="4"/>
  <c r="B176" i="5"/>
  <c r="B176" i="6"/>
  <c r="G56" i="4"/>
  <c r="C177" i="6"/>
  <c r="C177" i="5"/>
  <c r="H57" i="4"/>
  <c r="D178" i="12"/>
  <c r="D178" i="11"/>
  <c r="D178" i="6"/>
  <c r="D178" i="5"/>
  <c r="A179" i="6"/>
  <c r="F59" i="4"/>
  <c r="B180" i="5"/>
  <c r="G60" i="4"/>
  <c r="C181" i="6"/>
  <c r="C181" i="5"/>
  <c r="H61" i="4"/>
  <c r="D182" i="12"/>
  <c r="D182" i="11"/>
  <c r="D182" i="6"/>
  <c r="D182" i="5"/>
  <c r="A183" i="6"/>
  <c r="A183" i="5"/>
  <c r="F63" i="4"/>
  <c r="B184" i="5"/>
  <c r="B184" i="6"/>
  <c r="G64" i="4"/>
  <c r="C185" i="6"/>
  <c r="H65" i="4"/>
  <c r="D186" i="12"/>
  <c r="D186" i="11"/>
  <c r="D186" i="6"/>
  <c r="D186" i="5"/>
  <c r="A187" i="6"/>
  <c r="F67" i="4"/>
  <c r="A187" i="5"/>
  <c r="B188" i="5"/>
  <c r="G68" i="4"/>
  <c r="C189" i="6"/>
  <c r="C189" i="5"/>
  <c r="H69" i="4"/>
  <c r="D190" i="12"/>
  <c r="D190" i="11"/>
  <c r="D190" i="6"/>
  <c r="D190" i="5"/>
  <c r="A191" i="6"/>
  <c r="A191" i="5"/>
  <c r="F71" i="4"/>
  <c r="B192" i="5"/>
  <c r="B192" i="6"/>
  <c r="G72" i="4"/>
  <c r="C193" i="6"/>
  <c r="C193" i="5"/>
  <c r="H73" i="4"/>
  <c r="D194" i="12"/>
  <c r="D194" i="11"/>
  <c r="D194" i="6"/>
  <c r="D194" i="5"/>
  <c r="A195" i="6"/>
  <c r="F75" i="4"/>
  <c r="B196" i="5"/>
  <c r="G76" i="4"/>
  <c r="C197" i="6"/>
  <c r="C197" i="5"/>
  <c r="H77" i="4"/>
  <c r="D198" i="12"/>
  <c r="D198" i="11"/>
  <c r="D198" i="6"/>
  <c r="D198" i="5"/>
  <c r="A199" i="6"/>
  <c r="A199" i="5"/>
  <c r="F79" i="4"/>
  <c r="B200" i="5"/>
  <c r="B200" i="6"/>
  <c r="G80" i="4"/>
  <c r="C201" i="6"/>
  <c r="H81" i="4"/>
  <c r="D202" i="12"/>
  <c r="D202" i="11"/>
  <c r="D206" i="12"/>
  <c r="D206" i="11"/>
  <c r="D210" i="12"/>
  <c r="D210" i="11"/>
  <c r="D214" i="11"/>
  <c r="D214" i="12"/>
  <c r="D218" i="12"/>
  <c r="D218" i="11"/>
  <c r="D222" i="12"/>
  <c r="D222" i="11"/>
  <c r="D226" i="12"/>
  <c r="D226" i="11"/>
  <c r="D230" i="12"/>
  <c r="D230" i="11"/>
  <c r="D234" i="12"/>
  <c r="D234" i="11"/>
  <c r="D238" i="12"/>
  <c r="D238" i="11"/>
  <c r="D240" i="12"/>
  <c r="D240" i="11"/>
  <c r="D247" i="12"/>
  <c r="D247" i="11"/>
  <c r="D255" i="12"/>
  <c r="D255" i="11"/>
  <c r="D263" i="12"/>
  <c r="D263" i="11"/>
  <c r="D271" i="11"/>
  <c r="D271" i="12"/>
  <c r="D279" i="12"/>
  <c r="D279" i="11"/>
  <c r="C137" i="5"/>
  <c r="A163" i="5"/>
  <c r="C201" i="5"/>
  <c r="B140" i="6"/>
  <c r="B172" i="6"/>
  <c r="A78" i="8"/>
  <c r="B82" i="8"/>
  <c r="B118" i="8"/>
  <c r="D282" i="12"/>
  <c r="D282" i="11"/>
  <c r="J284" i="3"/>
  <c r="D290" i="12"/>
  <c r="D290" i="11"/>
  <c r="J292" i="3"/>
  <c r="D298" i="12"/>
  <c r="D298" i="11"/>
  <c r="J300" i="3"/>
  <c r="D283" i="12"/>
  <c r="D283" i="11"/>
  <c r="D291" i="12"/>
  <c r="D291" i="11"/>
  <c r="D299" i="12"/>
  <c r="D299" i="11"/>
  <c r="A19" i="8"/>
  <c r="A114" i="8"/>
  <c r="A51" i="8"/>
  <c r="B98" i="8"/>
  <c r="A31" i="8"/>
  <c r="B39" i="8"/>
  <c r="D241" i="12"/>
  <c r="D241" i="11"/>
  <c r="D245" i="12"/>
  <c r="D245" i="11"/>
  <c r="D249" i="12"/>
  <c r="D249" i="11"/>
  <c r="D253" i="12"/>
  <c r="D253" i="11"/>
  <c r="D257" i="12"/>
  <c r="D257" i="11"/>
  <c r="D261" i="12"/>
  <c r="D261" i="11"/>
  <c r="D265" i="12"/>
  <c r="D265" i="11"/>
  <c r="D269" i="12"/>
  <c r="D269" i="11"/>
  <c r="D273" i="12"/>
  <c r="D273" i="11"/>
  <c r="D277" i="12"/>
  <c r="D277" i="11"/>
  <c r="D281" i="12"/>
  <c r="D281" i="11"/>
  <c r="D285" i="12"/>
  <c r="D285" i="11"/>
  <c r="D289" i="12"/>
  <c r="D289" i="11"/>
  <c r="D293" i="12"/>
  <c r="D293" i="11"/>
  <c r="D297" i="12"/>
  <c r="D297" i="11"/>
  <c r="D301" i="12"/>
  <c r="D301" i="11"/>
  <c r="A15" i="8"/>
  <c r="A35" i="8"/>
  <c r="A47" i="8"/>
  <c r="A63" i="8"/>
  <c r="B86" i="8"/>
  <c r="D244" i="12"/>
  <c r="D244" i="11"/>
  <c r="J247" i="3"/>
  <c r="D248" i="12"/>
  <c r="D248" i="11"/>
  <c r="J251" i="3"/>
  <c r="D252" i="12"/>
  <c r="D252" i="11"/>
  <c r="J255" i="3"/>
  <c r="D256" i="12"/>
  <c r="D256" i="11"/>
  <c r="J259" i="3"/>
  <c r="D260" i="11"/>
  <c r="D260" i="12"/>
  <c r="J263" i="3"/>
  <c r="D264" i="11"/>
  <c r="J267" i="3"/>
  <c r="D268" i="12"/>
  <c r="D268" i="11"/>
  <c r="J271" i="3"/>
  <c r="D272" i="12"/>
  <c r="D272" i="11"/>
  <c r="J275" i="3"/>
  <c r="D276" i="12"/>
  <c r="D276" i="11"/>
  <c r="J279" i="3"/>
  <c r="D280" i="12"/>
  <c r="D280" i="11"/>
  <c r="J283" i="3"/>
  <c r="D284" i="12"/>
  <c r="D284" i="11"/>
  <c r="J287" i="3"/>
  <c r="D288" i="12"/>
  <c r="D288" i="11"/>
  <c r="J291" i="3"/>
  <c r="D292" i="12"/>
  <c r="D292" i="11"/>
  <c r="J295" i="3"/>
  <c r="D296" i="12"/>
  <c r="D296" i="11"/>
  <c r="J299" i="3"/>
  <c r="D300" i="12"/>
  <c r="D300" i="11"/>
  <c r="J303" i="3"/>
  <c r="B23" i="8"/>
  <c r="B55" i="8"/>
  <c r="A82" i="8"/>
  <c r="A98" i="8"/>
  <c r="A110" i="8"/>
  <c r="D264" i="12"/>
  <c r="A23" i="8"/>
  <c r="A39" i="8"/>
  <c r="B43" i="8"/>
  <c r="A102" i="8"/>
  <c r="A118" i="8"/>
  <c r="A47" i="5" l="1"/>
  <c r="A53" i="4"/>
  <c r="A47" i="4"/>
  <c r="A53" i="5"/>
  <c r="D47" i="12"/>
  <c r="G27" i="2"/>
  <c r="G94" i="2"/>
  <c r="G22" i="2"/>
  <c r="G65" i="2"/>
  <c r="G32" i="2"/>
  <c r="G104" i="2"/>
  <c r="G45" i="2"/>
  <c r="G26" i="2"/>
  <c r="B27" i="1" s="1" a="1"/>
  <c r="B27" i="1" s="1"/>
  <c r="G48" i="2"/>
  <c r="J53" i="2"/>
  <c r="E31" i="1" s="1" a="1"/>
  <c r="E31" i="1" s="1"/>
  <c r="B21" i="1" a="1"/>
  <c r="B21" i="1" s="1"/>
  <c r="C288" i="12"/>
  <c r="B288" i="12"/>
  <c r="E288" i="12" s="1"/>
  <c r="C272" i="12"/>
  <c r="B272" i="12"/>
  <c r="E272" i="12" s="1"/>
  <c r="C296" i="11"/>
  <c r="B296" i="11"/>
  <c r="E296" i="11" s="1"/>
  <c r="C292" i="12"/>
  <c r="B292" i="12"/>
  <c r="E292" i="12" s="1"/>
  <c r="C280" i="11"/>
  <c r="B280" i="11"/>
  <c r="E280" i="11" s="1"/>
  <c r="C276" i="12"/>
  <c r="B276" i="12"/>
  <c r="E276" i="12" s="1"/>
  <c r="C264" i="11"/>
  <c r="B264" i="11"/>
  <c r="E264" i="11" s="1"/>
  <c r="C252" i="11"/>
  <c r="B252" i="11"/>
  <c r="E252" i="11" s="1"/>
  <c r="C248" i="12"/>
  <c r="B248" i="12"/>
  <c r="E248" i="12" s="1"/>
  <c r="C297" i="12"/>
  <c r="B297" i="12"/>
  <c r="E297" i="12" s="1"/>
  <c r="C289" i="12"/>
  <c r="B289" i="12"/>
  <c r="E289" i="12" s="1"/>
  <c r="C281" i="12"/>
  <c r="B281" i="12"/>
  <c r="E281" i="12" s="1"/>
  <c r="C273" i="12"/>
  <c r="B273" i="12"/>
  <c r="E273" i="12" s="1"/>
  <c r="C265" i="12"/>
  <c r="B265" i="12"/>
  <c r="E265" i="12" s="1"/>
  <c r="C257" i="12"/>
  <c r="B257" i="12"/>
  <c r="E257" i="12" s="1"/>
  <c r="C249" i="12"/>
  <c r="B249" i="12"/>
  <c r="E249" i="12" s="1"/>
  <c r="C241" i="12"/>
  <c r="B241" i="12"/>
  <c r="E241" i="12" s="1"/>
  <c r="C283" i="11"/>
  <c r="B283" i="11"/>
  <c r="E283" i="11" s="1"/>
  <c r="B298" i="11"/>
  <c r="E298" i="11" s="1"/>
  <c r="C298" i="11"/>
  <c r="C290" i="11"/>
  <c r="B290" i="11"/>
  <c r="E290" i="11" s="1"/>
  <c r="B282" i="11"/>
  <c r="E282" i="11" s="1"/>
  <c r="C282" i="11"/>
  <c r="C279" i="12"/>
  <c r="B279" i="12"/>
  <c r="E279" i="12" s="1"/>
  <c r="C255" i="11"/>
  <c r="B255" i="11"/>
  <c r="E255" i="11" s="1"/>
  <c r="C247" i="12"/>
  <c r="B247" i="12"/>
  <c r="E247" i="12" s="1"/>
  <c r="B238" i="12"/>
  <c r="E238" i="12" s="1"/>
  <c r="C238" i="12"/>
  <c r="B226" i="11"/>
  <c r="E226" i="11" s="1"/>
  <c r="C226" i="11"/>
  <c r="B222" i="12"/>
  <c r="E222" i="12" s="1"/>
  <c r="C222" i="12"/>
  <c r="B214" i="12"/>
  <c r="E214" i="12" s="1"/>
  <c r="C214" i="12"/>
  <c r="B206" i="11"/>
  <c r="E206" i="11" s="1"/>
  <c r="C206" i="11"/>
  <c r="B198" i="12"/>
  <c r="E198" i="12" s="1"/>
  <c r="C198" i="12"/>
  <c r="B194" i="12"/>
  <c r="E194" i="12" s="1"/>
  <c r="C194" i="12"/>
  <c r="B182" i="12"/>
  <c r="E182" i="12" s="1"/>
  <c r="C182" i="12"/>
  <c r="B178" i="12"/>
  <c r="E178" i="12" s="1"/>
  <c r="C178" i="12"/>
  <c r="B166" i="12"/>
  <c r="E166" i="12" s="1"/>
  <c r="C166" i="12"/>
  <c r="C162" i="11"/>
  <c r="B162" i="11"/>
  <c r="E162" i="11" s="1"/>
  <c r="B150" i="12"/>
  <c r="E150" i="12" s="1"/>
  <c r="C150" i="12"/>
  <c r="C146" i="12"/>
  <c r="B146" i="12"/>
  <c r="E146" i="12" s="1"/>
  <c r="B134" i="12"/>
  <c r="E134" i="12" s="1"/>
  <c r="C134" i="12"/>
  <c r="C278" i="11"/>
  <c r="B278" i="11"/>
  <c r="E278" i="11" s="1"/>
  <c r="C254" i="12"/>
  <c r="B254" i="12"/>
  <c r="E254" i="12" s="1"/>
  <c r="B246" i="11"/>
  <c r="E246" i="11" s="1"/>
  <c r="C246" i="11"/>
  <c r="B239" i="11"/>
  <c r="E239" i="11" s="1"/>
  <c r="C239" i="11"/>
  <c r="B235" i="11"/>
  <c r="E235" i="11" s="1"/>
  <c r="C235" i="11"/>
  <c r="B231" i="11"/>
  <c r="E231" i="11" s="1"/>
  <c r="C231" i="11"/>
  <c r="B227" i="11"/>
  <c r="E227" i="11" s="1"/>
  <c r="C227" i="11"/>
  <c r="B223" i="11"/>
  <c r="E223" i="11" s="1"/>
  <c r="C223" i="11"/>
  <c r="B219" i="11"/>
  <c r="E219" i="11" s="1"/>
  <c r="C219" i="11"/>
  <c r="B215" i="12"/>
  <c r="E215" i="12" s="1"/>
  <c r="C215" i="12"/>
  <c r="B203" i="11"/>
  <c r="E203" i="11" s="1"/>
  <c r="C203" i="11"/>
  <c r="B199" i="11"/>
  <c r="E199" i="11" s="1"/>
  <c r="C199" i="11"/>
  <c r="B195" i="12"/>
  <c r="E195" i="12" s="1"/>
  <c r="C195" i="12"/>
  <c r="C183" i="11"/>
  <c r="B183" i="11"/>
  <c r="E183" i="11" s="1"/>
  <c r="C179" i="12"/>
  <c r="B179" i="12"/>
  <c r="E179" i="12" s="1"/>
  <c r="C167" i="11"/>
  <c r="B167" i="11"/>
  <c r="E167" i="11" s="1"/>
  <c r="C163" i="12"/>
  <c r="B163" i="12"/>
  <c r="E163" i="12" s="1"/>
  <c r="C151" i="11"/>
  <c r="B151" i="11"/>
  <c r="E151" i="11" s="1"/>
  <c r="C147" i="12"/>
  <c r="B147" i="12"/>
  <c r="E147" i="12" s="1"/>
  <c r="C135" i="11"/>
  <c r="B135" i="11"/>
  <c r="E135" i="11" s="1"/>
  <c r="C131" i="12"/>
  <c r="B131" i="12"/>
  <c r="E131" i="12" s="1"/>
  <c r="B295" i="11"/>
  <c r="E295" i="11" s="1"/>
  <c r="C295" i="11"/>
  <c r="C287" i="11"/>
  <c r="B287" i="11"/>
  <c r="E287" i="11" s="1"/>
  <c r="C275" i="12"/>
  <c r="B275" i="12"/>
  <c r="E275" i="12" s="1"/>
  <c r="C251" i="11"/>
  <c r="B251" i="11"/>
  <c r="E251" i="11" s="1"/>
  <c r="C243" i="12"/>
  <c r="B243" i="12"/>
  <c r="E243" i="12" s="1"/>
  <c r="B228" i="11"/>
  <c r="E228" i="11" s="1"/>
  <c r="C228" i="11"/>
  <c r="C224" i="12"/>
  <c r="B224" i="12"/>
  <c r="E224" i="12" s="1"/>
  <c r="B237" i="11"/>
  <c r="E237" i="11" s="1"/>
  <c r="C237" i="11"/>
  <c r="B229" i="11"/>
  <c r="E229" i="11" s="1"/>
  <c r="C229" i="11"/>
  <c r="B221" i="11"/>
  <c r="E221" i="11" s="1"/>
  <c r="C221" i="11"/>
  <c r="B213" i="11"/>
  <c r="E213" i="11" s="1"/>
  <c r="C213" i="11"/>
  <c r="B205" i="11"/>
  <c r="E205" i="11" s="1"/>
  <c r="C205" i="11"/>
  <c r="B204" i="11"/>
  <c r="E204" i="11" s="1"/>
  <c r="C204" i="11"/>
  <c r="A128" i="5"/>
  <c r="A128" i="6"/>
  <c r="F8" i="4"/>
  <c r="C128" i="11"/>
  <c r="B128" i="11"/>
  <c r="E128" i="11" s="1"/>
  <c r="C113" i="12"/>
  <c r="B113" i="12"/>
  <c r="E113" i="12" s="1"/>
  <c r="A110" i="5"/>
  <c r="A110" i="4"/>
  <c r="A110" i="6"/>
  <c r="C109" i="11"/>
  <c r="B109" i="11"/>
  <c r="C105" i="11"/>
  <c r="B105" i="11"/>
  <c r="C97" i="12"/>
  <c r="B97" i="12"/>
  <c r="A94" i="5"/>
  <c r="A94" i="4"/>
  <c r="A94" i="6"/>
  <c r="C89" i="11"/>
  <c r="B89" i="11"/>
  <c r="C81" i="12"/>
  <c r="B81" i="12"/>
  <c r="A78" i="4"/>
  <c r="A78" i="6"/>
  <c r="A78" i="5"/>
  <c r="B73" i="11"/>
  <c r="C73" i="11"/>
  <c r="C65" i="12"/>
  <c r="B65" i="12"/>
  <c r="E65" i="12" s="1"/>
  <c r="A62" i="5"/>
  <c r="A62" i="4"/>
  <c r="A62" i="6"/>
  <c r="B61" i="11"/>
  <c r="C61" i="11"/>
  <c r="C49" i="12"/>
  <c r="B49" i="12"/>
  <c r="E49" i="12" s="1"/>
  <c r="A46" i="5"/>
  <c r="A46" i="4"/>
  <c r="A46" i="6"/>
  <c r="B45" i="11"/>
  <c r="C45" i="11"/>
  <c r="C33" i="12"/>
  <c r="B33" i="12"/>
  <c r="E33" i="12" s="1"/>
  <c r="A30" i="5"/>
  <c r="A30" i="4"/>
  <c r="A30" i="6"/>
  <c r="B29" i="11"/>
  <c r="C29" i="11"/>
  <c r="B17" i="12"/>
  <c r="E17" i="12" s="1"/>
  <c r="C17" i="12"/>
  <c r="A14" i="5"/>
  <c r="A14" i="4"/>
  <c r="A14" i="6"/>
  <c r="B13" i="11"/>
  <c r="C13" i="11"/>
  <c r="A2" i="5"/>
  <c r="A2" i="4"/>
  <c r="A2" i="6"/>
  <c r="C3" i="8" s="1"/>
  <c r="B72" i="12"/>
  <c r="E72" i="12" s="1"/>
  <c r="C72" i="12"/>
  <c r="B68" i="12"/>
  <c r="E68" i="12" s="1"/>
  <c r="C68" i="12"/>
  <c r="B56" i="12"/>
  <c r="E56" i="12" s="1"/>
  <c r="C56" i="12"/>
  <c r="B52" i="11"/>
  <c r="C52" i="11"/>
  <c r="B36" i="12"/>
  <c r="E36" i="12" s="1"/>
  <c r="C36" i="12"/>
  <c r="B32" i="12"/>
  <c r="E32" i="12" s="1"/>
  <c r="C32" i="12"/>
  <c r="C28" i="12"/>
  <c r="B28" i="12"/>
  <c r="E28" i="12" s="1"/>
  <c r="B24" i="11"/>
  <c r="C24" i="11"/>
  <c r="B208" i="11"/>
  <c r="E208" i="11" s="1"/>
  <c r="C208" i="11"/>
  <c r="C129" i="12"/>
  <c r="B129" i="12"/>
  <c r="E129" i="12" s="1"/>
  <c r="B124" i="12"/>
  <c r="E124" i="12" s="1"/>
  <c r="C124" i="12"/>
  <c r="C114" i="12"/>
  <c r="B114" i="12"/>
  <c r="B102" i="12"/>
  <c r="E102" i="12" s="1"/>
  <c r="C102" i="12"/>
  <c r="B86" i="11"/>
  <c r="C86" i="11"/>
  <c r="B86" i="12"/>
  <c r="C86" i="12"/>
  <c r="B74" i="11"/>
  <c r="C74" i="11"/>
  <c r="C74" i="12"/>
  <c r="B74" i="12"/>
  <c r="E74" i="12" s="1"/>
  <c r="B66" i="11"/>
  <c r="C66" i="11"/>
  <c r="C66" i="12"/>
  <c r="B66" i="12"/>
  <c r="E66" i="12" s="1"/>
  <c r="B54" i="11"/>
  <c r="C54" i="11"/>
  <c r="B54" i="12"/>
  <c r="E54" i="12" s="1"/>
  <c r="C54" i="12"/>
  <c r="B46" i="11"/>
  <c r="C46" i="11"/>
  <c r="C46" i="12"/>
  <c r="B46" i="12"/>
  <c r="E46" i="12" s="1"/>
  <c r="B2" i="11"/>
  <c r="E2" i="11" s="1"/>
  <c r="C2" i="11"/>
  <c r="B112" i="12"/>
  <c r="E112" i="12" s="1"/>
  <c r="C112" i="12"/>
  <c r="C16" i="12"/>
  <c r="B16" i="12"/>
  <c r="E16" i="12" s="1"/>
  <c r="B12" i="11"/>
  <c r="C12" i="11"/>
  <c r="C201" i="12"/>
  <c r="B201" i="12"/>
  <c r="E201" i="12" s="1"/>
  <c r="C189" i="12"/>
  <c r="B189" i="12"/>
  <c r="E189" i="12" s="1"/>
  <c r="C185" i="11"/>
  <c r="B185" i="11"/>
  <c r="E185" i="11" s="1"/>
  <c r="C177" i="12"/>
  <c r="B177" i="12"/>
  <c r="E177" i="12" s="1"/>
  <c r="C173" i="12"/>
  <c r="B173" i="12"/>
  <c r="E173" i="12" s="1"/>
  <c r="C161" i="12"/>
  <c r="B161" i="12"/>
  <c r="E161" i="12" s="1"/>
  <c r="C157" i="11"/>
  <c r="B157" i="11"/>
  <c r="E157" i="11" s="1"/>
  <c r="C145" i="12"/>
  <c r="B145" i="12"/>
  <c r="E145" i="12" s="1"/>
  <c r="C141" i="11"/>
  <c r="B141" i="11"/>
  <c r="E141" i="11" s="1"/>
  <c r="C119" i="12"/>
  <c r="B119" i="12"/>
  <c r="E119" i="12" s="1"/>
  <c r="A116" i="5"/>
  <c r="A116" i="6"/>
  <c r="A116" i="4"/>
  <c r="C115" i="11"/>
  <c r="B115" i="11"/>
  <c r="C111" i="11"/>
  <c r="B111" i="11"/>
  <c r="C99" i="12"/>
  <c r="B99" i="12"/>
  <c r="E99" i="12" s="1"/>
  <c r="A96" i="5"/>
  <c r="A96" i="6"/>
  <c r="A96" i="4"/>
  <c r="C95" i="11"/>
  <c r="B95" i="11"/>
  <c r="C83" i="12"/>
  <c r="B83" i="12"/>
  <c r="A80" i="5"/>
  <c r="A80" i="6"/>
  <c r="A80" i="4"/>
  <c r="B79" i="11"/>
  <c r="C79" i="11"/>
  <c r="B75" i="11"/>
  <c r="C75" i="11"/>
  <c r="C63" i="12"/>
  <c r="B63" i="12"/>
  <c r="E63" i="12" s="1"/>
  <c r="A60" i="6"/>
  <c r="A60" i="4"/>
  <c r="A60" i="5"/>
  <c r="B59" i="11"/>
  <c r="C59" i="11"/>
  <c r="C47" i="12"/>
  <c r="B47" i="12"/>
  <c r="A44" i="6"/>
  <c r="A44" i="4"/>
  <c r="A44" i="5"/>
  <c r="B43" i="11"/>
  <c r="C43" i="11"/>
  <c r="C31" i="12"/>
  <c r="B31" i="12"/>
  <c r="E31" i="12" s="1"/>
  <c r="A28" i="6"/>
  <c r="A28" i="4"/>
  <c r="A28" i="5"/>
  <c r="B27" i="11"/>
  <c r="C27" i="11"/>
  <c r="E3" i="8"/>
  <c r="D27" i="7"/>
  <c r="C120" i="11"/>
  <c r="B120" i="11"/>
  <c r="E120" i="11" s="1"/>
  <c r="C92" i="11"/>
  <c r="B92" i="11"/>
  <c r="B88" i="12"/>
  <c r="E88" i="12" s="1"/>
  <c r="C88" i="12"/>
  <c r="B84" i="12"/>
  <c r="C84" i="12"/>
  <c r="C216" i="12"/>
  <c r="B216" i="12"/>
  <c r="E216" i="12" s="1"/>
  <c r="C200" i="12"/>
  <c r="B200" i="12"/>
  <c r="E200" i="12" s="1"/>
  <c r="B196" i="11"/>
  <c r="E196" i="11" s="1"/>
  <c r="C196" i="11"/>
  <c r="A192" i="5"/>
  <c r="A192" i="6"/>
  <c r="F72" i="4"/>
  <c r="B192" i="11"/>
  <c r="E192" i="11" s="1"/>
  <c r="C192" i="11"/>
  <c r="C188" i="11"/>
  <c r="B188" i="11"/>
  <c r="E188" i="11" s="1"/>
  <c r="B184" i="12"/>
  <c r="E184" i="12" s="1"/>
  <c r="C184" i="12"/>
  <c r="A176" i="5"/>
  <c r="A176" i="6"/>
  <c r="F56" i="4"/>
  <c r="C172" i="11"/>
  <c r="B172" i="11"/>
  <c r="E172" i="11" s="1"/>
  <c r="B168" i="12"/>
  <c r="E168" i="12" s="1"/>
  <c r="C168" i="12"/>
  <c r="A160" i="5"/>
  <c r="A160" i="6"/>
  <c r="F40" i="4"/>
  <c r="A156" i="5"/>
  <c r="A156" i="6"/>
  <c r="F36" i="4"/>
  <c r="C156" i="11"/>
  <c r="B156" i="11"/>
  <c r="E156" i="11" s="1"/>
  <c r="B152" i="12"/>
  <c r="E152" i="12" s="1"/>
  <c r="C152" i="12"/>
  <c r="A144" i="5"/>
  <c r="A144" i="6"/>
  <c r="F24" i="4"/>
  <c r="A140" i="5"/>
  <c r="A140" i="6"/>
  <c r="F20" i="4"/>
  <c r="C140" i="11"/>
  <c r="B140" i="11"/>
  <c r="E140" i="11" s="1"/>
  <c r="B136" i="12"/>
  <c r="E136" i="12" s="1"/>
  <c r="C136" i="12"/>
  <c r="B296" i="12"/>
  <c r="E296" i="12" s="1"/>
  <c r="C296" i="12"/>
  <c r="C284" i="11"/>
  <c r="B284" i="11"/>
  <c r="E284" i="11" s="1"/>
  <c r="C268" i="11"/>
  <c r="B268" i="11"/>
  <c r="E268" i="11" s="1"/>
  <c r="C256" i="11"/>
  <c r="B256" i="11"/>
  <c r="E256" i="11" s="1"/>
  <c r="C252" i="12"/>
  <c r="B252" i="12"/>
  <c r="E252" i="12" s="1"/>
  <c r="B301" i="11"/>
  <c r="E301" i="11" s="1"/>
  <c r="C301" i="11"/>
  <c r="B293" i="11"/>
  <c r="E293" i="11" s="1"/>
  <c r="C293" i="11"/>
  <c r="B285" i="11"/>
  <c r="E285" i="11" s="1"/>
  <c r="C285" i="11"/>
  <c r="B277" i="11"/>
  <c r="E277" i="11" s="1"/>
  <c r="C277" i="11"/>
  <c r="B269" i="11"/>
  <c r="E269" i="11" s="1"/>
  <c r="C269" i="11"/>
  <c r="B261" i="11"/>
  <c r="E261" i="11" s="1"/>
  <c r="C261" i="11"/>
  <c r="B253" i="11"/>
  <c r="E253" i="11" s="1"/>
  <c r="C253" i="11"/>
  <c r="B245" i="11"/>
  <c r="E245" i="11" s="1"/>
  <c r="C245" i="11"/>
  <c r="C291" i="11"/>
  <c r="B291" i="11"/>
  <c r="E291" i="11" s="1"/>
  <c r="B283" i="12"/>
  <c r="E283" i="12" s="1"/>
  <c r="C283" i="12"/>
  <c r="B298" i="12"/>
  <c r="E298" i="12" s="1"/>
  <c r="C298" i="12"/>
  <c r="B290" i="12"/>
  <c r="E290" i="12" s="1"/>
  <c r="C290" i="12"/>
  <c r="B282" i="12"/>
  <c r="E282" i="12" s="1"/>
  <c r="C282" i="12"/>
  <c r="B263" i="11"/>
  <c r="E263" i="11" s="1"/>
  <c r="C263" i="11"/>
  <c r="C255" i="12"/>
  <c r="B255" i="12"/>
  <c r="E255" i="12" s="1"/>
  <c r="B240" i="11"/>
  <c r="E240" i="11" s="1"/>
  <c r="C240" i="11"/>
  <c r="B230" i="11"/>
  <c r="E230" i="11" s="1"/>
  <c r="C230" i="11"/>
  <c r="B226" i="12"/>
  <c r="E226" i="12" s="1"/>
  <c r="C226" i="12"/>
  <c r="B214" i="11"/>
  <c r="E214" i="11" s="1"/>
  <c r="C214" i="11"/>
  <c r="B206" i="12"/>
  <c r="E206" i="12" s="1"/>
  <c r="C206" i="12"/>
  <c r="C190" i="11"/>
  <c r="B190" i="11"/>
  <c r="E190" i="11" s="1"/>
  <c r="C174" i="11"/>
  <c r="B174" i="11"/>
  <c r="E174" i="11" s="1"/>
  <c r="C158" i="11"/>
  <c r="B158" i="11"/>
  <c r="E158" i="11" s="1"/>
  <c r="C142" i="11"/>
  <c r="B142" i="11"/>
  <c r="E142" i="11" s="1"/>
  <c r="C278" i="12"/>
  <c r="B278" i="12"/>
  <c r="E278" i="12" s="1"/>
  <c r="C270" i="12"/>
  <c r="B270" i="12"/>
  <c r="E270" i="12" s="1"/>
  <c r="C246" i="12"/>
  <c r="B246" i="12"/>
  <c r="E246" i="12" s="1"/>
  <c r="C239" i="12"/>
  <c r="B239" i="12"/>
  <c r="E239" i="12" s="1"/>
  <c r="C235" i="12"/>
  <c r="B235" i="12"/>
  <c r="E235" i="12" s="1"/>
  <c r="C231" i="12"/>
  <c r="B231" i="12"/>
  <c r="E231" i="12" s="1"/>
  <c r="C227" i="12"/>
  <c r="B227" i="12"/>
  <c r="E227" i="12" s="1"/>
  <c r="C223" i="12"/>
  <c r="B223" i="12"/>
  <c r="E223" i="12" s="1"/>
  <c r="C219" i="12"/>
  <c r="B219" i="12"/>
  <c r="E219" i="12" s="1"/>
  <c r="B207" i="11"/>
  <c r="E207" i="11" s="1"/>
  <c r="C207" i="11"/>
  <c r="C203" i="12"/>
  <c r="B203" i="12"/>
  <c r="E203" i="12" s="1"/>
  <c r="C199" i="12"/>
  <c r="B199" i="12"/>
  <c r="E199" i="12" s="1"/>
  <c r="B187" i="12"/>
  <c r="E187" i="12" s="1"/>
  <c r="C187" i="12"/>
  <c r="C183" i="12"/>
  <c r="B183" i="12"/>
  <c r="E183" i="12" s="1"/>
  <c r="C171" i="11"/>
  <c r="B171" i="11"/>
  <c r="E171" i="11" s="1"/>
  <c r="C167" i="12"/>
  <c r="B167" i="12"/>
  <c r="E167" i="12" s="1"/>
  <c r="C155" i="11"/>
  <c r="B155" i="11"/>
  <c r="E155" i="11" s="1"/>
  <c r="C151" i="12"/>
  <c r="B151" i="12"/>
  <c r="E151" i="12" s="1"/>
  <c r="C139" i="11"/>
  <c r="B139" i="11"/>
  <c r="E139" i="11" s="1"/>
  <c r="C135" i="12"/>
  <c r="B135" i="12"/>
  <c r="E135" i="12" s="1"/>
  <c r="C123" i="11"/>
  <c r="B123" i="11"/>
  <c r="E123" i="11" s="1"/>
  <c r="C295" i="12"/>
  <c r="B295" i="12"/>
  <c r="E295" i="12" s="1"/>
  <c r="C287" i="12"/>
  <c r="B287" i="12"/>
  <c r="E287" i="12" s="1"/>
  <c r="C259" i="11"/>
  <c r="B259" i="11"/>
  <c r="E259" i="11" s="1"/>
  <c r="C251" i="12"/>
  <c r="B251" i="12"/>
  <c r="E251" i="12" s="1"/>
  <c r="B232" i="11"/>
  <c r="E232" i="11" s="1"/>
  <c r="C232" i="11"/>
  <c r="C228" i="12"/>
  <c r="B228" i="12"/>
  <c r="E228" i="12" s="1"/>
  <c r="C237" i="12"/>
  <c r="B237" i="12"/>
  <c r="E237" i="12" s="1"/>
  <c r="C229" i="12"/>
  <c r="B229" i="12"/>
  <c r="E229" i="12" s="1"/>
  <c r="C221" i="12"/>
  <c r="B221" i="12"/>
  <c r="E221" i="12" s="1"/>
  <c r="C213" i="12"/>
  <c r="B213" i="12"/>
  <c r="E213" i="12" s="1"/>
  <c r="C205" i="12"/>
  <c r="B205" i="12"/>
  <c r="E205" i="12" s="1"/>
  <c r="C204" i="12"/>
  <c r="B204" i="12"/>
  <c r="E204" i="12" s="1"/>
  <c r="C130" i="11"/>
  <c r="B130" i="11"/>
  <c r="E130" i="11" s="1"/>
  <c r="B128" i="12"/>
  <c r="E128" i="12" s="1"/>
  <c r="C128" i="12"/>
  <c r="C121" i="11"/>
  <c r="B121" i="11"/>
  <c r="E121" i="11" s="1"/>
  <c r="C109" i="12"/>
  <c r="B109" i="12"/>
  <c r="A106" i="4"/>
  <c r="A106" i="6"/>
  <c r="A106" i="5"/>
  <c r="C101" i="11"/>
  <c r="B101" i="11"/>
  <c r="C93" i="12"/>
  <c r="B93" i="12"/>
  <c r="E93" i="12" s="1"/>
  <c r="A90" i="4"/>
  <c r="A90" i="6"/>
  <c r="A90" i="5"/>
  <c r="B85" i="11"/>
  <c r="C85" i="11"/>
  <c r="C77" i="12"/>
  <c r="B77" i="12"/>
  <c r="E77" i="12" s="1"/>
  <c r="A74" i="4"/>
  <c r="A74" i="6"/>
  <c r="A74" i="5"/>
  <c r="B69" i="11"/>
  <c r="C69" i="11"/>
  <c r="C61" i="12"/>
  <c r="B61" i="12"/>
  <c r="E61" i="12" s="1"/>
  <c r="A58" i="5"/>
  <c r="A58" i="4"/>
  <c r="A58" i="6"/>
  <c r="B57" i="11"/>
  <c r="C57" i="11"/>
  <c r="A42" i="5"/>
  <c r="A42" i="4"/>
  <c r="A42" i="6"/>
  <c r="B41" i="11"/>
  <c r="C41" i="11"/>
  <c r="A26" i="5"/>
  <c r="A26" i="6"/>
  <c r="B25" i="11"/>
  <c r="C25" i="11"/>
  <c r="B13" i="12"/>
  <c r="E13" i="12" s="1"/>
  <c r="C13" i="12"/>
  <c r="A10" i="5"/>
  <c r="A10" i="4"/>
  <c r="A10" i="6"/>
  <c r="C4" i="6"/>
  <c r="C4" i="5"/>
  <c r="C4" i="4"/>
  <c r="A7" i="2"/>
  <c r="E6" i="2"/>
  <c r="L6" i="2"/>
  <c r="O6" i="3"/>
  <c r="C104" i="11"/>
  <c r="B104" i="11"/>
  <c r="B72" i="11"/>
  <c r="C72" i="11"/>
  <c r="B68" i="11"/>
  <c r="C68" i="11"/>
  <c r="B56" i="11"/>
  <c r="C56" i="11"/>
  <c r="B36" i="11"/>
  <c r="C36" i="11"/>
  <c r="B32" i="11"/>
  <c r="C32" i="11"/>
  <c r="B28" i="11"/>
  <c r="C28" i="11"/>
  <c r="C208" i="12"/>
  <c r="B208" i="12"/>
  <c r="E208" i="12" s="1"/>
  <c r="C118" i="11"/>
  <c r="B118" i="11"/>
  <c r="E118" i="11" s="1"/>
  <c r="C106" i="11"/>
  <c r="B106" i="11"/>
  <c r="B102" i="11"/>
  <c r="C102" i="11"/>
  <c r="B90" i="11"/>
  <c r="C90" i="11"/>
  <c r="C90" i="12"/>
  <c r="B90" i="12"/>
  <c r="E90" i="12" s="1"/>
  <c r="B78" i="11"/>
  <c r="C78" i="11"/>
  <c r="C78" i="12"/>
  <c r="B78" i="12"/>
  <c r="E78" i="12" s="1"/>
  <c r="B38" i="11"/>
  <c r="C38" i="11"/>
  <c r="B38" i="12"/>
  <c r="E38" i="12" s="1"/>
  <c r="C38" i="12"/>
  <c r="B30" i="11"/>
  <c r="C30" i="11"/>
  <c r="C30" i="12"/>
  <c r="B30" i="12"/>
  <c r="E30" i="12" s="1"/>
  <c r="B22" i="11"/>
  <c r="C22" i="11"/>
  <c r="C22" i="12"/>
  <c r="B22" i="12"/>
  <c r="E22" i="12" s="1"/>
  <c r="B10" i="11"/>
  <c r="C10" i="11"/>
  <c r="C10" i="12"/>
  <c r="B10" i="12"/>
  <c r="E10" i="12" s="1"/>
  <c r="E3" i="6"/>
  <c r="F4" i="8" s="1"/>
  <c r="E3" i="4"/>
  <c r="E3" i="5"/>
  <c r="G5" i="3"/>
  <c r="R5" i="3"/>
  <c r="B16" i="11"/>
  <c r="C16" i="11"/>
  <c r="B212" i="11"/>
  <c r="E212" i="11" s="1"/>
  <c r="C212" i="11"/>
  <c r="C197" i="12"/>
  <c r="B197" i="12"/>
  <c r="E197" i="12" s="1"/>
  <c r="C185" i="12"/>
  <c r="B185" i="12"/>
  <c r="E185" i="12" s="1"/>
  <c r="C181" i="12"/>
  <c r="B181" i="12"/>
  <c r="E181" i="12" s="1"/>
  <c r="C173" i="11"/>
  <c r="B173" i="11"/>
  <c r="E173" i="11" s="1"/>
  <c r="C169" i="11"/>
  <c r="B169" i="11"/>
  <c r="E169" i="11" s="1"/>
  <c r="C157" i="12"/>
  <c r="B157" i="12"/>
  <c r="E157" i="12" s="1"/>
  <c r="C153" i="11"/>
  <c r="B153" i="11"/>
  <c r="E153" i="11" s="1"/>
  <c r="C141" i="12"/>
  <c r="B141" i="12"/>
  <c r="E141" i="12" s="1"/>
  <c r="C137" i="11"/>
  <c r="B137" i="11"/>
  <c r="E137" i="11" s="1"/>
  <c r="C122" i="11"/>
  <c r="B122" i="11"/>
  <c r="E122" i="11" s="1"/>
  <c r="C115" i="12"/>
  <c r="B115" i="12"/>
  <c r="E115" i="12" s="1"/>
  <c r="C111" i="12"/>
  <c r="B111" i="12"/>
  <c r="A108" i="5"/>
  <c r="A108" i="6"/>
  <c r="A108" i="4"/>
  <c r="C107" i="11"/>
  <c r="B107" i="11"/>
  <c r="C95" i="12"/>
  <c r="B95" i="12"/>
  <c r="E95" i="12" s="1"/>
  <c r="A92" i="5"/>
  <c r="A92" i="6"/>
  <c r="A92" i="4"/>
  <c r="C91" i="11"/>
  <c r="B91" i="11"/>
  <c r="C79" i="12"/>
  <c r="B79" i="12"/>
  <c r="E79" i="12" s="1"/>
  <c r="C75" i="12"/>
  <c r="B75" i="12"/>
  <c r="E75" i="12" s="1"/>
  <c r="A72" i="5"/>
  <c r="A72" i="6"/>
  <c r="A72" i="4"/>
  <c r="B71" i="11"/>
  <c r="C71" i="11"/>
  <c r="C59" i="12"/>
  <c r="B59" i="12"/>
  <c r="A56" i="6"/>
  <c r="A56" i="4"/>
  <c r="A56" i="5"/>
  <c r="B55" i="11"/>
  <c r="C55" i="11"/>
  <c r="A40" i="6"/>
  <c r="A40" i="4"/>
  <c r="A40" i="5"/>
  <c r="B39" i="11"/>
  <c r="C39" i="11"/>
  <c r="C27" i="12"/>
  <c r="B27" i="12"/>
  <c r="E27" i="12" s="1"/>
  <c r="A24" i="6"/>
  <c r="A24" i="4"/>
  <c r="A24" i="5"/>
  <c r="B23" i="11"/>
  <c r="C23" i="11"/>
  <c r="D7" i="12"/>
  <c r="D7" i="11"/>
  <c r="D7" i="5"/>
  <c r="D7" i="6"/>
  <c r="G57" i="7" s="1"/>
  <c r="J9" i="3"/>
  <c r="B120" i="12"/>
  <c r="E120" i="12" s="1"/>
  <c r="C120" i="12"/>
  <c r="C96" i="11"/>
  <c r="B96" i="11"/>
  <c r="B92" i="12"/>
  <c r="E92" i="12" s="1"/>
  <c r="C92" i="12"/>
  <c r="B64" i="12"/>
  <c r="E64" i="12" s="1"/>
  <c r="C64" i="12"/>
  <c r="B60" i="12"/>
  <c r="C60" i="12"/>
  <c r="A196" i="5"/>
  <c r="A196" i="6"/>
  <c r="F76" i="4"/>
  <c r="C188" i="12"/>
  <c r="B188" i="12"/>
  <c r="E188" i="12" s="1"/>
  <c r="A180" i="5"/>
  <c r="A180" i="6"/>
  <c r="F60" i="4"/>
  <c r="C176" i="11"/>
  <c r="B176" i="11"/>
  <c r="E176" i="11" s="1"/>
  <c r="C172" i="12"/>
  <c r="B172" i="12"/>
  <c r="E172" i="12" s="1"/>
  <c r="A164" i="5"/>
  <c r="A164" i="6"/>
  <c r="F44" i="4"/>
  <c r="C160" i="11"/>
  <c r="B160" i="11"/>
  <c r="E160" i="11" s="1"/>
  <c r="B156" i="12"/>
  <c r="E156" i="12" s="1"/>
  <c r="C156" i="12"/>
  <c r="A148" i="5"/>
  <c r="A148" i="6"/>
  <c r="F28" i="4"/>
  <c r="C144" i="11"/>
  <c r="B144" i="11"/>
  <c r="E144" i="11" s="1"/>
  <c r="B140" i="12"/>
  <c r="E140" i="12" s="1"/>
  <c r="C140" i="12"/>
  <c r="A132" i="5"/>
  <c r="A132" i="6"/>
  <c r="F12" i="4"/>
  <c r="C264" i="12"/>
  <c r="B264" i="12"/>
  <c r="E264" i="12" s="1"/>
  <c r="C300" i="11"/>
  <c r="B300" i="11"/>
  <c r="E300" i="11" s="1"/>
  <c r="C280" i="12"/>
  <c r="B280" i="12"/>
  <c r="E280" i="12" s="1"/>
  <c r="C300" i="12"/>
  <c r="B300" i="12"/>
  <c r="E300" i="12" s="1"/>
  <c r="C288" i="11"/>
  <c r="B288" i="11"/>
  <c r="E288" i="11" s="1"/>
  <c r="C284" i="12"/>
  <c r="B284" i="12"/>
  <c r="E284" i="12" s="1"/>
  <c r="C272" i="11"/>
  <c r="B272" i="11"/>
  <c r="E272" i="11" s="1"/>
  <c r="C268" i="12"/>
  <c r="B268" i="12"/>
  <c r="E268" i="12" s="1"/>
  <c r="C260" i="12"/>
  <c r="B260" i="12"/>
  <c r="E260" i="12" s="1"/>
  <c r="C256" i="12"/>
  <c r="B256" i="12"/>
  <c r="E256" i="12" s="1"/>
  <c r="B244" i="11"/>
  <c r="E244" i="11" s="1"/>
  <c r="C244" i="11"/>
  <c r="C301" i="12"/>
  <c r="B301" i="12"/>
  <c r="E301" i="12" s="1"/>
  <c r="C293" i="12"/>
  <c r="B293" i="12"/>
  <c r="E293" i="12" s="1"/>
  <c r="C285" i="12"/>
  <c r="B285" i="12"/>
  <c r="E285" i="12" s="1"/>
  <c r="C277" i="12"/>
  <c r="B277" i="12"/>
  <c r="E277" i="12" s="1"/>
  <c r="C269" i="12"/>
  <c r="B269" i="12"/>
  <c r="E269" i="12" s="1"/>
  <c r="C261" i="12"/>
  <c r="B261" i="12"/>
  <c r="E261" i="12" s="1"/>
  <c r="C253" i="12"/>
  <c r="B253" i="12"/>
  <c r="E253" i="12" s="1"/>
  <c r="C245" i="12"/>
  <c r="B245" i="12"/>
  <c r="E245" i="12" s="1"/>
  <c r="C299" i="11"/>
  <c r="B299" i="11"/>
  <c r="E299" i="11" s="1"/>
  <c r="C291" i="12"/>
  <c r="B291" i="12"/>
  <c r="E291" i="12" s="1"/>
  <c r="C271" i="12"/>
  <c r="B271" i="12"/>
  <c r="E271" i="12" s="1"/>
  <c r="C263" i="12"/>
  <c r="B263" i="12"/>
  <c r="E263" i="12" s="1"/>
  <c r="C240" i="12"/>
  <c r="B240" i="12"/>
  <c r="E240" i="12" s="1"/>
  <c r="B234" i="11"/>
  <c r="E234" i="11" s="1"/>
  <c r="C234" i="11"/>
  <c r="B230" i="12"/>
  <c r="E230" i="12" s="1"/>
  <c r="C230" i="12"/>
  <c r="B218" i="11"/>
  <c r="E218" i="11" s="1"/>
  <c r="C218" i="11"/>
  <c r="B210" i="11"/>
  <c r="E210" i="11" s="1"/>
  <c r="C210" i="11"/>
  <c r="B202" i="11"/>
  <c r="E202" i="11" s="1"/>
  <c r="C202" i="11"/>
  <c r="B190" i="12"/>
  <c r="E190" i="12" s="1"/>
  <c r="C190" i="12"/>
  <c r="C186" i="11"/>
  <c r="B186" i="11"/>
  <c r="E186" i="11" s="1"/>
  <c r="B174" i="12"/>
  <c r="E174" i="12" s="1"/>
  <c r="C174" i="12"/>
  <c r="C170" i="11"/>
  <c r="B170" i="11"/>
  <c r="E170" i="11" s="1"/>
  <c r="B158" i="12"/>
  <c r="E158" i="12" s="1"/>
  <c r="C158" i="12"/>
  <c r="C154" i="11"/>
  <c r="B154" i="11"/>
  <c r="E154" i="11" s="1"/>
  <c r="C142" i="12"/>
  <c r="B142" i="12"/>
  <c r="E142" i="12" s="1"/>
  <c r="C138" i="11"/>
  <c r="B138" i="11"/>
  <c r="E138" i="11" s="1"/>
  <c r="C270" i="11"/>
  <c r="B270" i="11"/>
  <c r="E270" i="11" s="1"/>
  <c r="B262" i="11"/>
  <c r="E262" i="11" s="1"/>
  <c r="C262" i="11"/>
  <c r="B211" i="11"/>
  <c r="E211" i="11" s="1"/>
  <c r="C211" i="11"/>
  <c r="C207" i="12"/>
  <c r="B207" i="12"/>
  <c r="E207" i="12" s="1"/>
  <c r="C191" i="11"/>
  <c r="B191" i="11"/>
  <c r="E191" i="11" s="1"/>
  <c r="C187" i="11"/>
  <c r="B187" i="11"/>
  <c r="E187" i="11" s="1"/>
  <c r="C175" i="11"/>
  <c r="B175" i="11"/>
  <c r="E175" i="11" s="1"/>
  <c r="B171" i="12"/>
  <c r="E171" i="12" s="1"/>
  <c r="C171" i="12"/>
  <c r="C159" i="11"/>
  <c r="B159" i="11"/>
  <c r="E159" i="11" s="1"/>
  <c r="C155" i="12"/>
  <c r="B155" i="12"/>
  <c r="E155" i="12" s="1"/>
  <c r="C143" i="11"/>
  <c r="B143" i="11"/>
  <c r="E143" i="11" s="1"/>
  <c r="C139" i="12"/>
  <c r="B139" i="12"/>
  <c r="E139" i="12" s="1"/>
  <c r="C127" i="11"/>
  <c r="B127" i="11"/>
  <c r="E127" i="11" s="1"/>
  <c r="C123" i="12"/>
  <c r="B123" i="12"/>
  <c r="E123" i="12" s="1"/>
  <c r="C267" i="11"/>
  <c r="B267" i="11"/>
  <c r="E267" i="11" s="1"/>
  <c r="C259" i="12"/>
  <c r="B259" i="12"/>
  <c r="E259" i="12" s="1"/>
  <c r="B236" i="11"/>
  <c r="E236" i="11" s="1"/>
  <c r="C236" i="11"/>
  <c r="C232" i="12"/>
  <c r="B232" i="12"/>
  <c r="E232" i="12" s="1"/>
  <c r="B220" i="11"/>
  <c r="E220" i="11" s="1"/>
  <c r="C220" i="11"/>
  <c r="C294" i="11"/>
  <c r="B294" i="11"/>
  <c r="E294" i="11" s="1"/>
  <c r="C286" i="11"/>
  <c r="B286" i="11"/>
  <c r="E286" i="11" s="1"/>
  <c r="C274" i="11"/>
  <c r="B274" i="11"/>
  <c r="E274" i="11" s="1"/>
  <c r="B266" i="11"/>
  <c r="E266" i="11" s="1"/>
  <c r="C266" i="11"/>
  <c r="C258" i="12"/>
  <c r="B258" i="12"/>
  <c r="E258" i="12" s="1"/>
  <c r="C250" i="12"/>
  <c r="B250" i="12"/>
  <c r="E250" i="12" s="1"/>
  <c r="B242" i="11"/>
  <c r="E242" i="11" s="1"/>
  <c r="C242" i="11"/>
  <c r="C233" i="12"/>
  <c r="B233" i="12"/>
  <c r="E233" i="12" s="1"/>
  <c r="B225" i="11"/>
  <c r="E225" i="11" s="1"/>
  <c r="C225" i="11"/>
  <c r="B217" i="11"/>
  <c r="E217" i="11" s="1"/>
  <c r="C217" i="11"/>
  <c r="B209" i="11"/>
  <c r="E209" i="11" s="1"/>
  <c r="C209" i="11"/>
  <c r="C130" i="12"/>
  <c r="B130" i="12"/>
  <c r="E130" i="12" s="1"/>
  <c r="A126" i="5"/>
  <c r="A126" i="6"/>
  <c r="F6" i="4"/>
  <c r="B121" i="12"/>
  <c r="E121" i="12" s="1"/>
  <c r="C121" i="12"/>
  <c r="A118" i="5"/>
  <c r="A117" i="4"/>
  <c r="A118" i="6"/>
  <c r="C117" i="11"/>
  <c r="B117" i="11"/>
  <c r="E117" i="11" s="1"/>
  <c r="B105" i="12"/>
  <c r="C105" i="12"/>
  <c r="A102" i="5"/>
  <c r="A102" i="4"/>
  <c r="A102" i="6"/>
  <c r="C97" i="11"/>
  <c r="B97" i="11"/>
  <c r="B89" i="12"/>
  <c r="E89" i="12" s="1"/>
  <c r="C89" i="12"/>
  <c r="A86" i="5"/>
  <c r="A86" i="4"/>
  <c r="A86" i="6"/>
  <c r="B81" i="11"/>
  <c r="C81" i="11"/>
  <c r="B73" i="12"/>
  <c r="E73" i="12" s="1"/>
  <c r="C73" i="12"/>
  <c r="A70" i="4"/>
  <c r="A70" i="5"/>
  <c r="A70" i="6"/>
  <c r="B57" i="12"/>
  <c r="E57" i="12" s="1"/>
  <c r="C57" i="12"/>
  <c r="A54" i="5"/>
  <c r="A54" i="4"/>
  <c r="A54" i="6"/>
  <c r="B53" i="11"/>
  <c r="C53" i="11"/>
  <c r="B41" i="12"/>
  <c r="E41" i="12" s="1"/>
  <c r="C41" i="12"/>
  <c r="A38" i="5"/>
  <c r="A38" i="4"/>
  <c r="A38" i="6"/>
  <c r="B37" i="11"/>
  <c r="C37" i="11"/>
  <c r="B25" i="12"/>
  <c r="E25" i="12" s="1"/>
  <c r="C25" i="12"/>
  <c r="A22" i="5"/>
  <c r="A22" i="4"/>
  <c r="A22" i="6"/>
  <c r="B21" i="11"/>
  <c r="C21" i="11"/>
  <c r="C116" i="11"/>
  <c r="B116" i="11"/>
  <c r="B104" i="12"/>
  <c r="E104" i="12" s="1"/>
  <c r="C104" i="12"/>
  <c r="B80" i="11"/>
  <c r="C80" i="11"/>
  <c r="B80" i="12"/>
  <c r="E80" i="12" s="1"/>
  <c r="C80" i="12"/>
  <c r="B48" i="12"/>
  <c r="E48" i="12" s="1"/>
  <c r="C48" i="12"/>
  <c r="B44" i="12"/>
  <c r="E44" i="12" s="1"/>
  <c r="C44" i="12"/>
  <c r="C20" i="12"/>
  <c r="B20" i="12"/>
  <c r="E20" i="12" s="1"/>
  <c r="C126" i="11"/>
  <c r="B126" i="11"/>
  <c r="E126" i="11" s="1"/>
  <c r="B118" i="12"/>
  <c r="E118" i="12" s="1"/>
  <c r="C118" i="12"/>
  <c r="C110" i="11"/>
  <c r="B110" i="11"/>
  <c r="C106" i="12"/>
  <c r="B106" i="12"/>
  <c r="C94" i="12"/>
  <c r="B94" i="12"/>
  <c r="B70" i="12"/>
  <c r="E70" i="12" s="1"/>
  <c r="C70" i="12"/>
  <c r="B58" i="11"/>
  <c r="C58" i="11"/>
  <c r="C58" i="12"/>
  <c r="B58" i="12"/>
  <c r="E58" i="12" s="1"/>
  <c r="B50" i="11"/>
  <c r="C50" i="11"/>
  <c r="C50" i="12"/>
  <c r="B50" i="12"/>
  <c r="E50" i="12" s="1"/>
  <c r="B42" i="11"/>
  <c r="C42" i="11"/>
  <c r="C42" i="12"/>
  <c r="B42" i="12"/>
  <c r="E42" i="12" s="1"/>
  <c r="B14" i="11"/>
  <c r="C14" i="11"/>
  <c r="B14" i="12"/>
  <c r="E14" i="12" s="1"/>
  <c r="C14" i="12"/>
  <c r="N7" i="3"/>
  <c r="C2" i="12"/>
  <c r="B2" i="12"/>
  <c r="E2" i="12" s="1"/>
  <c r="B76" i="11"/>
  <c r="C76" i="11"/>
  <c r="B76" i="12"/>
  <c r="E76" i="12" s="1"/>
  <c r="C76" i="12"/>
  <c r="D3" i="8"/>
  <c r="C27" i="7"/>
  <c r="C212" i="12"/>
  <c r="B212" i="12"/>
  <c r="E212" i="12" s="1"/>
  <c r="B193" i="11"/>
  <c r="E193" i="11" s="1"/>
  <c r="C193" i="11"/>
  <c r="C181" i="11"/>
  <c r="B181" i="11"/>
  <c r="E181" i="11" s="1"/>
  <c r="C169" i="12"/>
  <c r="B169" i="12"/>
  <c r="E169" i="12" s="1"/>
  <c r="C165" i="12"/>
  <c r="B165" i="12"/>
  <c r="E165" i="12" s="1"/>
  <c r="B153" i="12"/>
  <c r="E153" i="12" s="1"/>
  <c r="C153" i="12"/>
  <c r="C149" i="11"/>
  <c r="B149" i="11"/>
  <c r="E149" i="11" s="1"/>
  <c r="B137" i="12"/>
  <c r="E137" i="12" s="1"/>
  <c r="C137" i="12"/>
  <c r="C133" i="11"/>
  <c r="B133" i="11"/>
  <c r="E133" i="11" s="1"/>
  <c r="C125" i="11"/>
  <c r="B125" i="11"/>
  <c r="E125" i="11" s="1"/>
  <c r="C122" i="12"/>
  <c r="B122" i="12"/>
  <c r="E122" i="12" s="1"/>
  <c r="C107" i="12"/>
  <c r="B107" i="12"/>
  <c r="A104" i="5"/>
  <c r="A104" i="6"/>
  <c r="A104" i="4"/>
  <c r="C103" i="11"/>
  <c r="B103" i="11"/>
  <c r="C91" i="12"/>
  <c r="B91" i="12"/>
  <c r="E91" i="12" s="1"/>
  <c r="A88" i="5"/>
  <c r="A88" i="6"/>
  <c r="A88" i="4"/>
  <c r="B87" i="11"/>
  <c r="C87" i="11"/>
  <c r="C71" i="12"/>
  <c r="B71" i="12"/>
  <c r="E71" i="12" s="1"/>
  <c r="A68" i="6"/>
  <c r="A68" i="4"/>
  <c r="A68" i="5"/>
  <c r="B67" i="11"/>
  <c r="C67" i="11"/>
  <c r="C55" i="12"/>
  <c r="B55" i="12"/>
  <c r="E55" i="12" s="1"/>
  <c r="A52" i="6"/>
  <c r="A52" i="4"/>
  <c r="A52" i="5"/>
  <c r="B51" i="11"/>
  <c r="C51" i="11"/>
  <c r="C39" i="12"/>
  <c r="B39" i="12"/>
  <c r="E39" i="12" s="1"/>
  <c r="A36" i="6"/>
  <c r="A36" i="4"/>
  <c r="A36" i="5"/>
  <c r="B35" i="11"/>
  <c r="C35" i="11"/>
  <c r="C23" i="12"/>
  <c r="B23" i="12"/>
  <c r="E23" i="12" s="1"/>
  <c r="A20" i="6"/>
  <c r="A20" i="4"/>
  <c r="A20" i="5"/>
  <c r="B19" i="11"/>
  <c r="C19" i="11"/>
  <c r="B15" i="11"/>
  <c r="C15" i="11"/>
  <c r="B11" i="11"/>
  <c r="C11" i="11"/>
  <c r="C108" i="11"/>
  <c r="B108" i="11"/>
  <c r="C100" i="11"/>
  <c r="B100" i="11"/>
  <c r="B96" i="12"/>
  <c r="E96" i="12" s="1"/>
  <c r="C96" i="12"/>
  <c r="B84" i="11"/>
  <c r="C84" i="11"/>
  <c r="B64" i="11"/>
  <c r="C64" i="11"/>
  <c r="B60" i="11"/>
  <c r="C60" i="11"/>
  <c r="B40" i="12"/>
  <c r="E40" i="12" s="1"/>
  <c r="C40" i="12"/>
  <c r="A200" i="5"/>
  <c r="A200" i="6"/>
  <c r="F80" i="4"/>
  <c r="B200" i="11"/>
  <c r="E200" i="11" s="1"/>
  <c r="C200" i="11"/>
  <c r="C192" i="12"/>
  <c r="B192" i="12"/>
  <c r="E192" i="12" s="1"/>
  <c r="A184" i="5"/>
  <c r="A184" i="6"/>
  <c r="F64" i="4"/>
  <c r="C180" i="11"/>
  <c r="B180" i="11"/>
  <c r="E180" i="11" s="1"/>
  <c r="B176" i="12"/>
  <c r="E176" i="12" s="1"/>
  <c r="C176" i="12"/>
  <c r="A168" i="5"/>
  <c r="A168" i="6"/>
  <c r="F48" i="4"/>
  <c r="C164" i="11"/>
  <c r="B164" i="11"/>
  <c r="E164" i="11" s="1"/>
  <c r="C160" i="12"/>
  <c r="B160" i="12"/>
  <c r="E160" i="12" s="1"/>
  <c r="A152" i="5"/>
  <c r="A152" i="6"/>
  <c r="F32" i="4"/>
  <c r="C148" i="11"/>
  <c r="B148" i="11"/>
  <c r="E148" i="11" s="1"/>
  <c r="B144" i="12"/>
  <c r="E144" i="12" s="1"/>
  <c r="C144" i="12"/>
  <c r="A136" i="5"/>
  <c r="A136" i="6"/>
  <c r="F16" i="4"/>
  <c r="C132" i="11"/>
  <c r="B132" i="11"/>
  <c r="E132" i="11" s="1"/>
  <c r="B22" i="1" a="1"/>
  <c r="B22" i="1" s="1"/>
  <c r="E4" i="4"/>
  <c r="E4" i="5"/>
  <c r="E4" i="6"/>
  <c r="F5" i="8" s="1"/>
  <c r="R6" i="3"/>
  <c r="G6" i="3"/>
  <c r="C292" i="11"/>
  <c r="B292" i="11"/>
  <c r="E292" i="11" s="1"/>
  <c r="C276" i="11"/>
  <c r="B276" i="11"/>
  <c r="E276" i="11" s="1"/>
  <c r="C260" i="11"/>
  <c r="B260" i="11"/>
  <c r="E260" i="11" s="1"/>
  <c r="C248" i="11"/>
  <c r="B248" i="11"/>
  <c r="E248" i="11" s="1"/>
  <c r="C244" i="12"/>
  <c r="B244" i="12"/>
  <c r="E244" i="12" s="1"/>
  <c r="B297" i="11"/>
  <c r="E297" i="11" s="1"/>
  <c r="C297" i="11"/>
  <c r="B289" i="11"/>
  <c r="E289" i="11" s="1"/>
  <c r="C289" i="11"/>
  <c r="B281" i="11"/>
  <c r="E281" i="11" s="1"/>
  <c r="C281" i="11"/>
  <c r="B273" i="11"/>
  <c r="E273" i="11" s="1"/>
  <c r="C273" i="11"/>
  <c r="B265" i="11"/>
  <c r="E265" i="11" s="1"/>
  <c r="C265" i="11"/>
  <c r="B257" i="11"/>
  <c r="E257" i="11" s="1"/>
  <c r="C257" i="11"/>
  <c r="B249" i="11"/>
  <c r="E249" i="11" s="1"/>
  <c r="C249" i="11"/>
  <c r="B241" i="11"/>
  <c r="E241" i="11" s="1"/>
  <c r="C241" i="11"/>
  <c r="B299" i="12"/>
  <c r="E299" i="12" s="1"/>
  <c r="C299" i="12"/>
  <c r="B279" i="11"/>
  <c r="E279" i="11" s="1"/>
  <c r="C279" i="11"/>
  <c r="C271" i="11"/>
  <c r="B271" i="11"/>
  <c r="E271" i="11" s="1"/>
  <c r="B247" i="11"/>
  <c r="E247" i="11" s="1"/>
  <c r="C247" i="11"/>
  <c r="B238" i="11"/>
  <c r="E238" i="11" s="1"/>
  <c r="C238" i="11"/>
  <c r="B234" i="12"/>
  <c r="E234" i="12" s="1"/>
  <c r="C234" i="12"/>
  <c r="B222" i="11"/>
  <c r="E222" i="11" s="1"/>
  <c r="C222" i="11"/>
  <c r="B218" i="12"/>
  <c r="E218" i="12" s="1"/>
  <c r="C218" i="12"/>
  <c r="B210" i="12"/>
  <c r="E210" i="12" s="1"/>
  <c r="C210" i="12"/>
  <c r="B202" i="12"/>
  <c r="E202" i="12" s="1"/>
  <c r="C202" i="12"/>
  <c r="B198" i="11"/>
  <c r="E198" i="11" s="1"/>
  <c r="C198" i="11"/>
  <c r="B194" i="11"/>
  <c r="E194" i="11" s="1"/>
  <c r="C194" i="11"/>
  <c r="B186" i="12"/>
  <c r="E186" i="12" s="1"/>
  <c r="C186" i="12"/>
  <c r="C182" i="11"/>
  <c r="B182" i="11"/>
  <c r="E182" i="11" s="1"/>
  <c r="C178" i="11"/>
  <c r="B178" i="11"/>
  <c r="E178" i="11" s="1"/>
  <c r="B170" i="12"/>
  <c r="E170" i="12" s="1"/>
  <c r="C170" i="12"/>
  <c r="C166" i="11"/>
  <c r="B166" i="11"/>
  <c r="E166" i="11" s="1"/>
  <c r="B162" i="12"/>
  <c r="E162" i="12" s="1"/>
  <c r="C162" i="12"/>
  <c r="C154" i="12"/>
  <c r="B154" i="12"/>
  <c r="E154" i="12" s="1"/>
  <c r="C150" i="11"/>
  <c r="B150" i="11"/>
  <c r="E150" i="11" s="1"/>
  <c r="C146" i="11"/>
  <c r="B146" i="11"/>
  <c r="E146" i="11" s="1"/>
  <c r="C138" i="12"/>
  <c r="B138" i="12"/>
  <c r="E138" i="12" s="1"/>
  <c r="C134" i="11"/>
  <c r="B134" i="11"/>
  <c r="E134" i="11" s="1"/>
  <c r="C262" i="12"/>
  <c r="B262" i="12"/>
  <c r="E262" i="12" s="1"/>
  <c r="C254" i="11"/>
  <c r="B254" i="11"/>
  <c r="E254" i="11" s="1"/>
  <c r="B215" i="11"/>
  <c r="E215" i="11" s="1"/>
  <c r="C215" i="11"/>
  <c r="C211" i="12"/>
  <c r="B211" i="12"/>
  <c r="E211" i="12" s="1"/>
  <c r="B195" i="11"/>
  <c r="E195" i="11" s="1"/>
  <c r="C195" i="11"/>
  <c r="C191" i="12"/>
  <c r="B191" i="12"/>
  <c r="E191" i="12" s="1"/>
  <c r="C179" i="11"/>
  <c r="B179" i="11"/>
  <c r="E179" i="11" s="1"/>
  <c r="C175" i="12"/>
  <c r="B175" i="12"/>
  <c r="E175" i="12" s="1"/>
  <c r="C163" i="11"/>
  <c r="B163" i="11"/>
  <c r="E163" i="11" s="1"/>
  <c r="C159" i="12"/>
  <c r="B159" i="12"/>
  <c r="E159" i="12" s="1"/>
  <c r="C147" i="11"/>
  <c r="B147" i="11"/>
  <c r="E147" i="11" s="1"/>
  <c r="C143" i="12"/>
  <c r="B143" i="12"/>
  <c r="E143" i="12" s="1"/>
  <c r="C131" i="11"/>
  <c r="B131" i="11"/>
  <c r="E131" i="11" s="1"/>
  <c r="C127" i="12"/>
  <c r="B127" i="12"/>
  <c r="E127" i="12" s="1"/>
  <c r="C275" i="11"/>
  <c r="B275" i="11"/>
  <c r="E275" i="11" s="1"/>
  <c r="C267" i="12"/>
  <c r="B267" i="12"/>
  <c r="E267" i="12" s="1"/>
  <c r="B243" i="11"/>
  <c r="E243" i="11" s="1"/>
  <c r="C243" i="11"/>
  <c r="C236" i="12"/>
  <c r="B236" i="12"/>
  <c r="E236" i="12" s="1"/>
  <c r="B224" i="11"/>
  <c r="E224" i="11" s="1"/>
  <c r="C224" i="11"/>
  <c r="C220" i="12"/>
  <c r="B220" i="12"/>
  <c r="E220" i="12" s="1"/>
  <c r="B294" i="12"/>
  <c r="E294" i="12" s="1"/>
  <c r="C294" i="12"/>
  <c r="B286" i="12"/>
  <c r="E286" i="12" s="1"/>
  <c r="C286" i="12"/>
  <c r="C274" i="12"/>
  <c r="B274" i="12"/>
  <c r="E274" i="12" s="1"/>
  <c r="C266" i="12"/>
  <c r="B266" i="12"/>
  <c r="E266" i="12" s="1"/>
  <c r="C258" i="11"/>
  <c r="B258" i="11"/>
  <c r="E258" i="11" s="1"/>
  <c r="B250" i="11"/>
  <c r="E250" i="11" s="1"/>
  <c r="C250" i="11"/>
  <c r="B242" i="12"/>
  <c r="E242" i="12" s="1"/>
  <c r="C242" i="12"/>
  <c r="B233" i="11"/>
  <c r="E233" i="11" s="1"/>
  <c r="C233" i="11"/>
  <c r="C225" i="12"/>
  <c r="B225" i="12"/>
  <c r="E225" i="12" s="1"/>
  <c r="C217" i="12"/>
  <c r="B217" i="12"/>
  <c r="E217" i="12" s="1"/>
  <c r="C209" i="12"/>
  <c r="B209" i="12"/>
  <c r="E209" i="12" s="1"/>
  <c r="A129" i="5"/>
  <c r="A129" i="6"/>
  <c r="F9" i="4"/>
  <c r="C117" i="12"/>
  <c r="B117" i="12"/>
  <c r="E117" i="12" s="1"/>
  <c r="A114" i="4"/>
  <c r="A114" i="5"/>
  <c r="A114" i="6"/>
  <c r="C113" i="11"/>
  <c r="B113" i="11"/>
  <c r="C101" i="12"/>
  <c r="B101" i="12"/>
  <c r="A98" i="4"/>
  <c r="A98" i="5"/>
  <c r="A98" i="6"/>
  <c r="C93" i="11"/>
  <c r="B93" i="11"/>
  <c r="C85" i="12"/>
  <c r="B85" i="12"/>
  <c r="E85" i="12" s="1"/>
  <c r="A82" i="4"/>
  <c r="A82" i="5"/>
  <c r="A82" i="6"/>
  <c r="B77" i="11"/>
  <c r="C77" i="11"/>
  <c r="C69" i="12"/>
  <c r="B69" i="12"/>
  <c r="A66" i="5"/>
  <c r="A66" i="4"/>
  <c r="A66" i="6"/>
  <c r="B65" i="11"/>
  <c r="C65" i="11"/>
  <c r="C53" i="12"/>
  <c r="B53" i="12"/>
  <c r="A50" i="5"/>
  <c r="A50" i="4"/>
  <c r="A50" i="6"/>
  <c r="B49" i="11"/>
  <c r="C49" i="11"/>
  <c r="C37" i="12"/>
  <c r="B37" i="12"/>
  <c r="E37" i="12" s="1"/>
  <c r="A34" i="5"/>
  <c r="A34" i="4"/>
  <c r="A34" i="6"/>
  <c r="B33" i="11"/>
  <c r="C33" i="11"/>
  <c r="B21" i="12"/>
  <c r="E21" i="12" s="1"/>
  <c r="C21" i="12"/>
  <c r="A18" i="5"/>
  <c r="A18" i="4"/>
  <c r="A18" i="6"/>
  <c r="B17" i="11"/>
  <c r="C17" i="11"/>
  <c r="B7" i="6"/>
  <c r="C57" i="7" s="1"/>
  <c r="B7" i="4"/>
  <c r="B7" i="5"/>
  <c r="B116" i="12"/>
  <c r="E116" i="12" s="1"/>
  <c r="C116" i="12"/>
  <c r="B52" i="12"/>
  <c r="E52" i="12" s="1"/>
  <c r="C52" i="12"/>
  <c r="B48" i="11"/>
  <c r="C48" i="11"/>
  <c r="B44" i="11"/>
  <c r="C44" i="11"/>
  <c r="C24" i="12"/>
  <c r="B24" i="12"/>
  <c r="E24" i="12" s="1"/>
  <c r="B20" i="11"/>
  <c r="C20" i="11"/>
  <c r="C129" i="11"/>
  <c r="B129" i="11"/>
  <c r="E129" i="11" s="1"/>
  <c r="C126" i="12"/>
  <c r="B126" i="12"/>
  <c r="E126" i="12" s="1"/>
  <c r="A124" i="5"/>
  <c r="A124" i="6"/>
  <c r="F4" i="4"/>
  <c r="C124" i="11"/>
  <c r="B124" i="11"/>
  <c r="E124" i="11" s="1"/>
  <c r="C114" i="11"/>
  <c r="B114" i="11"/>
  <c r="C110" i="12"/>
  <c r="B110" i="12"/>
  <c r="B98" i="11"/>
  <c r="C98" i="11"/>
  <c r="C98" i="12"/>
  <c r="B98" i="12"/>
  <c r="E98" i="12" s="1"/>
  <c r="B94" i="11"/>
  <c r="C94" i="11"/>
  <c r="B82" i="11"/>
  <c r="C82" i="11"/>
  <c r="C82" i="12"/>
  <c r="B82" i="12"/>
  <c r="E82" i="12" s="1"/>
  <c r="B70" i="11"/>
  <c r="C70" i="11"/>
  <c r="B62" i="11"/>
  <c r="C62" i="11"/>
  <c r="C62" i="12"/>
  <c r="B62" i="12"/>
  <c r="E62" i="12" s="1"/>
  <c r="B34" i="11"/>
  <c r="C34" i="11"/>
  <c r="C34" i="12"/>
  <c r="B34" i="12"/>
  <c r="E34" i="12" s="1"/>
  <c r="B26" i="11"/>
  <c r="C26" i="11"/>
  <c r="C26" i="12"/>
  <c r="B26" i="12"/>
  <c r="E26" i="12" s="1"/>
  <c r="B18" i="11"/>
  <c r="C18" i="11"/>
  <c r="C18" i="12"/>
  <c r="B18" i="12"/>
  <c r="E18" i="12" s="1"/>
  <c r="M6" i="3"/>
  <c r="G27" i="7"/>
  <c r="G3" i="8"/>
  <c r="C112" i="11"/>
  <c r="B112" i="11"/>
  <c r="B201" i="11"/>
  <c r="E201" i="11" s="1"/>
  <c r="C201" i="11"/>
  <c r="B197" i="11"/>
  <c r="E197" i="11" s="1"/>
  <c r="C197" i="11"/>
  <c r="C193" i="12"/>
  <c r="B193" i="12"/>
  <c r="E193" i="12" s="1"/>
  <c r="C189" i="11"/>
  <c r="B189" i="11"/>
  <c r="E189" i="11" s="1"/>
  <c r="C177" i="11"/>
  <c r="B177" i="11"/>
  <c r="E177" i="11" s="1"/>
  <c r="C165" i="11"/>
  <c r="B165" i="11"/>
  <c r="E165" i="11" s="1"/>
  <c r="C161" i="11"/>
  <c r="B161" i="11"/>
  <c r="E161" i="11" s="1"/>
  <c r="C149" i="12"/>
  <c r="B149" i="12"/>
  <c r="E149" i="12" s="1"/>
  <c r="C145" i="11"/>
  <c r="B145" i="11"/>
  <c r="E145" i="11" s="1"/>
  <c r="C133" i="12"/>
  <c r="B133" i="12"/>
  <c r="E133" i="12" s="1"/>
  <c r="C125" i="12"/>
  <c r="B125" i="12"/>
  <c r="E125" i="12" s="1"/>
  <c r="A120" i="5"/>
  <c r="A120" i="6"/>
  <c r="A120" i="4"/>
  <c r="C119" i="11"/>
  <c r="B119" i="11"/>
  <c r="E119" i="11" s="1"/>
  <c r="C103" i="12"/>
  <c r="B103" i="12"/>
  <c r="E103" i="12" s="1"/>
  <c r="A100" i="5"/>
  <c r="A100" i="6"/>
  <c r="A100" i="4"/>
  <c r="C99" i="11"/>
  <c r="B99" i="11"/>
  <c r="C87" i="12"/>
  <c r="B87" i="12"/>
  <c r="E87" i="12" s="1"/>
  <c r="A84" i="5"/>
  <c r="A84" i="6"/>
  <c r="A84" i="4"/>
  <c r="B83" i="11"/>
  <c r="C83" i="11"/>
  <c r="C67" i="12"/>
  <c r="B67" i="12"/>
  <c r="E67" i="12" s="1"/>
  <c r="A64" i="6"/>
  <c r="A64" i="4"/>
  <c r="A64" i="5"/>
  <c r="B63" i="11"/>
  <c r="C63" i="11"/>
  <c r="C51" i="12"/>
  <c r="B51" i="12"/>
  <c r="E51" i="12" s="1"/>
  <c r="A48" i="6"/>
  <c r="A48" i="4"/>
  <c r="A48" i="5"/>
  <c r="B47" i="11"/>
  <c r="C47" i="11"/>
  <c r="C35" i="12"/>
  <c r="B35" i="12"/>
  <c r="E35" i="12" s="1"/>
  <c r="A32" i="6"/>
  <c r="A32" i="4"/>
  <c r="A32" i="5"/>
  <c r="B31" i="11"/>
  <c r="C31" i="11"/>
  <c r="C19" i="12"/>
  <c r="B19" i="12"/>
  <c r="E19" i="12" s="1"/>
  <c r="C15" i="12"/>
  <c r="B15" i="12"/>
  <c r="B11" i="12"/>
  <c r="E11" i="12" s="1"/>
  <c r="C11" i="12"/>
  <c r="M7" i="3"/>
  <c r="B108" i="12"/>
  <c r="E108" i="12" s="1"/>
  <c r="C108" i="12"/>
  <c r="B100" i="12"/>
  <c r="C100" i="12"/>
  <c r="C88" i="11"/>
  <c r="B88" i="11"/>
  <c r="B40" i="11"/>
  <c r="C40" i="11"/>
  <c r="B216" i="11"/>
  <c r="E216" i="11" s="1"/>
  <c r="C216" i="11"/>
  <c r="C196" i="12"/>
  <c r="B196" i="12"/>
  <c r="E196" i="12" s="1"/>
  <c r="A188" i="5"/>
  <c r="A188" i="6"/>
  <c r="F68" i="4"/>
  <c r="C184" i="11"/>
  <c r="B184" i="11"/>
  <c r="E184" i="11" s="1"/>
  <c r="B180" i="12"/>
  <c r="E180" i="12" s="1"/>
  <c r="C180" i="12"/>
  <c r="A172" i="5"/>
  <c r="A172" i="6"/>
  <c r="F52" i="4"/>
  <c r="C168" i="11"/>
  <c r="B168" i="11"/>
  <c r="E168" i="11" s="1"/>
  <c r="C164" i="12"/>
  <c r="B164" i="12"/>
  <c r="E164" i="12" s="1"/>
  <c r="C152" i="11"/>
  <c r="B152" i="11"/>
  <c r="E152" i="11" s="1"/>
  <c r="B148" i="12"/>
  <c r="E148" i="12" s="1"/>
  <c r="C148" i="12"/>
  <c r="C136" i="11"/>
  <c r="B136" i="11"/>
  <c r="E136" i="11" s="1"/>
  <c r="B132" i="12"/>
  <c r="E132" i="12" s="1"/>
  <c r="C132" i="12"/>
  <c r="B25" i="1" a="1"/>
  <c r="B25" i="1" s="1"/>
  <c r="F7" i="3"/>
  <c r="C8" i="3"/>
  <c r="B30" i="1" l="1" a="1"/>
  <c r="B30" i="1" s="1"/>
  <c r="B24" i="1" a="1"/>
  <c r="B24" i="1" s="1"/>
  <c r="B31" i="1" a="1"/>
  <c r="B31" i="1" s="1"/>
  <c r="B28" i="1" a="1"/>
  <c r="B28" i="1" s="1"/>
  <c r="B26" i="1" a="1"/>
  <c r="B26" i="1" s="1"/>
  <c r="B23" i="1" a="1"/>
  <c r="B23" i="1" s="1"/>
  <c r="B32" i="1" a="1"/>
  <c r="B32" i="1" s="1"/>
  <c r="B29" i="1" a="1"/>
  <c r="B29" i="1" s="1"/>
  <c r="E30" i="1" a="1"/>
  <c r="E30" i="1" s="1"/>
  <c r="E24" i="1" a="1"/>
  <c r="E24" i="1" s="1"/>
  <c r="E25" i="1" a="1"/>
  <c r="E25" i="1" s="1"/>
  <c r="E32" i="1" a="1"/>
  <c r="E32" i="1" s="1"/>
  <c r="E26" i="1" a="1"/>
  <c r="E26" i="1" s="1"/>
  <c r="E27" i="1" a="1"/>
  <c r="E27" i="1" s="1"/>
  <c r="E22" i="1" a="1"/>
  <c r="E22" i="1" s="1"/>
  <c r="E21" i="1" a="1"/>
  <c r="E21" i="1" s="1"/>
  <c r="E23" i="1" a="1"/>
  <c r="E23" i="1" s="1"/>
  <c r="E28" i="1" a="1"/>
  <c r="E28" i="1" s="1"/>
  <c r="E29" i="1" a="1"/>
  <c r="E29" i="1" s="1"/>
  <c r="L35" i="12"/>
  <c r="H35" i="12"/>
  <c r="I35" i="12"/>
  <c r="J35" i="12"/>
  <c r="G35" i="12"/>
  <c r="K35" i="12"/>
  <c r="F35" i="12"/>
  <c r="A35" i="12" s="1"/>
  <c r="L21" i="12"/>
  <c r="H21" i="12"/>
  <c r="G21" i="12"/>
  <c r="J21" i="12"/>
  <c r="I21" i="12"/>
  <c r="K21" i="12"/>
  <c r="F21" i="12"/>
  <c r="A21" i="12" s="1"/>
  <c r="I217" i="12"/>
  <c r="H217" i="12"/>
  <c r="L217" i="12"/>
  <c r="G217" i="12"/>
  <c r="F217" i="12"/>
  <c r="A217" i="12" s="1"/>
  <c r="K217" i="12"/>
  <c r="J217" i="12"/>
  <c r="K266" i="12"/>
  <c r="G266" i="12"/>
  <c r="H266" i="12"/>
  <c r="L266" i="12"/>
  <c r="F266" i="12"/>
  <c r="A266" i="12" s="1"/>
  <c r="I266" i="12"/>
  <c r="J266" i="12"/>
  <c r="I220" i="12"/>
  <c r="J220" i="12"/>
  <c r="H220" i="12"/>
  <c r="L220" i="12"/>
  <c r="K220" i="12"/>
  <c r="G220" i="12"/>
  <c r="F220" i="12"/>
  <c r="A220" i="12" s="1"/>
  <c r="I236" i="12"/>
  <c r="J236" i="12"/>
  <c r="H236" i="12"/>
  <c r="L236" i="12"/>
  <c r="F236" i="12"/>
  <c r="A236" i="12" s="1"/>
  <c r="K236" i="12"/>
  <c r="G236" i="12"/>
  <c r="K267" i="12"/>
  <c r="G267" i="12"/>
  <c r="L267" i="12"/>
  <c r="F267" i="12"/>
  <c r="A267" i="12" s="1"/>
  <c r="J267" i="12"/>
  <c r="H267" i="12"/>
  <c r="I267" i="12"/>
  <c r="L127" i="12"/>
  <c r="H127" i="12"/>
  <c r="I127" i="12"/>
  <c r="G127" i="12"/>
  <c r="F127" i="12"/>
  <c r="A127" i="12" s="1"/>
  <c r="K127" i="12"/>
  <c r="J127" i="12"/>
  <c r="L143" i="12"/>
  <c r="H143" i="12"/>
  <c r="I143" i="12"/>
  <c r="G143" i="12"/>
  <c r="F143" i="12"/>
  <c r="A143" i="12" s="1"/>
  <c r="K143" i="12"/>
  <c r="J143" i="12"/>
  <c r="I159" i="12"/>
  <c r="K159" i="12"/>
  <c r="F159" i="12"/>
  <c r="A159" i="12" s="1"/>
  <c r="J159" i="12"/>
  <c r="G159" i="12"/>
  <c r="L159" i="12"/>
  <c r="H159" i="12"/>
  <c r="I175" i="12"/>
  <c r="K175" i="12"/>
  <c r="F175" i="12"/>
  <c r="A175" i="12" s="1"/>
  <c r="J175" i="12"/>
  <c r="L175" i="12"/>
  <c r="H175" i="12"/>
  <c r="G175" i="12"/>
  <c r="I191" i="12"/>
  <c r="K191" i="12"/>
  <c r="F191" i="12"/>
  <c r="A191" i="12" s="1"/>
  <c r="J191" i="12"/>
  <c r="L191" i="12"/>
  <c r="H191" i="12"/>
  <c r="G191" i="12"/>
  <c r="I211" i="12"/>
  <c r="K211" i="12"/>
  <c r="F211" i="12"/>
  <c r="A211" i="12" s="1"/>
  <c r="J211" i="12"/>
  <c r="G211" i="12"/>
  <c r="L211" i="12"/>
  <c r="H211" i="12"/>
  <c r="L254" i="11"/>
  <c r="H254" i="11"/>
  <c r="K254" i="11"/>
  <c r="F254" i="11"/>
  <c r="A254" i="11" s="1"/>
  <c r="J254" i="11"/>
  <c r="I254" i="11"/>
  <c r="G254" i="11"/>
  <c r="I134" i="11"/>
  <c r="L134" i="11"/>
  <c r="H134" i="11"/>
  <c r="K134" i="11"/>
  <c r="J134" i="11"/>
  <c r="G134" i="11"/>
  <c r="F134" i="11"/>
  <c r="A134" i="11" s="1"/>
  <c r="I146" i="11"/>
  <c r="L146" i="11"/>
  <c r="H146" i="11"/>
  <c r="K146" i="11"/>
  <c r="J146" i="11"/>
  <c r="G146" i="11"/>
  <c r="F146" i="11"/>
  <c r="A146" i="11" s="1"/>
  <c r="L154" i="12"/>
  <c r="H154" i="12"/>
  <c r="J154" i="12"/>
  <c r="K154" i="12"/>
  <c r="I154" i="12"/>
  <c r="G154" i="12"/>
  <c r="F154" i="12"/>
  <c r="A154" i="12" s="1"/>
  <c r="I166" i="11"/>
  <c r="L166" i="11"/>
  <c r="H166" i="11"/>
  <c r="K166" i="11"/>
  <c r="J166" i="11"/>
  <c r="G166" i="11"/>
  <c r="F166" i="11"/>
  <c r="A166" i="11" s="1"/>
  <c r="I178" i="11"/>
  <c r="L178" i="11"/>
  <c r="H178" i="11"/>
  <c r="K178" i="11"/>
  <c r="J178" i="11"/>
  <c r="G178" i="11"/>
  <c r="F178" i="11"/>
  <c r="A178" i="11" s="1"/>
  <c r="L271" i="11"/>
  <c r="H271" i="11"/>
  <c r="J271" i="11"/>
  <c r="F271" i="11"/>
  <c r="A271" i="11" s="1"/>
  <c r="K271" i="11"/>
  <c r="G271" i="11"/>
  <c r="I271" i="11"/>
  <c r="J241" i="11"/>
  <c r="F241" i="11"/>
  <c r="A241" i="11" s="1"/>
  <c r="L241" i="11"/>
  <c r="G241" i="11"/>
  <c r="K241" i="11"/>
  <c r="I241" i="11"/>
  <c r="H241" i="11"/>
  <c r="L257" i="11"/>
  <c r="H257" i="11"/>
  <c r="G257" i="11"/>
  <c r="J257" i="11"/>
  <c r="I257" i="11"/>
  <c r="K257" i="11"/>
  <c r="F257" i="11"/>
  <c r="A257" i="11" s="1"/>
  <c r="L273" i="11"/>
  <c r="H273" i="11"/>
  <c r="G273" i="11"/>
  <c r="J273" i="11"/>
  <c r="I273" i="11"/>
  <c r="F273" i="11"/>
  <c r="A273" i="11" s="1"/>
  <c r="K273" i="11"/>
  <c r="L289" i="11"/>
  <c r="H289" i="11"/>
  <c r="G289" i="11"/>
  <c r="J289" i="11"/>
  <c r="I289" i="11"/>
  <c r="K289" i="11"/>
  <c r="F289" i="11"/>
  <c r="A289" i="11" s="1"/>
  <c r="I244" i="12"/>
  <c r="J244" i="12"/>
  <c r="H244" i="12"/>
  <c r="L244" i="12"/>
  <c r="G244" i="12"/>
  <c r="F244" i="12"/>
  <c r="A244" i="12" s="1"/>
  <c r="K244" i="12"/>
  <c r="L260" i="11"/>
  <c r="H260" i="11"/>
  <c r="I260" i="11"/>
  <c r="J260" i="11"/>
  <c r="G260" i="11"/>
  <c r="F260" i="11"/>
  <c r="A260" i="11" s="1"/>
  <c r="K260" i="11"/>
  <c r="L292" i="11"/>
  <c r="H292" i="11"/>
  <c r="I292" i="11"/>
  <c r="J292" i="11"/>
  <c r="G292" i="11"/>
  <c r="F292" i="11"/>
  <c r="A292" i="11" s="1"/>
  <c r="K292" i="11"/>
  <c r="L144" i="12"/>
  <c r="H144" i="12"/>
  <c r="G144" i="12"/>
  <c r="J144" i="12"/>
  <c r="I144" i="12"/>
  <c r="K144" i="12"/>
  <c r="F144" i="12"/>
  <c r="A144" i="12" s="1"/>
  <c r="I164" i="11"/>
  <c r="L164" i="11"/>
  <c r="H164" i="11"/>
  <c r="K164" i="11"/>
  <c r="J164" i="11"/>
  <c r="G164" i="11"/>
  <c r="F164" i="11"/>
  <c r="A164" i="11" s="1"/>
  <c r="I192" i="12"/>
  <c r="J192" i="12"/>
  <c r="L192" i="12"/>
  <c r="F192" i="12"/>
  <c r="A192" i="12" s="1"/>
  <c r="H192" i="12"/>
  <c r="G192" i="12"/>
  <c r="K192" i="12"/>
  <c r="L40" i="12"/>
  <c r="H40" i="12"/>
  <c r="G40" i="12"/>
  <c r="F40" i="12"/>
  <c r="A40" i="12" s="1"/>
  <c r="K40" i="12"/>
  <c r="J40" i="12"/>
  <c r="I40" i="12"/>
  <c r="L96" i="12"/>
  <c r="H96" i="12"/>
  <c r="G96" i="12"/>
  <c r="J96" i="12"/>
  <c r="I96" i="12"/>
  <c r="F96" i="12"/>
  <c r="A96" i="12" s="1"/>
  <c r="K96" i="12"/>
  <c r="L71" i="12"/>
  <c r="H71" i="12"/>
  <c r="I71" i="12"/>
  <c r="K71" i="12"/>
  <c r="J71" i="12"/>
  <c r="G71" i="12"/>
  <c r="F71" i="12"/>
  <c r="A71" i="12" s="1"/>
  <c r="L122" i="12"/>
  <c r="H122" i="12"/>
  <c r="J122" i="12"/>
  <c r="K122" i="12"/>
  <c r="I122" i="12"/>
  <c r="G122" i="12"/>
  <c r="F122" i="12"/>
  <c r="A122" i="12" s="1"/>
  <c r="I133" i="11"/>
  <c r="L133" i="11"/>
  <c r="H133" i="11"/>
  <c r="G133" i="11"/>
  <c r="F133" i="11"/>
  <c r="A133" i="11" s="1"/>
  <c r="K133" i="11"/>
  <c r="J133" i="11"/>
  <c r="I149" i="11"/>
  <c r="L149" i="11"/>
  <c r="H149" i="11"/>
  <c r="G149" i="11"/>
  <c r="F149" i="11"/>
  <c r="A149" i="11" s="1"/>
  <c r="K149" i="11"/>
  <c r="J149" i="11"/>
  <c r="I165" i="12"/>
  <c r="H165" i="12"/>
  <c r="J165" i="12"/>
  <c r="K165" i="12"/>
  <c r="G165" i="12"/>
  <c r="L165" i="12"/>
  <c r="F165" i="12"/>
  <c r="A165" i="12" s="1"/>
  <c r="I181" i="11"/>
  <c r="L181" i="11"/>
  <c r="H181" i="11"/>
  <c r="G181" i="11"/>
  <c r="F181" i="11"/>
  <c r="A181" i="11" s="1"/>
  <c r="K181" i="11"/>
  <c r="J181" i="11"/>
  <c r="I212" i="12"/>
  <c r="J212" i="12"/>
  <c r="H212" i="12"/>
  <c r="L212" i="12"/>
  <c r="G212" i="12"/>
  <c r="F212" i="12"/>
  <c r="A212" i="12" s="1"/>
  <c r="K212" i="12"/>
  <c r="L2" i="12"/>
  <c r="H2" i="12"/>
  <c r="K2" i="12"/>
  <c r="F2" i="12"/>
  <c r="A2" i="12" s="1"/>
  <c r="J2" i="12"/>
  <c r="I2" i="12"/>
  <c r="G2" i="12"/>
  <c r="L42" i="12"/>
  <c r="H42" i="12"/>
  <c r="J42" i="12"/>
  <c r="K42" i="12"/>
  <c r="I42" i="12"/>
  <c r="G42" i="12"/>
  <c r="F42" i="12"/>
  <c r="A42" i="12" s="1"/>
  <c r="L50" i="12"/>
  <c r="H50" i="12"/>
  <c r="J50" i="12"/>
  <c r="G50" i="12"/>
  <c r="F50" i="12"/>
  <c r="A50" i="12" s="1"/>
  <c r="K50" i="12"/>
  <c r="I50" i="12"/>
  <c r="L58" i="12"/>
  <c r="H58" i="12"/>
  <c r="J58" i="12"/>
  <c r="K58" i="12"/>
  <c r="I58" i="12"/>
  <c r="G58" i="12"/>
  <c r="F58" i="12"/>
  <c r="A58" i="12" s="1"/>
  <c r="L20" i="12"/>
  <c r="H20" i="12"/>
  <c r="I20" i="12"/>
  <c r="G20" i="12"/>
  <c r="F20" i="12"/>
  <c r="A20" i="12" s="1"/>
  <c r="K20" i="12"/>
  <c r="J20" i="12"/>
  <c r="L57" i="12"/>
  <c r="H57" i="12"/>
  <c r="K57" i="12"/>
  <c r="F57" i="12"/>
  <c r="A57" i="12" s="1"/>
  <c r="I57" i="12"/>
  <c r="G57" i="12"/>
  <c r="J57" i="12"/>
  <c r="L89" i="12"/>
  <c r="H89" i="12"/>
  <c r="K89" i="12"/>
  <c r="F89" i="12"/>
  <c r="A89" i="12" s="1"/>
  <c r="I89" i="12"/>
  <c r="G89" i="12"/>
  <c r="J89" i="12"/>
  <c r="I117" i="11"/>
  <c r="L117" i="11"/>
  <c r="H117" i="11"/>
  <c r="G117" i="11"/>
  <c r="F117" i="11"/>
  <c r="A117" i="11" s="1"/>
  <c r="K117" i="11"/>
  <c r="J117" i="11"/>
  <c r="K258" i="12"/>
  <c r="G258" i="12"/>
  <c r="H258" i="12"/>
  <c r="I258" i="12"/>
  <c r="F258" i="12"/>
  <c r="A258" i="12" s="1"/>
  <c r="L258" i="12"/>
  <c r="J258" i="12"/>
  <c r="L274" i="11"/>
  <c r="H274" i="11"/>
  <c r="K274" i="11"/>
  <c r="F274" i="11"/>
  <c r="A274" i="11" s="1"/>
  <c r="J274" i="11"/>
  <c r="I274" i="11"/>
  <c r="G274" i="11"/>
  <c r="L294" i="11"/>
  <c r="H294" i="11"/>
  <c r="K294" i="11"/>
  <c r="F294" i="11"/>
  <c r="A294" i="11" s="1"/>
  <c r="G294" i="11"/>
  <c r="J294" i="11"/>
  <c r="I294" i="11"/>
  <c r="I232" i="12"/>
  <c r="J232" i="12"/>
  <c r="H232" i="12"/>
  <c r="G232" i="12"/>
  <c r="K232" i="12"/>
  <c r="F232" i="12"/>
  <c r="A232" i="12" s="1"/>
  <c r="L232" i="12"/>
  <c r="K259" i="12"/>
  <c r="G259" i="12"/>
  <c r="L259" i="12"/>
  <c r="F259" i="12"/>
  <c r="A259" i="12" s="1"/>
  <c r="J259" i="12"/>
  <c r="H259" i="12"/>
  <c r="I259" i="12"/>
  <c r="L123" i="12"/>
  <c r="H123" i="12"/>
  <c r="I123" i="12"/>
  <c r="F123" i="12"/>
  <c r="A123" i="12" s="1"/>
  <c r="K123" i="12"/>
  <c r="J123" i="12"/>
  <c r="G123" i="12"/>
  <c r="L139" i="12"/>
  <c r="H139" i="12"/>
  <c r="I139" i="12"/>
  <c r="F139" i="12"/>
  <c r="A139" i="12" s="1"/>
  <c r="K139" i="12"/>
  <c r="J139" i="12"/>
  <c r="G139" i="12"/>
  <c r="L155" i="12"/>
  <c r="H155" i="12"/>
  <c r="I155" i="12"/>
  <c r="F155" i="12"/>
  <c r="A155" i="12" s="1"/>
  <c r="K155" i="12"/>
  <c r="J155" i="12"/>
  <c r="G155" i="12"/>
  <c r="I187" i="11"/>
  <c r="L187" i="11"/>
  <c r="H187" i="11"/>
  <c r="G187" i="11"/>
  <c r="F187" i="11"/>
  <c r="A187" i="11" s="1"/>
  <c r="K187" i="11"/>
  <c r="J187" i="11"/>
  <c r="I207" i="12"/>
  <c r="K207" i="12"/>
  <c r="F207" i="12"/>
  <c r="A207" i="12" s="1"/>
  <c r="J207" i="12"/>
  <c r="H207" i="12"/>
  <c r="L207" i="12"/>
  <c r="G207" i="12"/>
  <c r="I138" i="11"/>
  <c r="L138" i="11"/>
  <c r="H138" i="11"/>
  <c r="K138" i="11"/>
  <c r="J138" i="11"/>
  <c r="G138" i="11"/>
  <c r="F138" i="11"/>
  <c r="A138" i="11" s="1"/>
  <c r="I154" i="11"/>
  <c r="L154" i="11"/>
  <c r="H154" i="11"/>
  <c r="K154" i="11"/>
  <c r="J154" i="11"/>
  <c r="G154" i="11"/>
  <c r="F154" i="11"/>
  <c r="A154" i="11" s="1"/>
  <c r="I170" i="11"/>
  <c r="L170" i="11"/>
  <c r="H170" i="11"/>
  <c r="K170" i="11"/>
  <c r="J170" i="11"/>
  <c r="G170" i="11"/>
  <c r="F170" i="11"/>
  <c r="A170" i="11" s="1"/>
  <c r="I186" i="11"/>
  <c r="L186" i="11"/>
  <c r="H186" i="11"/>
  <c r="K186" i="11"/>
  <c r="J186" i="11"/>
  <c r="G186" i="11"/>
  <c r="F186" i="11"/>
  <c r="A186" i="11" s="1"/>
  <c r="K263" i="12"/>
  <c r="G263" i="12"/>
  <c r="L263" i="12"/>
  <c r="F263" i="12"/>
  <c r="A263" i="12" s="1"/>
  <c r="J263" i="12"/>
  <c r="I263" i="12"/>
  <c r="H263" i="12"/>
  <c r="L291" i="12"/>
  <c r="H291" i="12"/>
  <c r="K291" i="12"/>
  <c r="F291" i="12"/>
  <c r="A291" i="12" s="1"/>
  <c r="J291" i="12"/>
  <c r="G291" i="12"/>
  <c r="I291" i="12"/>
  <c r="L140" i="12"/>
  <c r="H140" i="12"/>
  <c r="G140" i="12"/>
  <c r="I140" i="12"/>
  <c r="F140" i="12"/>
  <c r="A140" i="12" s="1"/>
  <c r="K140" i="12"/>
  <c r="J140" i="12"/>
  <c r="I160" i="11"/>
  <c r="L160" i="11"/>
  <c r="H160" i="11"/>
  <c r="K160" i="11"/>
  <c r="J160" i="11"/>
  <c r="G160" i="11"/>
  <c r="F160" i="11"/>
  <c r="A160" i="11" s="1"/>
  <c r="I188" i="12"/>
  <c r="J188" i="12"/>
  <c r="K188" i="12"/>
  <c r="H188" i="12"/>
  <c r="G188" i="12"/>
  <c r="F188" i="12"/>
  <c r="A188" i="12" s="1"/>
  <c r="L188" i="12"/>
  <c r="L64" i="12"/>
  <c r="H64" i="12"/>
  <c r="G64" i="12"/>
  <c r="J64" i="12"/>
  <c r="I64" i="12"/>
  <c r="F64" i="12"/>
  <c r="A64" i="12" s="1"/>
  <c r="K64" i="12"/>
  <c r="L79" i="12"/>
  <c r="H79" i="12"/>
  <c r="I79" i="12"/>
  <c r="G79" i="12"/>
  <c r="F79" i="12"/>
  <c r="A79" i="12" s="1"/>
  <c r="K79" i="12"/>
  <c r="J79" i="12"/>
  <c r="L115" i="12"/>
  <c r="H115" i="12"/>
  <c r="I115" i="12"/>
  <c r="J115" i="12"/>
  <c r="G115" i="12"/>
  <c r="F115" i="12"/>
  <c r="A115" i="12" s="1"/>
  <c r="K115" i="12"/>
  <c r="I137" i="11"/>
  <c r="L137" i="11"/>
  <c r="H137" i="11"/>
  <c r="G137" i="11"/>
  <c r="F137" i="11"/>
  <c r="A137" i="11" s="1"/>
  <c r="K137" i="11"/>
  <c r="J137" i="11"/>
  <c r="I153" i="11"/>
  <c r="L153" i="11"/>
  <c r="H153" i="11"/>
  <c r="G153" i="11"/>
  <c r="F153" i="11"/>
  <c r="A153" i="11" s="1"/>
  <c r="K153" i="11"/>
  <c r="J153" i="11"/>
  <c r="I169" i="11"/>
  <c r="L169" i="11"/>
  <c r="H169" i="11"/>
  <c r="G169" i="11"/>
  <c r="F169" i="11"/>
  <c r="A169" i="11" s="1"/>
  <c r="K169" i="11"/>
  <c r="J169" i="11"/>
  <c r="I181" i="12"/>
  <c r="H181" i="12"/>
  <c r="J181" i="12"/>
  <c r="G181" i="12"/>
  <c r="F181" i="12"/>
  <c r="A181" i="12" s="1"/>
  <c r="L181" i="12"/>
  <c r="K181" i="12"/>
  <c r="I197" i="12"/>
  <c r="H197" i="12"/>
  <c r="L197" i="12"/>
  <c r="G197" i="12"/>
  <c r="K197" i="12"/>
  <c r="J197" i="12"/>
  <c r="F197" i="12"/>
  <c r="A197" i="12" s="1"/>
  <c r="L10" i="12"/>
  <c r="H10" i="12"/>
  <c r="K10" i="12"/>
  <c r="F10" i="12"/>
  <c r="A10" i="12" s="1"/>
  <c r="G10" i="12"/>
  <c r="J10" i="12"/>
  <c r="I10" i="12"/>
  <c r="L22" i="12"/>
  <c r="H22" i="12"/>
  <c r="K22" i="12"/>
  <c r="F22" i="12"/>
  <c r="A22" i="12" s="1"/>
  <c r="J22" i="12"/>
  <c r="I22" i="12"/>
  <c r="G22" i="12"/>
  <c r="L30" i="12"/>
  <c r="H30" i="12"/>
  <c r="J30" i="12"/>
  <c r="F30" i="12"/>
  <c r="A30" i="12" s="1"/>
  <c r="K30" i="12"/>
  <c r="I30" i="12"/>
  <c r="G30" i="12"/>
  <c r="L78" i="12"/>
  <c r="H78" i="12"/>
  <c r="J78" i="12"/>
  <c r="F78" i="12"/>
  <c r="A78" i="12" s="1"/>
  <c r="K78" i="12"/>
  <c r="I78" i="12"/>
  <c r="G78" i="12"/>
  <c r="L90" i="12"/>
  <c r="H90" i="12"/>
  <c r="J90" i="12"/>
  <c r="K90" i="12"/>
  <c r="I90" i="12"/>
  <c r="G90" i="12"/>
  <c r="F90" i="12"/>
  <c r="A90" i="12" s="1"/>
  <c r="I118" i="11"/>
  <c r="L118" i="11"/>
  <c r="H118" i="11"/>
  <c r="K118" i="11"/>
  <c r="J118" i="11"/>
  <c r="G118" i="11"/>
  <c r="F118" i="11"/>
  <c r="A118" i="11" s="1"/>
  <c r="L7" i="2"/>
  <c r="A8" i="2"/>
  <c r="E7" i="2"/>
  <c r="L13" i="12"/>
  <c r="H13" i="12"/>
  <c r="G13" i="12"/>
  <c r="F13" i="12"/>
  <c r="A13" i="12" s="1"/>
  <c r="K13" i="12"/>
  <c r="J13" i="12"/>
  <c r="I13" i="12"/>
  <c r="L61" i="12"/>
  <c r="H61" i="12"/>
  <c r="K61" i="12"/>
  <c r="F61" i="12"/>
  <c r="A61" i="12" s="1"/>
  <c r="J61" i="12"/>
  <c r="I61" i="12"/>
  <c r="G61" i="12"/>
  <c r="J232" i="11"/>
  <c r="F232" i="11"/>
  <c r="A232" i="11" s="1"/>
  <c r="H232" i="11"/>
  <c r="L232" i="11"/>
  <c r="G232" i="11"/>
  <c r="K232" i="11"/>
  <c r="I232" i="11"/>
  <c r="J207" i="11"/>
  <c r="F207" i="11"/>
  <c r="A207" i="11" s="1"/>
  <c r="I207" i="11"/>
  <c r="H207" i="11"/>
  <c r="G207" i="11"/>
  <c r="L207" i="11"/>
  <c r="K207" i="11"/>
  <c r="I206" i="12"/>
  <c r="L206" i="12"/>
  <c r="G206" i="12"/>
  <c r="K206" i="12"/>
  <c r="F206" i="12"/>
  <c r="A206" i="12" s="1"/>
  <c r="J206" i="12"/>
  <c r="H206" i="12"/>
  <c r="I226" i="12"/>
  <c r="L226" i="12"/>
  <c r="G226" i="12"/>
  <c r="K226" i="12"/>
  <c r="F226" i="12"/>
  <c r="A226" i="12" s="1"/>
  <c r="J226" i="12"/>
  <c r="H226" i="12"/>
  <c r="J240" i="11"/>
  <c r="F240" i="11"/>
  <c r="A240" i="11" s="1"/>
  <c r="H240" i="11"/>
  <c r="L240" i="11"/>
  <c r="G240" i="11"/>
  <c r="I240" i="11"/>
  <c r="K240" i="11"/>
  <c r="L263" i="11"/>
  <c r="H263" i="11"/>
  <c r="J263" i="11"/>
  <c r="I263" i="11"/>
  <c r="G263" i="11"/>
  <c r="K263" i="11"/>
  <c r="F263" i="11"/>
  <c r="A263" i="11" s="1"/>
  <c r="L290" i="12"/>
  <c r="H290" i="12"/>
  <c r="G290" i="12"/>
  <c r="J290" i="12"/>
  <c r="I290" i="12"/>
  <c r="K290" i="12"/>
  <c r="F290" i="12"/>
  <c r="A290" i="12" s="1"/>
  <c r="L283" i="12"/>
  <c r="H283" i="12"/>
  <c r="K283" i="12"/>
  <c r="F283" i="12"/>
  <c r="A283" i="12" s="1"/>
  <c r="I283" i="12"/>
  <c r="G283" i="12"/>
  <c r="J283" i="12"/>
  <c r="J245" i="11"/>
  <c r="F245" i="11"/>
  <c r="A245" i="11" s="1"/>
  <c r="L245" i="11"/>
  <c r="G245" i="11"/>
  <c r="K245" i="11"/>
  <c r="I245" i="11"/>
  <c r="H245" i="11"/>
  <c r="L261" i="11"/>
  <c r="H261" i="11"/>
  <c r="G261" i="11"/>
  <c r="K261" i="11"/>
  <c r="J261" i="11"/>
  <c r="I261" i="11"/>
  <c r="F261" i="11"/>
  <c r="A261" i="11" s="1"/>
  <c r="L277" i="11"/>
  <c r="H277" i="11"/>
  <c r="G277" i="11"/>
  <c r="K277" i="11"/>
  <c r="J277" i="11"/>
  <c r="I277" i="11"/>
  <c r="F277" i="11"/>
  <c r="A277" i="11" s="1"/>
  <c r="L293" i="11"/>
  <c r="H293" i="11"/>
  <c r="G293" i="11"/>
  <c r="K293" i="11"/>
  <c r="J293" i="11"/>
  <c r="I293" i="11"/>
  <c r="F293" i="11"/>
  <c r="A293" i="11" s="1"/>
  <c r="I140" i="11"/>
  <c r="L140" i="11"/>
  <c r="H140" i="11"/>
  <c r="K140" i="11"/>
  <c r="J140" i="11"/>
  <c r="G140" i="11"/>
  <c r="F140" i="11"/>
  <c r="A140" i="11" s="1"/>
  <c r="I172" i="11"/>
  <c r="L172" i="11"/>
  <c r="H172" i="11"/>
  <c r="K172" i="11"/>
  <c r="J172" i="11"/>
  <c r="G172" i="11"/>
  <c r="F172" i="11"/>
  <c r="A172" i="11" s="1"/>
  <c r="I200" i="12"/>
  <c r="J200" i="12"/>
  <c r="H200" i="12"/>
  <c r="G200" i="12"/>
  <c r="K200" i="12"/>
  <c r="F200" i="12"/>
  <c r="A200" i="12" s="1"/>
  <c r="L200" i="12"/>
  <c r="L119" i="12"/>
  <c r="H119" i="12"/>
  <c r="I119" i="12"/>
  <c r="K119" i="12"/>
  <c r="J119" i="12"/>
  <c r="G119" i="12"/>
  <c r="F119" i="12"/>
  <c r="A119" i="12" s="1"/>
  <c r="L145" i="12"/>
  <c r="H145" i="12"/>
  <c r="K145" i="12"/>
  <c r="F145" i="12"/>
  <c r="A145" i="12" s="1"/>
  <c r="J145" i="12"/>
  <c r="I145" i="12"/>
  <c r="G145" i="12"/>
  <c r="I161" i="12"/>
  <c r="H161" i="12"/>
  <c r="G161" i="12"/>
  <c r="K161" i="12"/>
  <c r="J161" i="12"/>
  <c r="F161" i="12"/>
  <c r="A161" i="12" s="1"/>
  <c r="L161" i="12"/>
  <c r="I177" i="12"/>
  <c r="H177" i="12"/>
  <c r="G177" i="12"/>
  <c r="J177" i="12"/>
  <c r="F177" i="12"/>
  <c r="A177" i="12" s="1"/>
  <c r="L177" i="12"/>
  <c r="K177" i="12"/>
  <c r="I189" i="12"/>
  <c r="H189" i="12"/>
  <c r="L189" i="12"/>
  <c r="F189" i="12"/>
  <c r="A189" i="12" s="1"/>
  <c r="G189" i="12"/>
  <c r="K189" i="12"/>
  <c r="J189" i="12"/>
  <c r="L129" i="12"/>
  <c r="H129" i="12"/>
  <c r="K129" i="12"/>
  <c r="F129" i="12"/>
  <c r="A129" i="12" s="1"/>
  <c r="J129" i="12"/>
  <c r="I129" i="12"/>
  <c r="G129" i="12"/>
  <c r="L33" i="12"/>
  <c r="H33" i="12"/>
  <c r="K33" i="12"/>
  <c r="F33" i="12"/>
  <c r="A33" i="12" s="1"/>
  <c r="J33" i="12"/>
  <c r="I33" i="12"/>
  <c r="G33" i="12"/>
  <c r="I224" i="12"/>
  <c r="J224" i="12"/>
  <c r="H224" i="12"/>
  <c r="G224" i="12"/>
  <c r="F224" i="12"/>
  <c r="A224" i="12" s="1"/>
  <c r="L224" i="12"/>
  <c r="K224" i="12"/>
  <c r="I243" i="12"/>
  <c r="K243" i="12"/>
  <c r="F243" i="12"/>
  <c r="A243" i="12" s="1"/>
  <c r="J243" i="12"/>
  <c r="G243" i="12"/>
  <c r="L243" i="12"/>
  <c r="H243" i="12"/>
  <c r="K275" i="12"/>
  <c r="G275" i="12"/>
  <c r="L275" i="12"/>
  <c r="F275" i="12"/>
  <c r="A275" i="12" s="1"/>
  <c r="J275" i="12"/>
  <c r="I275" i="12"/>
  <c r="H275" i="12"/>
  <c r="I135" i="11"/>
  <c r="L135" i="11"/>
  <c r="H135" i="11"/>
  <c r="G135" i="11"/>
  <c r="F135" i="11"/>
  <c r="A135" i="11" s="1"/>
  <c r="K135" i="11"/>
  <c r="J135" i="11"/>
  <c r="I151" i="11"/>
  <c r="L151" i="11"/>
  <c r="H151" i="11"/>
  <c r="G151" i="11"/>
  <c r="F151" i="11"/>
  <c r="A151" i="11" s="1"/>
  <c r="K151" i="11"/>
  <c r="J151" i="11"/>
  <c r="I167" i="11"/>
  <c r="L167" i="11"/>
  <c r="H167" i="11"/>
  <c r="G167" i="11"/>
  <c r="F167" i="11"/>
  <c r="A167" i="11" s="1"/>
  <c r="K167" i="11"/>
  <c r="J167" i="11"/>
  <c r="I183" i="11"/>
  <c r="L183" i="11"/>
  <c r="H183" i="11"/>
  <c r="G183" i="11"/>
  <c r="F183" i="11"/>
  <c r="A183" i="11" s="1"/>
  <c r="K183" i="11"/>
  <c r="J183" i="11"/>
  <c r="K254" i="12"/>
  <c r="G254" i="12"/>
  <c r="H254" i="12"/>
  <c r="F254" i="12"/>
  <c r="A254" i="12" s="1"/>
  <c r="I254" i="12"/>
  <c r="L254" i="12"/>
  <c r="J254" i="12"/>
  <c r="K247" i="12"/>
  <c r="G247" i="12"/>
  <c r="L247" i="12"/>
  <c r="F247" i="12"/>
  <c r="A247" i="12" s="1"/>
  <c r="J247" i="12"/>
  <c r="H247" i="12"/>
  <c r="I247" i="12"/>
  <c r="K279" i="12"/>
  <c r="G279" i="12"/>
  <c r="L279" i="12"/>
  <c r="F279" i="12"/>
  <c r="A279" i="12" s="1"/>
  <c r="J279" i="12"/>
  <c r="I279" i="12"/>
  <c r="H279" i="12"/>
  <c r="L290" i="11"/>
  <c r="H290" i="11"/>
  <c r="K290" i="11"/>
  <c r="F290" i="11"/>
  <c r="A290" i="11" s="1"/>
  <c r="J290" i="11"/>
  <c r="G290" i="11"/>
  <c r="I290" i="11"/>
  <c r="L283" i="11"/>
  <c r="H283" i="11"/>
  <c r="J283" i="11"/>
  <c r="K283" i="11"/>
  <c r="I283" i="11"/>
  <c r="F283" i="11"/>
  <c r="A283" i="11" s="1"/>
  <c r="G283" i="11"/>
  <c r="L103" i="12"/>
  <c r="H103" i="12"/>
  <c r="I103" i="12"/>
  <c r="K103" i="12"/>
  <c r="J103" i="12"/>
  <c r="G103" i="12"/>
  <c r="F103" i="12"/>
  <c r="A103" i="12" s="1"/>
  <c r="J201" i="11"/>
  <c r="F201" i="11"/>
  <c r="A201" i="11" s="1"/>
  <c r="L201" i="11"/>
  <c r="G201" i="11"/>
  <c r="K201" i="11"/>
  <c r="I201" i="11"/>
  <c r="H201" i="11"/>
  <c r="F8" i="3"/>
  <c r="C9" i="3"/>
  <c r="I180" i="12"/>
  <c r="J180" i="12"/>
  <c r="G180" i="12"/>
  <c r="K180" i="12"/>
  <c r="H180" i="12"/>
  <c r="F180" i="12"/>
  <c r="A180" i="12" s="1"/>
  <c r="L180" i="12"/>
  <c r="L87" i="12"/>
  <c r="H87" i="12"/>
  <c r="I87" i="12"/>
  <c r="K87" i="12"/>
  <c r="J87" i="12"/>
  <c r="G87" i="12"/>
  <c r="F87" i="12"/>
  <c r="A87" i="12" s="1"/>
  <c r="L133" i="12"/>
  <c r="H133" i="12"/>
  <c r="K133" i="12"/>
  <c r="F133" i="12"/>
  <c r="A133" i="12" s="1"/>
  <c r="G133" i="12"/>
  <c r="J133" i="12"/>
  <c r="I133" i="12"/>
  <c r="I165" i="11"/>
  <c r="L165" i="11"/>
  <c r="H165" i="11"/>
  <c r="G165" i="11"/>
  <c r="F165" i="11"/>
  <c r="A165" i="11" s="1"/>
  <c r="K165" i="11"/>
  <c r="J165" i="11"/>
  <c r="B4" i="5"/>
  <c r="B4" i="4"/>
  <c r="B4" i="6"/>
  <c r="L82" i="12"/>
  <c r="H82" i="12"/>
  <c r="J82" i="12"/>
  <c r="G82" i="12"/>
  <c r="F82" i="12"/>
  <c r="A82" i="12" s="1"/>
  <c r="K82" i="12"/>
  <c r="I82" i="12"/>
  <c r="L52" i="12"/>
  <c r="H52" i="12"/>
  <c r="G52" i="12"/>
  <c r="K52" i="12"/>
  <c r="J52" i="12"/>
  <c r="I52" i="12"/>
  <c r="F52" i="12"/>
  <c r="A52" i="12" s="1"/>
  <c r="E5" i="6"/>
  <c r="F6" i="8" s="1"/>
  <c r="E5" i="5"/>
  <c r="E5" i="4"/>
  <c r="R7" i="3"/>
  <c r="G7" i="3"/>
  <c r="L132" i="12"/>
  <c r="H132" i="12"/>
  <c r="G132" i="12"/>
  <c r="K132" i="12"/>
  <c r="J132" i="12"/>
  <c r="I132" i="12"/>
  <c r="F132" i="12"/>
  <c r="A132" i="12" s="1"/>
  <c r="L148" i="12"/>
  <c r="H148" i="12"/>
  <c r="G148" i="12"/>
  <c r="K148" i="12"/>
  <c r="J148" i="12"/>
  <c r="I148" i="12"/>
  <c r="F148" i="12"/>
  <c r="A148" i="12" s="1"/>
  <c r="I184" i="11"/>
  <c r="L184" i="11"/>
  <c r="H184" i="11"/>
  <c r="K184" i="11"/>
  <c r="J184" i="11"/>
  <c r="G184" i="11"/>
  <c r="F184" i="11"/>
  <c r="A184" i="11" s="1"/>
  <c r="J216" i="11"/>
  <c r="F216" i="11"/>
  <c r="A216" i="11" s="1"/>
  <c r="H216" i="11"/>
  <c r="L216" i="11"/>
  <c r="G216" i="11"/>
  <c r="K216" i="11"/>
  <c r="I216" i="11"/>
  <c r="L108" i="12"/>
  <c r="H108" i="12"/>
  <c r="G108" i="12"/>
  <c r="I108" i="12"/>
  <c r="F108" i="12"/>
  <c r="A108" i="12" s="1"/>
  <c r="K108" i="12"/>
  <c r="J108" i="12"/>
  <c r="L11" i="12"/>
  <c r="H11" i="12"/>
  <c r="J11" i="12"/>
  <c r="I11" i="12"/>
  <c r="G11" i="12"/>
  <c r="F11" i="12"/>
  <c r="A11" i="12" s="1"/>
  <c r="K11" i="12"/>
  <c r="L67" i="12"/>
  <c r="H67" i="12"/>
  <c r="I67" i="12"/>
  <c r="J67" i="12"/>
  <c r="G67" i="12"/>
  <c r="K67" i="12"/>
  <c r="F67" i="12"/>
  <c r="A67" i="12" s="1"/>
  <c r="I119" i="11"/>
  <c r="L119" i="11"/>
  <c r="H119" i="11"/>
  <c r="G119" i="11"/>
  <c r="F119" i="11"/>
  <c r="A119" i="11" s="1"/>
  <c r="K119" i="11"/>
  <c r="J119" i="11"/>
  <c r="J197" i="11"/>
  <c r="F197" i="11"/>
  <c r="A197" i="11" s="1"/>
  <c r="L197" i="11"/>
  <c r="G197" i="11"/>
  <c r="K197" i="11"/>
  <c r="I197" i="11"/>
  <c r="H197" i="11"/>
  <c r="I129" i="11"/>
  <c r="L129" i="11"/>
  <c r="H129" i="11"/>
  <c r="G129" i="11"/>
  <c r="F129" i="11"/>
  <c r="A129" i="11" s="1"/>
  <c r="K129" i="11"/>
  <c r="J129" i="11"/>
  <c r="L24" i="12"/>
  <c r="H24" i="12"/>
  <c r="I24" i="12"/>
  <c r="G24" i="12"/>
  <c r="F24" i="12"/>
  <c r="A24" i="12" s="1"/>
  <c r="K24" i="12"/>
  <c r="J24" i="12"/>
  <c r="L117" i="12"/>
  <c r="H117" i="12"/>
  <c r="K117" i="12"/>
  <c r="F117" i="12"/>
  <c r="A117" i="12" s="1"/>
  <c r="G117" i="12"/>
  <c r="J117" i="12"/>
  <c r="I117" i="12"/>
  <c r="J233" i="11"/>
  <c r="F233" i="11"/>
  <c r="A233" i="11" s="1"/>
  <c r="L233" i="11"/>
  <c r="G233" i="11"/>
  <c r="K233" i="11"/>
  <c r="H233" i="11"/>
  <c r="I233" i="11"/>
  <c r="L250" i="11"/>
  <c r="H250" i="11"/>
  <c r="K250" i="11"/>
  <c r="F250" i="11"/>
  <c r="A250" i="11" s="1"/>
  <c r="I250" i="11"/>
  <c r="G250" i="11"/>
  <c r="J250" i="11"/>
  <c r="L286" i="12"/>
  <c r="H286" i="12"/>
  <c r="G286" i="12"/>
  <c r="I286" i="12"/>
  <c r="F286" i="12"/>
  <c r="A286" i="12" s="1"/>
  <c r="J286" i="12"/>
  <c r="K286" i="12"/>
  <c r="I186" i="12"/>
  <c r="L186" i="12"/>
  <c r="G186" i="12"/>
  <c r="F186" i="12"/>
  <c r="A186" i="12" s="1"/>
  <c r="K186" i="12"/>
  <c r="J186" i="12"/>
  <c r="H186" i="12"/>
  <c r="J198" i="11"/>
  <c r="F198" i="11"/>
  <c r="A198" i="11" s="1"/>
  <c r="K198" i="11"/>
  <c r="I198" i="11"/>
  <c r="H198" i="11"/>
  <c r="G198" i="11"/>
  <c r="L198" i="11"/>
  <c r="I210" i="12"/>
  <c r="L210" i="12"/>
  <c r="G210" i="12"/>
  <c r="K210" i="12"/>
  <c r="F210" i="12"/>
  <c r="A210" i="12" s="1"/>
  <c r="J210" i="12"/>
  <c r="H210" i="12"/>
  <c r="J222" i="11"/>
  <c r="F222" i="11"/>
  <c r="A222" i="11" s="1"/>
  <c r="K222" i="11"/>
  <c r="I222" i="11"/>
  <c r="H222" i="11"/>
  <c r="L222" i="11"/>
  <c r="G222" i="11"/>
  <c r="J238" i="11"/>
  <c r="F238" i="11"/>
  <c r="A238" i="11" s="1"/>
  <c r="K238" i="11"/>
  <c r="I238" i="11"/>
  <c r="H238" i="11"/>
  <c r="G238" i="11"/>
  <c r="L238" i="11"/>
  <c r="L299" i="12"/>
  <c r="H299" i="12"/>
  <c r="K299" i="12"/>
  <c r="F299" i="12"/>
  <c r="A299" i="12" s="1"/>
  <c r="I299" i="12"/>
  <c r="G299" i="12"/>
  <c r="J299" i="12"/>
  <c r="I148" i="11"/>
  <c r="L148" i="11"/>
  <c r="H148" i="11"/>
  <c r="K148" i="11"/>
  <c r="J148" i="11"/>
  <c r="G148" i="11"/>
  <c r="F148" i="11"/>
  <c r="A148" i="11" s="1"/>
  <c r="L55" i="12"/>
  <c r="H55" i="12"/>
  <c r="I55" i="12"/>
  <c r="K55" i="12"/>
  <c r="J55" i="12"/>
  <c r="G55" i="12"/>
  <c r="F55" i="12"/>
  <c r="A55" i="12" s="1"/>
  <c r="L14" i="12"/>
  <c r="H14" i="12"/>
  <c r="K14" i="12"/>
  <c r="F14" i="12"/>
  <c r="A14" i="12" s="1"/>
  <c r="I14" i="12"/>
  <c r="G14" i="12"/>
  <c r="J14" i="12"/>
  <c r="L70" i="12"/>
  <c r="H70" i="12"/>
  <c r="J70" i="12"/>
  <c r="I70" i="12"/>
  <c r="G70" i="12"/>
  <c r="F70" i="12"/>
  <c r="A70" i="12" s="1"/>
  <c r="K70" i="12"/>
  <c r="L118" i="12"/>
  <c r="H118" i="12"/>
  <c r="J118" i="12"/>
  <c r="I118" i="12"/>
  <c r="G118" i="12"/>
  <c r="K118" i="12"/>
  <c r="F118" i="12"/>
  <c r="A118" i="12" s="1"/>
  <c r="L48" i="12"/>
  <c r="H48" i="12"/>
  <c r="G48" i="12"/>
  <c r="J48" i="12"/>
  <c r="I48" i="12"/>
  <c r="K48" i="12"/>
  <c r="F48" i="12"/>
  <c r="A48" i="12" s="1"/>
  <c r="L41" i="12"/>
  <c r="H41" i="12"/>
  <c r="K41" i="12"/>
  <c r="F41" i="12"/>
  <c r="A41" i="12" s="1"/>
  <c r="I41" i="12"/>
  <c r="G41" i="12"/>
  <c r="J41" i="12"/>
  <c r="L73" i="12"/>
  <c r="H73" i="12"/>
  <c r="K73" i="12"/>
  <c r="F73" i="12"/>
  <c r="A73" i="12" s="1"/>
  <c r="I73" i="12"/>
  <c r="G73" i="12"/>
  <c r="J73" i="12"/>
  <c r="J209" i="11"/>
  <c r="F209" i="11"/>
  <c r="A209" i="11" s="1"/>
  <c r="L209" i="11"/>
  <c r="G209" i="11"/>
  <c r="K209" i="11"/>
  <c r="I209" i="11"/>
  <c r="H209" i="11"/>
  <c r="J225" i="11"/>
  <c r="F225" i="11"/>
  <c r="A225" i="11" s="1"/>
  <c r="L225" i="11"/>
  <c r="G225" i="11"/>
  <c r="K225" i="11"/>
  <c r="I225" i="11"/>
  <c r="H225" i="11"/>
  <c r="J242" i="11"/>
  <c r="F242" i="11"/>
  <c r="A242" i="11" s="1"/>
  <c r="K242" i="11"/>
  <c r="I242" i="11"/>
  <c r="L242" i="11"/>
  <c r="G242" i="11"/>
  <c r="H242" i="11"/>
  <c r="I171" i="12"/>
  <c r="K171" i="12"/>
  <c r="F171" i="12"/>
  <c r="A171" i="12" s="1"/>
  <c r="H171" i="12"/>
  <c r="L171" i="12"/>
  <c r="J171" i="12"/>
  <c r="G171" i="12"/>
  <c r="L262" i="11"/>
  <c r="H262" i="11"/>
  <c r="K262" i="11"/>
  <c r="F262" i="11"/>
  <c r="A262" i="11" s="1"/>
  <c r="G262" i="11"/>
  <c r="J262" i="11"/>
  <c r="I262" i="11"/>
  <c r="J202" i="11"/>
  <c r="F202" i="11"/>
  <c r="A202" i="11" s="1"/>
  <c r="K202" i="11"/>
  <c r="I202" i="11"/>
  <c r="L202" i="11"/>
  <c r="H202" i="11"/>
  <c r="G202" i="11"/>
  <c r="J218" i="11"/>
  <c r="F218" i="11"/>
  <c r="A218" i="11" s="1"/>
  <c r="K218" i="11"/>
  <c r="I218" i="11"/>
  <c r="G218" i="11"/>
  <c r="L218" i="11"/>
  <c r="H218" i="11"/>
  <c r="J234" i="11"/>
  <c r="F234" i="11"/>
  <c r="A234" i="11" s="1"/>
  <c r="K234" i="11"/>
  <c r="I234" i="11"/>
  <c r="L234" i="11"/>
  <c r="H234" i="11"/>
  <c r="G234" i="11"/>
  <c r="K245" i="12"/>
  <c r="I245" i="12"/>
  <c r="H245" i="12"/>
  <c r="G245" i="12"/>
  <c r="L245" i="12"/>
  <c r="J245" i="12"/>
  <c r="F245" i="12"/>
  <c r="A245" i="12" s="1"/>
  <c r="K261" i="12"/>
  <c r="G261" i="12"/>
  <c r="I261" i="12"/>
  <c r="H261" i="12"/>
  <c r="J261" i="12"/>
  <c r="F261" i="12"/>
  <c r="A261" i="12" s="1"/>
  <c r="L261" i="12"/>
  <c r="K277" i="12"/>
  <c r="G277" i="12"/>
  <c r="I277" i="12"/>
  <c r="H277" i="12"/>
  <c r="L277" i="12"/>
  <c r="J277" i="12"/>
  <c r="F277" i="12"/>
  <c r="A277" i="12" s="1"/>
  <c r="L293" i="12"/>
  <c r="H293" i="12"/>
  <c r="I293" i="12"/>
  <c r="J293" i="12"/>
  <c r="G293" i="12"/>
  <c r="F293" i="12"/>
  <c r="A293" i="12" s="1"/>
  <c r="K293" i="12"/>
  <c r="K260" i="12"/>
  <c r="G260" i="12"/>
  <c r="J260" i="12"/>
  <c r="F260" i="12"/>
  <c r="A260" i="12" s="1"/>
  <c r="L260" i="12"/>
  <c r="I260" i="12"/>
  <c r="H260" i="12"/>
  <c r="L272" i="11"/>
  <c r="H272" i="11"/>
  <c r="I272" i="11"/>
  <c r="G272" i="11"/>
  <c r="F272" i="11"/>
  <c r="A272" i="11" s="1"/>
  <c r="K272" i="11"/>
  <c r="J272" i="11"/>
  <c r="L288" i="11"/>
  <c r="H288" i="11"/>
  <c r="I288" i="11"/>
  <c r="G288" i="11"/>
  <c r="F288" i="11"/>
  <c r="A288" i="11" s="1"/>
  <c r="K288" i="11"/>
  <c r="J288" i="11"/>
  <c r="L300" i="11"/>
  <c r="H300" i="11"/>
  <c r="I300" i="11"/>
  <c r="F300" i="11"/>
  <c r="A300" i="11" s="1"/>
  <c r="K300" i="11"/>
  <c r="J300" i="11"/>
  <c r="G300" i="11"/>
  <c r="I144" i="11"/>
  <c r="L144" i="11"/>
  <c r="H144" i="11"/>
  <c r="K144" i="11"/>
  <c r="J144" i="11"/>
  <c r="G144" i="11"/>
  <c r="F144" i="11"/>
  <c r="A144" i="11" s="1"/>
  <c r="I172" i="12"/>
  <c r="J172" i="12"/>
  <c r="K172" i="12"/>
  <c r="L172" i="12"/>
  <c r="H172" i="12"/>
  <c r="G172" i="12"/>
  <c r="F172" i="12"/>
  <c r="A172" i="12" s="1"/>
  <c r="A7" i="6"/>
  <c r="A7" i="4"/>
  <c r="A7" i="5"/>
  <c r="L27" i="12"/>
  <c r="H27" i="12"/>
  <c r="J27" i="12"/>
  <c r="I27" i="12"/>
  <c r="K27" i="12"/>
  <c r="G27" i="12"/>
  <c r="F27" i="12"/>
  <c r="A27" i="12" s="1"/>
  <c r="L38" i="12"/>
  <c r="H38" i="12"/>
  <c r="J38" i="12"/>
  <c r="I38" i="12"/>
  <c r="G38" i="12"/>
  <c r="F38" i="12"/>
  <c r="A38" i="12" s="1"/>
  <c r="K38" i="12"/>
  <c r="D4" i="12"/>
  <c r="D4" i="6"/>
  <c r="D4" i="11"/>
  <c r="D4" i="5"/>
  <c r="J6" i="3"/>
  <c r="I204" i="12"/>
  <c r="J204" i="12"/>
  <c r="H204" i="12"/>
  <c r="L204" i="12"/>
  <c r="F204" i="12"/>
  <c r="A204" i="12" s="1"/>
  <c r="K204" i="12"/>
  <c r="G204" i="12"/>
  <c r="I213" i="12"/>
  <c r="H213" i="12"/>
  <c r="L213" i="12"/>
  <c r="G213" i="12"/>
  <c r="K213" i="12"/>
  <c r="J213" i="12"/>
  <c r="F213" i="12"/>
  <c r="A213" i="12" s="1"/>
  <c r="I229" i="12"/>
  <c r="H229" i="12"/>
  <c r="L229" i="12"/>
  <c r="G229" i="12"/>
  <c r="K229" i="12"/>
  <c r="J229" i="12"/>
  <c r="F229" i="12"/>
  <c r="A229" i="12" s="1"/>
  <c r="I228" i="12"/>
  <c r="J228" i="12"/>
  <c r="H228" i="12"/>
  <c r="L228" i="12"/>
  <c r="K228" i="12"/>
  <c r="G228" i="12"/>
  <c r="F228" i="12"/>
  <c r="A228" i="12" s="1"/>
  <c r="K251" i="12"/>
  <c r="G251" i="12"/>
  <c r="L251" i="12"/>
  <c r="F251" i="12"/>
  <c r="A251" i="12" s="1"/>
  <c r="H251" i="12"/>
  <c r="J251" i="12"/>
  <c r="I251" i="12"/>
  <c r="L287" i="12"/>
  <c r="H287" i="12"/>
  <c r="K287" i="12"/>
  <c r="F287" i="12"/>
  <c r="A287" i="12" s="1"/>
  <c r="J287" i="12"/>
  <c r="I287" i="12"/>
  <c r="G287" i="12"/>
  <c r="I123" i="11"/>
  <c r="L123" i="11"/>
  <c r="H123" i="11"/>
  <c r="G123" i="11"/>
  <c r="F123" i="11"/>
  <c r="A123" i="11" s="1"/>
  <c r="K123" i="11"/>
  <c r="J123" i="11"/>
  <c r="I139" i="11"/>
  <c r="L139" i="11"/>
  <c r="H139" i="11"/>
  <c r="G139" i="11"/>
  <c r="F139" i="11"/>
  <c r="A139" i="11" s="1"/>
  <c r="K139" i="11"/>
  <c r="J139" i="11"/>
  <c r="I155" i="11"/>
  <c r="L155" i="11"/>
  <c r="H155" i="11"/>
  <c r="G155" i="11"/>
  <c r="F155" i="11"/>
  <c r="A155" i="11" s="1"/>
  <c r="K155" i="11"/>
  <c r="J155" i="11"/>
  <c r="I171" i="11"/>
  <c r="L171" i="11"/>
  <c r="H171" i="11"/>
  <c r="G171" i="11"/>
  <c r="F171" i="11"/>
  <c r="A171" i="11" s="1"/>
  <c r="K171" i="11"/>
  <c r="J171" i="11"/>
  <c r="I203" i="12"/>
  <c r="K203" i="12"/>
  <c r="F203" i="12"/>
  <c r="A203" i="12" s="1"/>
  <c r="J203" i="12"/>
  <c r="L203" i="12"/>
  <c r="H203" i="12"/>
  <c r="G203" i="12"/>
  <c r="I219" i="12"/>
  <c r="K219" i="12"/>
  <c r="F219" i="12"/>
  <c r="A219" i="12" s="1"/>
  <c r="J219" i="12"/>
  <c r="H219" i="12"/>
  <c r="G219" i="12"/>
  <c r="L219" i="12"/>
  <c r="I227" i="12"/>
  <c r="K227" i="12"/>
  <c r="F227" i="12"/>
  <c r="A227" i="12" s="1"/>
  <c r="J227" i="12"/>
  <c r="L227" i="12"/>
  <c r="H227" i="12"/>
  <c r="G227" i="12"/>
  <c r="I235" i="12"/>
  <c r="K235" i="12"/>
  <c r="F235" i="12"/>
  <c r="A235" i="12" s="1"/>
  <c r="J235" i="12"/>
  <c r="L235" i="12"/>
  <c r="H235" i="12"/>
  <c r="G235" i="12"/>
  <c r="K246" i="12"/>
  <c r="G246" i="12"/>
  <c r="H246" i="12"/>
  <c r="J246" i="12"/>
  <c r="I246" i="12"/>
  <c r="L246" i="12"/>
  <c r="F246" i="12"/>
  <c r="A246" i="12" s="1"/>
  <c r="K278" i="12"/>
  <c r="G278" i="12"/>
  <c r="H278" i="12"/>
  <c r="L278" i="12"/>
  <c r="F278" i="12"/>
  <c r="A278" i="12" s="1"/>
  <c r="J278" i="12"/>
  <c r="I278" i="12"/>
  <c r="I158" i="11"/>
  <c r="L158" i="11"/>
  <c r="H158" i="11"/>
  <c r="K158" i="11"/>
  <c r="J158" i="11"/>
  <c r="G158" i="11"/>
  <c r="F158" i="11"/>
  <c r="A158" i="11" s="1"/>
  <c r="I190" i="11"/>
  <c r="L190" i="11"/>
  <c r="H190" i="11"/>
  <c r="K190" i="11"/>
  <c r="J190" i="11"/>
  <c r="G190" i="11"/>
  <c r="F190" i="11"/>
  <c r="A190" i="11" s="1"/>
  <c r="K255" i="12"/>
  <c r="G255" i="12"/>
  <c r="L255" i="12"/>
  <c r="F255" i="12"/>
  <c r="A255" i="12" s="1"/>
  <c r="I255" i="12"/>
  <c r="J255" i="12"/>
  <c r="H255" i="12"/>
  <c r="L291" i="11"/>
  <c r="H291" i="11"/>
  <c r="J291" i="11"/>
  <c r="G291" i="11"/>
  <c r="F291" i="11"/>
  <c r="A291" i="11" s="1"/>
  <c r="K291" i="11"/>
  <c r="I291" i="11"/>
  <c r="K252" i="12"/>
  <c r="G252" i="12"/>
  <c r="J252" i="12"/>
  <c r="I252" i="12"/>
  <c r="L252" i="12"/>
  <c r="H252" i="12"/>
  <c r="F252" i="12"/>
  <c r="A252" i="12" s="1"/>
  <c r="L268" i="11"/>
  <c r="H268" i="11"/>
  <c r="I268" i="11"/>
  <c r="F268" i="11"/>
  <c r="A268" i="11" s="1"/>
  <c r="K268" i="11"/>
  <c r="J268" i="11"/>
  <c r="G268" i="11"/>
  <c r="L152" i="12"/>
  <c r="H152" i="12"/>
  <c r="G152" i="12"/>
  <c r="F152" i="12"/>
  <c r="A152" i="12" s="1"/>
  <c r="K152" i="12"/>
  <c r="J152" i="12"/>
  <c r="I152" i="12"/>
  <c r="L31" i="12"/>
  <c r="H31" i="12"/>
  <c r="I31" i="12"/>
  <c r="G31" i="12"/>
  <c r="F31" i="12"/>
  <c r="A31" i="12" s="1"/>
  <c r="K31" i="12"/>
  <c r="J31" i="12"/>
  <c r="L112" i="12"/>
  <c r="H112" i="12"/>
  <c r="G112" i="12"/>
  <c r="J112" i="12"/>
  <c r="I112" i="12"/>
  <c r="K112" i="12"/>
  <c r="F112" i="12"/>
  <c r="A112" i="12" s="1"/>
  <c r="J2" i="11"/>
  <c r="F2" i="11"/>
  <c r="A2" i="11" s="1"/>
  <c r="I2" i="11"/>
  <c r="H2" i="11"/>
  <c r="G2" i="11"/>
  <c r="L2" i="11"/>
  <c r="K2" i="11"/>
  <c r="L32" i="12"/>
  <c r="H32" i="12"/>
  <c r="G32" i="12"/>
  <c r="J32" i="12"/>
  <c r="I32" i="12"/>
  <c r="F32" i="12"/>
  <c r="A32" i="12" s="1"/>
  <c r="K32" i="12"/>
  <c r="L68" i="12"/>
  <c r="H68" i="12"/>
  <c r="G68" i="12"/>
  <c r="K68" i="12"/>
  <c r="J68" i="12"/>
  <c r="I68" i="12"/>
  <c r="F68" i="12"/>
  <c r="A68" i="12" s="1"/>
  <c r="O7" i="3"/>
  <c r="L113" i="12"/>
  <c r="H113" i="12"/>
  <c r="K113" i="12"/>
  <c r="F113" i="12"/>
  <c r="A113" i="12" s="1"/>
  <c r="J113" i="12"/>
  <c r="I113" i="12"/>
  <c r="G113" i="12"/>
  <c r="J204" i="11"/>
  <c r="F204" i="11"/>
  <c r="A204" i="11" s="1"/>
  <c r="H204" i="11"/>
  <c r="L204" i="11"/>
  <c r="G204" i="11"/>
  <c r="K204" i="11"/>
  <c r="I204" i="11"/>
  <c r="J213" i="11"/>
  <c r="F213" i="11"/>
  <c r="A213" i="11" s="1"/>
  <c r="L213" i="11"/>
  <c r="G213" i="11"/>
  <c r="K213" i="11"/>
  <c r="I213" i="11"/>
  <c r="H213" i="11"/>
  <c r="J229" i="11"/>
  <c r="F229" i="11"/>
  <c r="A229" i="11" s="1"/>
  <c r="L229" i="11"/>
  <c r="G229" i="11"/>
  <c r="K229" i="11"/>
  <c r="I229" i="11"/>
  <c r="H229" i="11"/>
  <c r="L295" i="11"/>
  <c r="H295" i="11"/>
  <c r="J295" i="11"/>
  <c r="I295" i="11"/>
  <c r="G295" i="11"/>
  <c r="K295" i="11"/>
  <c r="F295" i="11"/>
  <c r="A295" i="11" s="1"/>
  <c r="J199" i="11"/>
  <c r="F199" i="11"/>
  <c r="A199" i="11" s="1"/>
  <c r="I199" i="11"/>
  <c r="H199" i="11"/>
  <c r="G199" i="11"/>
  <c r="L199" i="11"/>
  <c r="K199" i="11"/>
  <c r="I215" i="12"/>
  <c r="K215" i="12"/>
  <c r="F215" i="12"/>
  <c r="A215" i="12" s="1"/>
  <c r="J215" i="12"/>
  <c r="H215" i="12"/>
  <c r="L215" i="12"/>
  <c r="G215" i="12"/>
  <c r="J223" i="11"/>
  <c r="F223" i="11"/>
  <c r="A223" i="11" s="1"/>
  <c r="I223" i="11"/>
  <c r="H223" i="11"/>
  <c r="G223" i="11"/>
  <c r="L223" i="11"/>
  <c r="K223" i="11"/>
  <c r="J231" i="11"/>
  <c r="F231" i="11"/>
  <c r="A231" i="11" s="1"/>
  <c r="I231" i="11"/>
  <c r="H231" i="11"/>
  <c r="G231" i="11"/>
  <c r="K231" i="11"/>
  <c r="L231" i="11"/>
  <c r="J239" i="11"/>
  <c r="F239" i="11"/>
  <c r="A239" i="11" s="1"/>
  <c r="I239" i="11"/>
  <c r="H239" i="11"/>
  <c r="G239" i="11"/>
  <c r="L239" i="11"/>
  <c r="K239" i="11"/>
  <c r="L134" i="12"/>
  <c r="H134" i="12"/>
  <c r="J134" i="12"/>
  <c r="I134" i="12"/>
  <c r="G134" i="12"/>
  <c r="F134" i="12"/>
  <c r="A134" i="12" s="1"/>
  <c r="K134" i="12"/>
  <c r="L150" i="12"/>
  <c r="H150" i="12"/>
  <c r="J150" i="12"/>
  <c r="I150" i="12"/>
  <c r="G150" i="12"/>
  <c r="K150" i="12"/>
  <c r="F150" i="12"/>
  <c r="A150" i="12" s="1"/>
  <c r="I166" i="12"/>
  <c r="L166" i="12"/>
  <c r="G166" i="12"/>
  <c r="K166" i="12"/>
  <c r="H166" i="12"/>
  <c r="F166" i="12"/>
  <c r="A166" i="12" s="1"/>
  <c r="J166" i="12"/>
  <c r="I182" i="12"/>
  <c r="L182" i="12"/>
  <c r="G182" i="12"/>
  <c r="K182" i="12"/>
  <c r="F182" i="12"/>
  <c r="A182" i="12" s="1"/>
  <c r="J182" i="12"/>
  <c r="H182" i="12"/>
  <c r="I198" i="12"/>
  <c r="L198" i="12"/>
  <c r="G198" i="12"/>
  <c r="K198" i="12"/>
  <c r="F198" i="12"/>
  <c r="A198" i="12" s="1"/>
  <c r="J198" i="12"/>
  <c r="H198" i="12"/>
  <c r="I214" i="12"/>
  <c r="L214" i="12"/>
  <c r="G214" i="12"/>
  <c r="K214" i="12"/>
  <c r="F214" i="12"/>
  <c r="A214" i="12" s="1"/>
  <c r="J214" i="12"/>
  <c r="H214" i="12"/>
  <c r="J226" i="11"/>
  <c r="F226" i="11"/>
  <c r="A226" i="11" s="1"/>
  <c r="K226" i="11"/>
  <c r="I226" i="11"/>
  <c r="L226" i="11"/>
  <c r="G226" i="11"/>
  <c r="H226" i="11"/>
  <c r="K249" i="12"/>
  <c r="G249" i="12"/>
  <c r="I249" i="12"/>
  <c r="J249" i="12"/>
  <c r="L249" i="12"/>
  <c r="H249" i="12"/>
  <c r="F249" i="12"/>
  <c r="A249" i="12" s="1"/>
  <c r="K265" i="12"/>
  <c r="G265" i="12"/>
  <c r="I265" i="12"/>
  <c r="H265" i="12"/>
  <c r="F265" i="12"/>
  <c r="A265" i="12" s="1"/>
  <c r="L265" i="12"/>
  <c r="J265" i="12"/>
  <c r="L281" i="12"/>
  <c r="H281" i="12"/>
  <c r="I281" i="12"/>
  <c r="K281" i="12"/>
  <c r="J281" i="12"/>
  <c r="G281" i="12"/>
  <c r="F281" i="12"/>
  <c r="A281" i="12" s="1"/>
  <c r="L297" i="12"/>
  <c r="H297" i="12"/>
  <c r="I297" i="12"/>
  <c r="K297" i="12"/>
  <c r="J297" i="12"/>
  <c r="G297" i="12"/>
  <c r="F297" i="12"/>
  <c r="A297" i="12" s="1"/>
  <c r="L252" i="11"/>
  <c r="H252" i="11"/>
  <c r="I252" i="11"/>
  <c r="F252" i="11"/>
  <c r="A252" i="11" s="1"/>
  <c r="K252" i="11"/>
  <c r="G252" i="11"/>
  <c r="J252" i="11"/>
  <c r="K276" i="12"/>
  <c r="G276" i="12"/>
  <c r="J276" i="12"/>
  <c r="I276" i="12"/>
  <c r="L276" i="12"/>
  <c r="H276" i="12"/>
  <c r="F276" i="12"/>
  <c r="A276" i="12" s="1"/>
  <c r="L292" i="12"/>
  <c r="H292" i="12"/>
  <c r="J292" i="12"/>
  <c r="G292" i="12"/>
  <c r="F292" i="12"/>
  <c r="A292" i="12" s="1"/>
  <c r="K292" i="12"/>
  <c r="I292" i="12"/>
  <c r="K272" i="12"/>
  <c r="G272" i="12"/>
  <c r="J272" i="12"/>
  <c r="I272" i="12"/>
  <c r="H272" i="12"/>
  <c r="L272" i="12"/>
  <c r="F272" i="12"/>
  <c r="A272" i="12" s="1"/>
  <c r="I164" i="12"/>
  <c r="J164" i="12"/>
  <c r="G164" i="12"/>
  <c r="L164" i="12"/>
  <c r="K164" i="12"/>
  <c r="H164" i="12"/>
  <c r="F164" i="12"/>
  <c r="A164" i="12" s="1"/>
  <c r="L19" i="12"/>
  <c r="H19" i="12"/>
  <c r="J19" i="12"/>
  <c r="F19" i="12"/>
  <c r="A19" i="12" s="1"/>
  <c r="K19" i="12"/>
  <c r="I19" i="12"/>
  <c r="G19" i="12"/>
  <c r="L149" i="12"/>
  <c r="H149" i="12"/>
  <c r="K149" i="12"/>
  <c r="F149" i="12"/>
  <c r="A149" i="12" s="1"/>
  <c r="G149" i="12"/>
  <c r="J149" i="12"/>
  <c r="I149" i="12"/>
  <c r="I189" i="11"/>
  <c r="L189" i="11"/>
  <c r="H189" i="11"/>
  <c r="G189" i="11"/>
  <c r="F189" i="11"/>
  <c r="A189" i="11" s="1"/>
  <c r="K189" i="11"/>
  <c r="J189" i="11"/>
  <c r="I136" i="11"/>
  <c r="L136" i="11"/>
  <c r="H136" i="11"/>
  <c r="K136" i="11"/>
  <c r="J136" i="11"/>
  <c r="G136" i="11"/>
  <c r="F136" i="11"/>
  <c r="A136" i="11" s="1"/>
  <c r="I152" i="11"/>
  <c r="L152" i="11"/>
  <c r="H152" i="11"/>
  <c r="K152" i="11"/>
  <c r="J152" i="11"/>
  <c r="G152" i="11"/>
  <c r="F152" i="11"/>
  <c r="A152" i="11" s="1"/>
  <c r="I168" i="11"/>
  <c r="L168" i="11"/>
  <c r="H168" i="11"/>
  <c r="K168" i="11"/>
  <c r="J168" i="11"/>
  <c r="G168" i="11"/>
  <c r="F168" i="11"/>
  <c r="A168" i="11" s="1"/>
  <c r="I196" i="12"/>
  <c r="J196" i="12"/>
  <c r="H196" i="12"/>
  <c r="L196" i="12"/>
  <c r="K196" i="12"/>
  <c r="G196" i="12"/>
  <c r="F196" i="12"/>
  <c r="A196" i="12" s="1"/>
  <c r="B5" i="6"/>
  <c r="B5" i="5"/>
  <c r="B5" i="4"/>
  <c r="L51" i="12"/>
  <c r="H51" i="12"/>
  <c r="I51" i="12"/>
  <c r="J51" i="12"/>
  <c r="G51" i="12"/>
  <c r="F51" i="12"/>
  <c r="A51" i="12" s="1"/>
  <c r="K51" i="12"/>
  <c r="L125" i="12"/>
  <c r="H125" i="12"/>
  <c r="K125" i="12"/>
  <c r="F125" i="12"/>
  <c r="A125" i="12" s="1"/>
  <c r="J125" i="12"/>
  <c r="I125" i="12"/>
  <c r="G125" i="12"/>
  <c r="I145" i="11"/>
  <c r="L145" i="11"/>
  <c r="H145" i="11"/>
  <c r="G145" i="11"/>
  <c r="F145" i="11"/>
  <c r="A145" i="11" s="1"/>
  <c r="K145" i="11"/>
  <c r="J145" i="11"/>
  <c r="I161" i="11"/>
  <c r="L161" i="11"/>
  <c r="H161" i="11"/>
  <c r="G161" i="11"/>
  <c r="F161" i="11"/>
  <c r="A161" i="11" s="1"/>
  <c r="K161" i="11"/>
  <c r="J161" i="11"/>
  <c r="I177" i="11"/>
  <c r="L177" i="11"/>
  <c r="H177" i="11"/>
  <c r="G177" i="11"/>
  <c r="F177" i="11"/>
  <c r="A177" i="11" s="1"/>
  <c r="K177" i="11"/>
  <c r="J177" i="11"/>
  <c r="I193" i="12"/>
  <c r="H193" i="12"/>
  <c r="G193" i="12"/>
  <c r="F193" i="12"/>
  <c r="A193" i="12" s="1"/>
  <c r="L193" i="12"/>
  <c r="K193" i="12"/>
  <c r="J193" i="12"/>
  <c r="L18" i="12"/>
  <c r="H18" i="12"/>
  <c r="K18" i="12"/>
  <c r="F18" i="12"/>
  <c r="A18" i="12" s="1"/>
  <c r="J18" i="12"/>
  <c r="I18" i="12"/>
  <c r="G18" i="12"/>
  <c r="L26" i="12"/>
  <c r="H26" i="12"/>
  <c r="K26" i="12"/>
  <c r="F26" i="12"/>
  <c r="A26" i="12" s="1"/>
  <c r="J26" i="12"/>
  <c r="I26" i="12"/>
  <c r="G26" i="12"/>
  <c r="L34" i="12"/>
  <c r="H34" i="12"/>
  <c r="J34" i="12"/>
  <c r="G34" i="12"/>
  <c r="F34" i="12"/>
  <c r="A34" i="12" s="1"/>
  <c r="K34" i="12"/>
  <c r="I34" i="12"/>
  <c r="L62" i="12"/>
  <c r="H62" i="12"/>
  <c r="J62" i="12"/>
  <c r="F62" i="12"/>
  <c r="A62" i="12" s="1"/>
  <c r="K62" i="12"/>
  <c r="I62" i="12"/>
  <c r="G62" i="12"/>
  <c r="L98" i="12"/>
  <c r="H98" i="12"/>
  <c r="J98" i="12"/>
  <c r="G98" i="12"/>
  <c r="F98" i="12"/>
  <c r="A98" i="12" s="1"/>
  <c r="K98" i="12"/>
  <c r="I98" i="12"/>
  <c r="I124" i="11"/>
  <c r="L124" i="11"/>
  <c r="H124" i="11"/>
  <c r="K124" i="11"/>
  <c r="J124" i="11"/>
  <c r="G124" i="11"/>
  <c r="F124" i="11"/>
  <c r="A124" i="11" s="1"/>
  <c r="L116" i="12"/>
  <c r="H116" i="12"/>
  <c r="G116" i="12"/>
  <c r="K116" i="12"/>
  <c r="J116" i="12"/>
  <c r="I116" i="12"/>
  <c r="F116" i="12"/>
  <c r="A116" i="12" s="1"/>
  <c r="L37" i="12"/>
  <c r="H37" i="12"/>
  <c r="K37" i="12"/>
  <c r="F37" i="12"/>
  <c r="A37" i="12" s="1"/>
  <c r="G37" i="12"/>
  <c r="J37" i="12"/>
  <c r="I37" i="12"/>
  <c r="I209" i="12"/>
  <c r="H209" i="12"/>
  <c r="L209" i="12"/>
  <c r="G209" i="12"/>
  <c r="F209" i="12"/>
  <c r="A209" i="12" s="1"/>
  <c r="K209" i="12"/>
  <c r="J209" i="12"/>
  <c r="I225" i="12"/>
  <c r="H225" i="12"/>
  <c r="L225" i="12"/>
  <c r="G225" i="12"/>
  <c r="F225" i="12"/>
  <c r="A225" i="12" s="1"/>
  <c r="J225" i="12"/>
  <c r="K225" i="12"/>
  <c r="L258" i="11"/>
  <c r="H258" i="11"/>
  <c r="K258" i="11"/>
  <c r="F258" i="11"/>
  <c r="A258" i="11" s="1"/>
  <c r="J258" i="11"/>
  <c r="I258" i="11"/>
  <c r="G258" i="11"/>
  <c r="K274" i="12"/>
  <c r="G274" i="12"/>
  <c r="H274" i="12"/>
  <c r="L274" i="12"/>
  <c r="F274" i="12"/>
  <c r="A274" i="12" s="1"/>
  <c r="I274" i="12"/>
  <c r="J274" i="12"/>
  <c r="L275" i="11"/>
  <c r="H275" i="11"/>
  <c r="J275" i="11"/>
  <c r="G275" i="11"/>
  <c r="F275" i="11"/>
  <c r="A275" i="11" s="1"/>
  <c r="K275" i="11"/>
  <c r="I275" i="11"/>
  <c r="I131" i="11"/>
  <c r="L131" i="11"/>
  <c r="H131" i="11"/>
  <c r="G131" i="11"/>
  <c r="F131" i="11"/>
  <c r="A131" i="11" s="1"/>
  <c r="K131" i="11"/>
  <c r="J131" i="11"/>
  <c r="I147" i="11"/>
  <c r="L147" i="11"/>
  <c r="H147" i="11"/>
  <c r="G147" i="11"/>
  <c r="F147" i="11"/>
  <c r="A147" i="11" s="1"/>
  <c r="K147" i="11"/>
  <c r="J147" i="11"/>
  <c r="I163" i="11"/>
  <c r="L163" i="11"/>
  <c r="H163" i="11"/>
  <c r="G163" i="11"/>
  <c r="F163" i="11"/>
  <c r="A163" i="11" s="1"/>
  <c r="K163" i="11"/>
  <c r="J163" i="11"/>
  <c r="I179" i="11"/>
  <c r="L179" i="11"/>
  <c r="H179" i="11"/>
  <c r="G179" i="11"/>
  <c r="F179" i="11"/>
  <c r="A179" i="11" s="1"/>
  <c r="K179" i="11"/>
  <c r="J179" i="11"/>
  <c r="K262" i="12"/>
  <c r="G262" i="12"/>
  <c r="H262" i="12"/>
  <c r="J262" i="12"/>
  <c r="F262" i="12"/>
  <c r="A262" i="12" s="1"/>
  <c r="L262" i="12"/>
  <c r="I262" i="12"/>
  <c r="L138" i="12"/>
  <c r="H138" i="12"/>
  <c r="J138" i="12"/>
  <c r="K138" i="12"/>
  <c r="I138" i="12"/>
  <c r="G138" i="12"/>
  <c r="F138" i="12"/>
  <c r="A138" i="12" s="1"/>
  <c r="I150" i="11"/>
  <c r="L150" i="11"/>
  <c r="H150" i="11"/>
  <c r="K150" i="11"/>
  <c r="J150" i="11"/>
  <c r="G150" i="11"/>
  <c r="F150" i="11"/>
  <c r="A150" i="11" s="1"/>
  <c r="I182" i="11"/>
  <c r="L182" i="11"/>
  <c r="H182" i="11"/>
  <c r="K182" i="11"/>
  <c r="J182" i="11"/>
  <c r="G182" i="11"/>
  <c r="F182" i="11"/>
  <c r="A182" i="11" s="1"/>
  <c r="L249" i="11"/>
  <c r="H249" i="11"/>
  <c r="G249" i="11"/>
  <c r="F249" i="11"/>
  <c r="A249" i="11" s="1"/>
  <c r="K249" i="11"/>
  <c r="J249" i="11"/>
  <c r="I249" i="11"/>
  <c r="L265" i="11"/>
  <c r="H265" i="11"/>
  <c r="G265" i="11"/>
  <c r="F265" i="11"/>
  <c r="A265" i="11" s="1"/>
  <c r="K265" i="11"/>
  <c r="J265" i="11"/>
  <c r="I265" i="11"/>
  <c r="L281" i="11"/>
  <c r="H281" i="11"/>
  <c r="G281" i="11"/>
  <c r="F281" i="11"/>
  <c r="A281" i="11" s="1"/>
  <c r="K281" i="11"/>
  <c r="J281" i="11"/>
  <c r="I281" i="11"/>
  <c r="L297" i="11"/>
  <c r="H297" i="11"/>
  <c r="G297" i="11"/>
  <c r="F297" i="11"/>
  <c r="A297" i="11" s="1"/>
  <c r="K297" i="11"/>
  <c r="I297" i="11"/>
  <c r="J297" i="11"/>
  <c r="L248" i="11"/>
  <c r="H248" i="11"/>
  <c r="I248" i="11"/>
  <c r="K248" i="11"/>
  <c r="J248" i="11"/>
  <c r="G248" i="11"/>
  <c r="F248" i="11"/>
  <c r="A248" i="11" s="1"/>
  <c r="L276" i="11"/>
  <c r="H276" i="11"/>
  <c r="I276" i="11"/>
  <c r="J276" i="11"/>
  <c r="G276" i="11"/>
  <c r="K276" i="11"/>
  <c r="F276" i="11"/>
  <c r="A276" i="11" s="1"/>
  <c r="I132" i="11"/>
  <c r="L132" i="11"/>
  <c r="H132" i="11"/>
  <c r="K132" i="11"/>
  <c r="J132" i="11"/>
  <c r="G132" i="11"/>
  <c r="F132" i="11"/>
  <c r="A132" i="11" s="1"/>
  <c r="I160" i="12"/>
  <c r="J160" i="12"/>
  <c r="L160" i="12"/>
  <c r="F160" i="12"/>
  <c r="A160" i="12" s="1"/>
  <c r="K160" i="12"/>
  <c r="H160" i="12"/>
  <c r="G160" i="12"/>
  <c r="I176" i="12"/>
  <c r="J176" i="12"/>
  <c r="L176" i="12"/>
  <c r="F176" i="12"/>
  <c r="A176" i="12" s="1"/>
  <c r="K176" i="12"/>
  <c r="H176" i="12"/>
  <c r="G176" i="12"/>
  <c r="L39" i="12"/>
  <c r="H39" i="12"/>
  <c r="I39" i="12"/>
  <c r="K39" i="12"/>
  <c r="J39" i="12"/>
  <c r="G39" i="12"/>
  <c r="F39" i="12"/>
  <c r="A39" i="12" s="1"/>
  <c r="I125" i="11"/>
  <c r="L125" i="11"/>
  <c r="H125" i="11"/>
  <c r="G125" i="11"/>
  <c r="F125" i="11"/>
  <c r="A125" i="11" s="1"/>
  <c r="K125" i="11"/>
  <c r="J125" i="11"/>
  <c r="I169" i="12"/>
  <c r="H169" i="12"/>
  <c r="K169" i="12"/>
  <c r="J169" i="12"/>
  <c r="G169" i="12"/>
  <c r="F169" i="12"/>
  <c r="A169" i="12" s="1"/>
  <c r="L169" i="12"/>
  <c r="F27" i="7"/>
  <c r="C5" i="6"/>
  <c r="C5" i="4"/>
  <c r="C5" i="5"/>
  <c r="I126" i="11"/>
  <c r="L126" i="11"/>
  <c r="H126" i="11"/>
  <c r="K126" i="11"/>
  <c r="J126" i="11"/>
  <c r="G126" i="11"/>
  <c r="F126" i="11"/>
  <c r="A126" i="11" s="1"/>
  <c r="L25" i="12"/>
  <c r="H25" i="12"/>
  <c r="G25" i="12"/>
  <c r="K25" i="12"/>
  <c r="F25" i="12"/>
  <c r="A25" i="12" s="1"/>
  <c r="J25" i="12"/>
  <c r="I25" i="12"/>
  <c r="L121" i="12"/>
  <c r="H121" i="12"/>
  <c r="K121" i="12"/>
  <c r="F121" i="12"/>
  <c r="A121" i="12" s="1"/>
  <c r="I121" i="12"/>
  <c r="G121" i="12"/>
  <c r="J121" i="12"/>
  <c r="L130" i="12"/>
  <c r="H130" i="12"/>
  <c r="J130" i="12"/>
  <c r="G130" i="12"/>
  <c r="F130" i="12"/>
  <c r="A130" i="12" s="1"/>
  <c r="K130" i="12"/>
  <c r="I130" i="12"/>
  <c r="I233" i="12"/>
  <c r="H233" i="12"/>
  <c r="L233" i="12"/>
  <c r="G233" i="12"/>
  <c r="F233" i="12"/>
  <c r="A233" i="12" s="1"/>
  <c r="K233" i="12"/>
  <c r="J233" i="12"/>
  <c r="K250" i="12"/>
  <c r="G250" i="12"/>
  <c r="H250" i="12"/>
  <c r="L250" i="12"/>
  <c r="I250" i="12"/>
  <c r="F250" i="12"/>
  <c r="A250" i="12" s="1"/>
  <c r="J250" i="12"/>
  <c r="L286" i="11"/>
  <c r="H286" i="11"/>
  <c r="K286" i="11"/>
  <c r="F286" i="11"/>
  <c r="A286" i="11" s="1"/>
  <c r="J286" i="11"/>
  <c r="I286" i="11"/>
  <c r="G286" i="11"/>
  <c r="L267" i="11"/>
  <c r="H267" i="11"/>
  <c r="J267" i="11"/>
  <c r="K267" i="11"/>
  <c r="I267" i="11"/>
  <c r="G267" i="11"/>
  <c r="F267" i="11"/>
  <c r="A267" i="11" s="1"/>
  <c r="I127" i="11"/>
  <c r="L127" i="11"/>
  <c r="H127" i="11"/>
  <c r="G127" i="11"/>
  <c r="F127" i="11"/>
  <c r="A127" i="11" s="1"/>
  <c r="K127" i="11"/>
  <c r="J127" i="11"/>
  <c r="I143" i="11"/>
  <c r="L143" i="11"/>
  <c r="H143" i="11"/>
  <c r="G143" i="11"/>
  <c r="F143" i="11"/>
  <c r="A143" i="11" s="1"/>
  <c r="K143" i="11"/>
  <c r="J143" i="11"/>
  <c r="I159" i="11"/>
  <c r="L159" i="11"/>
  <c r="H159" i="11"/>
  <c r="G159" i="11"/>
  <c r="F159" i="11"/>
  <c r="A159" i="11" s="1"/>
  <c r="K159" i="11"/>
  <c r="J159" i="11"/>
  <c r="I175" i="11"/>
  <c r="L175" i="11"/>
  <c r="H175" i="11"/>
  <c r="G175" i="11"/>
  <c r="F175" i="11"/>
  <c r="A175" i="11" s="1"/>
  <c r="K175" i="11"/>
  <c r="J175" i="11"/>
  <c r="J191" i="11"/>
  <c r="I191" i="11"/>
  <c r="H191" i="11"/>
  <c r="G191" i="11"/>
  <c r="F191" i="11"/>
  <c r="A191" i="11" s="1"/>
  <c r="L191" i="11"/>
  <c r="K191" i="11"/>
  <c r="L270" i="11"/>
  <c r="H270" i="11"/>
  <c r="K270" i="11"/>
  <c r="F270" i="11"/>
  <c r="A270" i="11" s="1"/>
  <c r="J270" i="11"/>
  <c r="I270" i="11"/>
  <c r="G270" i="11"/>
  <c r="L142" i="12"/>
  <c r="H142" i="12"/>
  <c r="J142" i="12"/>
  <c r="F142" i="12"/>
  <c r="A142" i="12" s="1"/>
  <c r="K142" i="12"/>
  <c r="I142" i="12"/>
  <c r="G142" i="12"/>
  <c r="I240" i="12"/>
  <c r="J240" i="12"/>
  <c r="H240" i="12"/>
  <c r="G240" i="12"/>
  <c r="L240" i="12"/>
  <c r="K240" i="12"/>
  <c r="F240" i="12"/>
  <c r="A240" i="12" s="1"/>
  <c r="K271" i="12"/>
  <c r="G271" i="12"/>
  <c r="L271" i="12"/>
  <c r="F271" i="12"/>
  <c r="A271" i="12" s="1"/>
  <c r="J271" i="12"/>
  <c r="I271" i="12"/>
  <c r="H271" i="12"/>
  <c r="L299" i="11"/>
  <c r="H299" i="11"/>
  <c r="J299" i="11"/>
  <c r="K299" i="11"/>
  <c r="I299" i="11"/>
  <c r="G299" i="11"/>
  <c r="F299" i="11"/>
  <c r="A299" i="11" s="1"/>
  <c r="J244" i="11"/>
  <c r="F244" i="11"/>
  <c r="A244" i="11" s="1"/>
  <c r="H244" i="11"/>
  <c r="L244" i="11"/>
  <c r="G244" i="11"/>
  <c r="K244" i="11"/>
  <c r="I244" i="11"/>
  <c r="L92" i="12"/>
  <c r="H92" i="12"/>
  <c r="G92" i="12"/>
  <c r="I92" i="12"/>
  <c r="F92" i="12"/>
  <c r="A92" i="12" s="1"/>
  <c r="K92" i="12"/>
  <c r="J92" i="12"/>
  <c r="L120" i="12"/>
  <c r="H120" i="12"/>
  <c r="G120" i="12"/>
  <c r="F120" i="12"/>
  <c r="A120" i="12" s="1"/>
  <c r="K120" i="12"/>
  <c r="J120" i="12"/>
  <c r="I120" i="12"/>
  <c r="B7" i="11"/>
  <c r="C7" i="11"/>
  <c r="L75" i="12"/>
  <c r="H75" i="12"/>
  <c r="I75" i="12"/>
  <c r="F75" i="12"/>
  <c r="A75" i="12" s="1"/>
  <c r="K75" i="12"/>
  <c r="J75" i="12"/>
  <c r="G75" i="12"/>
  <c r="I122" i="11"/>
  <c r="L122" i="11"/>
  <c r="H122" i="11"/>
  <c r="K122" i="11"/>
  <c r="J122" i="11"/>
  <c r="G122" i="11"/>
  <c r="F122" i="11"/>
  <c r="A122" i="11" s="1"/>
  <c r="L141" i="12"/>
  <c r="H141" i="12"/>
  <c r="K141" i="12"/>
  <c r="F141" i="12"/>
  <c r="A141" i="12" s="1"/>
  <c r="J141" i="12"/>
  <c r="I141" i="12"/>
  <c r="G141" i="12"/>
  <c r="I157" i="12"/>
  <c r="H157" i="12"/>
  <c r="L157" i="12"/>
  <c r="F157" i="12"/>
  <c r="A157" i="12" s="1"/>
  <c r="K157" i="12"/>
  <c r="J157" i="12"/>
  <c r="G157" i="12"/>
  <c r="I173" i="11"/>
  <c r="L173" i="11"/>
  <c r="H173" i="11"/>
  <c r="G173" i="11"/>
  <c r="F173" i="11"/>
  <c r="A173" i="11" s="1"/>
  <c r="K173" i="11"/>
  <c r="J173" i="11"/>
  <c r="I185" i="12"/>
  <c r="H185" i="12"/>
  <c r="K185" i="12"/>
  <c r="G185" i="12"/>
  <c r="F185" i="12"/>
  <c r="A185" i="12" s="1"/>
  <c r="L185" i="12"/>
  <c r="J185" i="12"/>
  <c r="I208" i="12"/>
  <c r="J208" i="12"/>
  <c r="H208" i="12"/>
  <c r="G208" i="12"/>
  <c r="L208" i="12"/>
  <c r="K208" i="12"/>
  <c r="F208" i="12"/>
  <c r="A208" i="12" s="1"/>
  <c r="M8" i="3"/>
  <c r="L93" i="12"/>
  <c r="H93" i="12"/>
  <c r="K93" i="12"/>
  <c r="F93" i="12"/>
  <c r="A93" i="12" s="1"/>
  <c r="J93" i="12"/>
  <c r="I93" i="12"/>
  <c r="G93" i="12"/>
  <c r="L128" i="12"/>
  <c r="H128" i="12"/>
  <c r="G128" i="12"/>
  <c r="J128" i="12"/>
  <c r="I128" i="12"/>
  <c r="F128" i="12"/>
  <c r="A128" i="12" s="1"/>
  <c r="K128" i="12"/>
  <c r="I187" i="12"/>
  <c r="K187" i="12"/>
  <c r="F187" i="12"/>
  <c r="A187" i="12" s="1"/>
  <c r="H187" i="12"/>
  <c r="L187" i="12"/>
  <c r="J187" i="12"/>
  <c r="G187" i="12"/>
  <c r="J214" i="11"/>
  <c r="F214" i="11"/>
  <c r="A214" i="11" s="1"/>
  <c r="K214" i="11"/>
  <c r="I214" i="11"/>
  <c r="H214" i="11"/>
  <c r="L214" i="11"/>
  <c r="G214" i="11"/>
  <c r="J230" i="11"/>
  <c r="F230" i="11"/>
  <c r="A230" i="11" s="1"/>
  <c r="K230" i="11"/>
  <c r="I230" i="11"/>
  <c r="H230" i="11"/>
  <c r="G230" i="11"/>
  <c r="L230" i="11"/>
  <c r="L282" i="12"/>
  <c r="H282" i="12"/>
  <c r="G282" i="12"/>
  <c r="F282" i="12"/>
  <c r="A282" i="12" s="1"/>
  <c r="K282" i="12"/>
  <c r="J282" i="12"/>
  <c r="I282" i="12"/>
  <c r="L298" i="12"/>
  <c r="H298" i="12"/>
  <c r="G298" i="12"/>
  <c r="F298" i="12"/>
  <c r="A298" i="12" s="1"/>
  <c r="K298" i="12"/>
  <c r="J298" i="12"/>
  <c r="I298" i="12"/>
  <c r="L253" i="11"/>
  <c r="H253" i="11"/>
  <c r="G253" i="11"/>
  <c r="I253" i="11"/>
  <c r="F253" i="11"/>
  <c r="A253" i="11" s="1"/>
  <c r="K253" i="11"/>
  <c r="J253" i="11"/>
  <c r="L269" i="11"/>
  <c r="H269" i="11"/>
  <c r="G269" i="11"/>
  <c r="I269" i="11"/>
  <c r="F269" i="11"/>
  <c r="A269" i="11" s="1"/>
  <c r="K269" i="11"/>
  <c r="J269" i="11"/>
  <c r="L285" i="11"/>
  <c r="H285" i="11"/>
  <c r="G285" i="11"/>
  <c r="I285" i="11"/>
  <c r="F285" i="11"/>
  <c r="A285" i="11" s="1"/>
  <c r="J285" i="11"/>
  <c r="K285" i="11"/>
  <c r="L301" i="11"/>
  <c r="H301" i="11"/>
  <c r="G301" i="11"/>
  <c r="I301" i="11"/>
  <c r="F301" i="11"/>
  <c r="A301" i="11" s="1"/>
  <c r="K301" i="11"/>
  <c r="J301" i="11"/>
  <c r="L296" i="12"/>
  <c r="H296" i="12"/>
  <c r="J296" i="12"/>
  <c r="I296" i="12"/>
  <c r="G296" i="12"/>
  <c r="K296" i="12"/>
  <c r="F296" i="12"/>
  <c r="A296" i="12" s="1"/>
  <c r="I156" i="11"/>
  <c r="L156" i="11"/>
  <c r="H156" i="11"/>
  <c r="K156" i="11"/>
  <c r="J156" i="11"/>
  <c r="G156" i="11"/>
  <c r="F156" i="11"/>
  <c r="A156" i="11" s="1"/>
  <c r="I184" i="12"/>
  <c r="J184" i="12"/>
  <c r="H184" i="12"/>
  <c r="K184" i="12"/>
  <c r="G184" i="12"/>
  <c r="L184" i="12"/>
  <c r="F184" i="12"/>
  <c r="A184" i="12" s="1"/>
  <c r="J192" i="11"/>
  <c r="F192" i="11"/>
  <c r="A192" i="11" s="1"/>
  <c r="H192" i="11"/>
  <c r="L192" i="11"/>
  <c r="G192" i="11"/>
  <c r="K192" i="11"/>
  <c r="I192" i="11"/>
  <c r="I216" i="12"/>
  <c r="J216" i="12"/>
  <c r="H216" i="12"/>
  <c r="G216" i="12"/>
  <c r="L216" i="12"/>
  <c r="K216" i="12"/>
  <c r="F216" i="12"/>
  <c r="A216" i="12" s="1"/>
  <c r="I120" i="11"/>
  <c r="L120" i="11"/>
  <c r="H120" i="11"/>
  <c r="K120" i="11"/>
  <c r="J120" i="11"/>
  <c r="G120" i="11"/>
  <c r="F120" i="11"/>
  <c r="A120" i="11" s="1"/>
  <c r="I141" i="11"/>
  <c r="L141" i="11"/>
  <c r="H141" i="11"/>
  <c r="G141" i="11"/>
  <c r="F141" i="11"/>
  <c r="A141" i="11" s="1"/>
  <c r="K141" i="11"/>
  <c r="J141" i="11"/>
  <c r="I157" i="11"/>
  <c r="L157" i="11"/>
  <c r="H157" i="11"/>
  <c r="G157" i="11"/>
  <c r="F157" i="11"/>
  <c r="A157" i="11" s="1"/>
  <c r="K157" i="11"/>
  <c r="J157" i="11"/>
  <c r="I173" i="12"/>
  <c r="H173" i="12"/>
  <c r="L173" i="12"/>
  <c r="F173" i="12"/>
  <c r="A173" i="12" s="1"/>
  <c r="J173" i="12"/>
  <c r="G173" i="12"/>
  <c r="K173" i="12"/>
  <c r="I185" i="11"/>
  <c r="L185" i="11"/>
  <c r="H185" i="11"/>
  <c r="G185" i="11"/>
  <c r="F185" i="11"/>
  <c r="A185" i="11" s="1"/>
  <c r="K185" i="11"/>
  <c r="J185" i="11"/>
  <c r="I201" i="12"/>
  <c r="H201" i="12"/>
  <c r="L201" i="12"/>
  <c r="G201" i="12"/>
  <c r="F201" i="12"/>
  <c r="A201" i="12" s="1"/>
  <c r="K201" i="12"/>
  <c r="J201" i="12"/>
  <c r="L16" i="12"/>
  <c r="H16" i="12"/>
  <c r="I16" i="12"/>
  <c r="F16" i="12"/>
  <c r="A16" i="12" s="1"/>
  <c r="K16" i="12"/>
  <c r="G16" i="12"/>
  <c r="J16" i="12"/>
  <c r="L46" i="12"/>
  <c r="H46" i="12"/>
  <c r="J46" i="12"/>
  <c r="F46" i="12"/>
  <c r="A46" i="12" s="1"/>
  <c r="K46" i="12"/>
  <c r="I46" i="12"/>
  <c r="G46" i="12"/>
  <c r="L66" i="12"/>
  <c r="H66" i="12"/>
  <c r="J66" i="12"/>
  <c r="G66" i="12"/>
  <c r="F66" i="12"/>
  <c r="A66" i="12" s="1"/>
  <c r="K66" i="12"/>
  <c r="I66" i="12"/>
  <c r="L74" i="12"/>
  <c r="H74" i="12"/>
  <c r="J74" i="12"/>
  <c r="K74" i="12"/>
  <c r="I74" i="12"/>
  <c r="G74" i="12"/>
  <c r="F74" i="12"/>
  <c r="A74" i="12" s="1"/>
  <c r="L28" i="12"/>
  <c r="H28" i="12"/>
  <c r="I28" i="12"/>
  <c r="G28" i="12"/>
  <c r="K28" i="12"/>
  <c r="J28" i="12"/>
  <c r="F28" i="12"/>
  <c r="A28" i="12" s="1"/>
  <c r="L17" i="12"/>
  <c r="H17" i="12"/>
  <c r="G17" i="12"/>
  <c r="I17" i="12"/>
  <c r="F17" i="12"/>
  <c r="A17" i="12" s="1"/>
  <c r="K17" i="12"/>
  <c r="J17" i="12"/>
  <c r="L65" i="12"/>
  <c r="H65" i="12"/>
  <c r="K65" i="12"/>
  <c r="F65" i="12"/>
  <c r="A65" i="12" s="1"/>
  <c r="J65" i="12"/>
  <c r="I65" i="12"/>
  <c r="G65" i="12"/>
  <c r="L251" i="11"/>
  <c r="H251" i="11"/>
  <c r="J251" i="11"/>
  <c r="K251" i="11"/>
  <c r="I251" i="11"/>
  <c r="G251" i="11"/>
  <c r="F251" i="11"/>
  <c r="A251" i="11" s="1"/>
  <c r="L287" i="11"/>
  <c r="H287" i="11"/>
  <c r="J287" i="11"/>
  <c r="F287" i="11"/>
  <c r="A287" i="11" s="1"/>
  <c r="K287" i="11"/>
  <c r="I287" i="11"/>
  <c r="G287" i="11"/>
  <c r="L131" i="12"/>
  <c r="H131" i="12"/>
  <c r="I131" i="12"/>
  <c r="J131" i="12"/>
  <c r="G131" i="12"/>
  <c r="K131" i="12"/>
  <c r="F131" i="12"/>
  <c r="A131" i="12" s="1"/>
  <c r="L147" i="12"/>
  <c r="H147" i="12"/>
  <c r="I147" i="12"/>
  <c r="J147" i="12"/>
  <c r="G147" i="12"/>
  <c r="F147" i="12"/>
  <c r="A147" i="12" s="1"/>
  <c r="K147" i="12"/>
  <c r="I163" i="12"/>
  <c r="K163" i="12"/>
  <c r="F163" i="12"/>
  <c r="A163" i="12" s="1"/>
  <c r="L163" i="12"/>
  <c r="G163" i="12"/>
  <c r="J163" i="12"/>
  <c r="H163" i="12"/>
  <c r="I179" i="12"/>
  <c r="K179" i="12"/>
  <c r="F179" i="12"/>
  <c r="A179" i="12" s="1"/>
  <c r="L179" i="12"/>
  <c r="J179" i="12"/>
  <c r="H179" i="12"/>
  <c r="G179" i="12"/>
  <c r="L278" i="11"/>
  <c r="H278" i="11"/>
  <c r="K278" i="11"/>
  <c r="F278" i="11"/>
  <c r="A278" i="11" s="1"/>
  <c r="G278" i="11"/>
  <c r="I278" i="11"/>
  <c r="J278" i="11"/>
  <c r="L146" i="12"/>
  <c r="H146" i="12"/>
  <c r="J146" i="12"/>
  <c r="G146" i="12"/>
  <c r="F146" i="12"/>
  <c r="A146" i="12" s="1"/>
  <c r="K146" i="12"/>
  <c r="I146" i="12"/>
  <c r="I162" i="11"/>
  <c r="L162" i="11"/>
  <c r="H162" i="11"/>
  <c r="K162" i="11"/>
  <c r="J162" i="11"/>
  <c r="G162" i="11"/>
  <c r="F162" i="11"/>
  <c r="A162" i="11" s="1"/>
  <c r="L255" i="11"/>
  <c r="H255" i="11"/>
  <c r="J255" i="11"/>
  <c r="F255" i="11"/>
  <c r="A255" i="11" s="1"/>
  <c r="K255" i="11"/>
  <c r="I255" i="11"/>
  <c r="G255" i="11"/>
  <c r="L126" i="12"/>
  <c r="H126" i="12"/>
  <c r="J126" i="12"/>
  <c r="F126" i="12"/>
  <c r="A126" i="12" s="1"/>
  <c r="K126" i="12"/>
  <c r="I126" i="12"/>
  <c r="G126" i="12"/>
  <c r="L85" i="12"/>
  <c r="H85" i="12"/>
  <c r="K85" i="12"/>
  <c r="F85" i="12"/>
  <c r="A85" i="12" s="1"/>
  <c r="G85" i="12"/>
  <c r="J85" i="12"/>
  <c r="I85" i="12"/>
  <c r="I242" i="12"/>
  <c r="L242" i="12"/>
  <c r="G242" i="12"/>
  <c r="K242" i="12"/>
  <c r="F242" i="12"/>
  <c r="A242" i="12" s="1"/>
  <c r="J242" i="12"/>
  <c r="H242" i="12"/>
  <c r="L294" i="12"/>
  <c r="H294" i="12"/>
  <c r="G294" i="12"/>
  <c r="K294" i="12"/>
  <c r="J294" i="12"/>
  <c r="I294" i="12"/>
  <c r="F294" i="12"/>
  <c r="A294" i="12" s="1"/>
  <c r="J224" i="11"/>
  <c r="F224" i="11"/>
  <c r="A224" i="11" s="1"/>
  <c r="H224" i="11"/>
  <c r="L224" i="11"/>
  <c r="G224" i="11"/>
  <c r="I224" i="11"/>
  <c r="K224" i="11"/>
  <c r="J243" i="11"/>
  <c r="F243" i="11"/>
  <c r="A243" i="11" s="1"/>
  <c r="I243" i="11"/>
  <c r="H243" i="11"/>
  <c r="L243" i="11"/>
  <c r="K243" i="11"/>
  <c r="G243" i="11"/>
  <c r="J195" i="11"/>
  <c r="F195" i="11"/>
  <c r="A195" i="11" s="1"/>
  <c r="I195" i="11"/>
  <c r="H195" i="11"/>
  <c r="L195" i="11"/>
  <c r="K195" i="11"/>
  <c r="G195" i="11"/>
  <c r="J215" i="11"/>
  <c r="F215" i="11"/>
  <c r="A215" i="11" s="1"/>
  <c r="I215" i="11"/>
  <c r="H215" i="11"/>
  <c r="G215" i="11"/>
  <c r="L215" i="11"/>
  <c r="K215" i="11"/>
  <c r="I162" i="12"/>
  <c r="L162" i="12"/>
  <c r="G162" i="12"/>
  <c r="J162" i="12"/>
  <c r="H162" i="12"/>
  <c r="F162" i="12"/>
  <c r="A162" i="12" s="1"/>
  <c r="K162" i="12"/>
  <c r="I170" i="12"/>
  <c r="L170" i="12"/>
  <c r="G170" i="12"/>
  <c r="F170" i="12"/>
  <c r="A170" i="12" s="1"/>
  <c r="H170" i="12"/>
  <c r="K170" i="12"/>
  <c r="J170" i="12"/>
  <c r="J194" i="11"/>
  <c r="F194" i="11"/>
  <c r="A194" i="11" s="1"/>
  <c r="K194" i="11"/>
  <c r="I194" i="11"/>
  <c r="L194" i="11"/>
  <c r="H194" i="11"/>
  <c r="G194" i="11"/>
  <c r="I202" i="12"/>
  <c r="L202" i="12"/>
  <c r="G202" i="12"/>
  <c r="K202" i="12"/>
  <c r="F202" i="12"/>
  <c r="A202" i="12" s="1"/>
  <c r="J202" i="12"/>
  <c r="H202" i="12"/>
  <c r="I218" i="12"/>
  <c r="L218" i="12"/>
  <c r="G218" i="12"/>
  <c r="K218" i="12"/>
  <c r="F218" i="12"/>
  <c r="A218" i="12" s="1"/>
  <c r="H218" i="12"/>
  <c r="J218" i="12"/>
  <c r="I234" i="12"/>
  <c r="L234" i="12"/>
  <c r="G234" i="12"/>
  <c r="K234" i="12"/>
  <c r="F234" i="12"/>
  <c r="A234" i="12" s="1"/>
  <c r="J234" i="12"/>
  <c r="H234" i="12"/>
  <c r="L247" i="11"/>
  <c r="J247" i="11"/>
  <c r="F247" i="11"/>
  <c r="A247" i="11" s="1"/>
  <c r="I247" i="11"/>
  <c r="H247" i="11"/>
  <c r="G247" i="11"/>
  <c r="K247" i="11"/>
  <c r="L279" i="11"/>
  <c r="H279" i="11"/>
  <c r="J279" i="11"/>
  <c r="I279" i="11"/>
  <c r="G279" i="11"/>
  <c r="F279" i="11"/>
  <c r="A279" i="11" s="1"/>
  <c r="K279" i="11"/>
  <c r="I180" i="11"/>
  <c r="L180" i="11"/>
  <c r="H180" i="11"/>
  <c r="K180" i="11"/>
  <c r="J180" i="11"/>
  <c r="G180" i="11"/>
  <c r="F180" i="11"/>
  <c r="A180" i="11" s="1"/>
  <c r="J200" i="11"/>
  <c r="F200" i="11"/>
  <c r="A200" i="11" s="1"/>
  <c r="H200" i="11"/>
  <c r="L200" i="11"/>
  <c r="G200" i="11"/>
  <c r="K200" i="11"/>
  <c r="I200" i="11"/>
  <c r="L23" i="12"/>
  <c r="H23" i="12"/>
  <c r="J23" i="12"/>
  <c r="I23" i="12"/>
  <c r="G23" i="12"/>
  <c r="F23" i="12"/>
  <c r="A23" i="12" s="1"/>
  <c r="K23" i="12"/>
  <c r="L91" i="12"/>
  <c r="H91" i="12"/>
  <c r="I91" i="12"/>
  <c r="F91" i="12"/>
  <c r="A91" i="12" s="1"/>
  <c r="K91" i="12"/>
  <c r="J91" i="12"/>
  <c r="G91" i="12"/>
  <c r="L137" i="12"/>
  <c r="H137" i="12"/>
  <c r="K137" i="12"/>
  <c r="F137" i="12"/>
  <c r="A137" i="12" s="1"/>
  <c r="I137" i="12"/>
  <c r="G137" i="12"/>
  <c r="J137" i="12"/>
  <c r="L153" i="12"/>
  <c r="H153" i="12"/>
  <c r="K153" i="12"/>
  <c r="F153" i="12"/>
  <c r="A153" i="12" s="1"/>
  <c r="I153" i="12"/>
  <c r="G153" i="12"/>
  <c r="J153" i="12"/>
  <c r="J193" i="11"/>
  <c r="F193" i="11"/>
  <c r="A193" i="11" s="1"/>
  <c r="L193" i="11"/>
  <c r="G193" i="11"/>
  <c r="K193" i="11"/>
  <c r="I193" i="11"/>
  <c r="H193" i="11"/>
  <c r="L76" i="12"/>
  <c r="H76" i="12"/>
  <c r="G76" i="12"/>
  <c r="I76" i="12"/>
  <c r="F76" i="12"/>
  <c r="A76" i="12" s="1"/>
  <c r="K76" i="12"/>
  <c r="J76" i="12"/>
  <c r="L44" i="12"/>
  <c r="H44" i="12"/>
  <c r="G44" i="12"/>
  <c r="I44" i="12"/>
  <c r="F44" i="12"/>
  <c r="A44" i="12" s="1"/>
  <c r="K44" i="12"/>
  <c r="J44" i="12"/>
  <c r="L80" i="12"/>
  <c r="H80" i="12"/>
  <c r="G80" i="12"/>
  <c r="J80" i="12"/>
  <c r="I80" i="12"/>
  <c r="K80" i="12"/>
  <c r="F80" i="12"/>
  <c r="A80" i="12" s="1"/>
  <c r="L104" i="12"/>
  <c r="H104" i="12"/>
  <c r="G104" i="12"/>
  <c r="F104" i="12"/>
  <c r="A104" i="12" s="1"/>
  <c r="K104" i="12"/>
  <c r="J104" i="12"/>
  <c r="I104" i="12"/>
  <c r="J217" i="11"/>
  <c r="F217" i="11"/>
  <c r="A217" i="11" s="1"/>
  <c r="L217" i="11"/>
  <c r="G217" i="11"/>
  <c r="K217" i="11"/>
  <c r="I217" i="11"/>
  <c r="H217" i="11"/>
  <c r="L266" i="11"/>
  <c r="H266" i="11"/>
  <c r="K266" i="11"/>
  <c r="F266" i="11"/>
  <c r="A266" i="11" s="1"/>
  <c r="I266" i="11"/>
  <c r="G266" i="11"/>
  <c r="J266" i="11"/>
  <c r="J220" i="11"/>
  <c r="F220" i="11"/>
  <c r="A220" i="11" s="1"/>
  <c r="H220" i="11"/>
  <c r="L220" i="11"/>
  <c r="G220" i="11"/>
  <c r="K220" i="11"/>
  <c r="I220" i="11"/>
  <c r="J236" i="11"/>
  <c r="F236" i="11"/>
  <c r="A236" i="11" s="1"/>
  <c r="H236" i="11"/>
  <c r="L236" i="11"/>
  <c r="G236" i="11"/>
  <c r="K236" i="11"/>
  <c r="I236" i="11"/>
  <c r="J211" i="11"/>
  <c r="F211" i="11"/>
  <c r="A211" i="11" s="1"/>
  <c r="I211" i="11"/>
  <c r="H211" i="11"/>
  <c r="L211" i="11"/>
  <c r="K211" i="11"/>
  <c r="G211" i="11"/>
  <c r="I158" i="12"/>
  <c r="L158" i="12"/>
  <c r="G158" i="12"/>
  <c r="H158" i="12"/>
  <c r="J158" i="12"/>
  <c r="F158" i="12"/>
  <c r="A158" i="12" s="1"/>
  <c r="K158" i="12"/>
  <c r="I174" i="12"/>
  <c r="L174" i="12"/>
  <c r="G174" i="12"/>
  <c r="H174" i="12"/>
  <c r="F174" i="12"/>
  <c r="A174" i="12" s="1"/>
  <c r="K174" i="12"/>
  <c r="J174" i="12"/>
  <c r="I190" i="12"/>
  <c r="L190" i="12"/>
  <c r="G190" i="12"/>
  <c r="H190" i="12"/>
  <c r="K190" i="12"/>
  <c r="J190" i="12"/>
  <c r="F190" i="12"/>
  <c r="A190" i="12" s="1"/>
  <c r="J210" i="11"/>
  <c r="F210" i="11"/>
  <c r="A210" i="11" s="1"/>
  <c r="K210" i="11"/>
  <c r="I210" i="11"/>
  <c r="L210" i="11"/>
  <c r="H210" i="11"/>
  <c r="G210" i="11"/>
  <c r="I230" i="12"/>
  <c r="L230" i="12"/>
  <c r="G230" i="12"/>
  <c r="K230" i="12"/>
  <c r="F230" i="12"/>
  <c r="A230" i="12" s="1"/>
  <c r="J230" i="12"/>
  <c r="H230" i="12"/>
  <c r="K253" i="12"/>
  <c r="G253" i="12"/>
  <c r="I253" i="12"/>
  <c r="L253" i="12"/>
  <c r="J253" i="12"/>
  <c r="H253" i="12"/>
  <c r="F253" i="12"/>
  <c r="A253" i="12" s="1"/>
  <c r="K269" i="12"/>
  <c r="G269" i="12"/>
  <c r="I269" i="12"/>
  <c r="H269" i="12"/>
  <c r="L269" i="12"/>
  <c r="J269" i="12"/>
  <c r="F269" i="12"/>
  <c r="A269" i="12" s="1"/>
  <c r="L285" i="12"/>
  <c r="H285" i="12"/>
  <c r="I285" i="12"/>
  <c r="F285" i="12"/>
  <c r="A285" i="12" s="1"/>
  <c r="K285" i="12"/>
  <c r="J285" i="12"/>
  <c r="G285" i="12"/>
  <c r="L301" i="12"/>
  <c r="H301" i="12"/>
  <c r="I301" i="12"/>
  <c r="F301" i="12"/>
  <c r="A301" i="12" s="1"/>
  <c r="K301" i="12"/>
  <c r="J301" i="12"/>
  <c r="G301" i="12"/>
  <c r="K256" i="12"/>
  <c r="G256" i="12"/>
  <c r="J256" i="12"/>
  <c r="L256" i="12"/>
  <c r="I256" i="12"/>
  <c r="H256" i="12"/>
  <c r="F256" i="12"/>
  <c r="A256" i="12" s="1"/>
  <c r="K268" i="12"/>
  <c r="G268" i="12"/>
  <c r="J268" i="12"/>
  <c r="I268" i="12"/>
  <c r="H268" i="12"/>
  <c r="F268" i="12"/>
  <c r="A268" i="12" s="1"/>
  <c r="L268" i="12"/>
  <c r="L284" i="12"/>
  <c r="H284" i="12"/>
  <c r="J284" i="12"/>
  <c r="K284" i="12"/>
  <c r="I284" i="12"/>
  <c r="G284" i="12"/>
  <c r="F284" i="12"/>
  <c r="A284" i="12" s="1"/>
  <c r="L300" i="12"/>
  <c r="H300" i="12"/>
  <c r="J300" i="12"/>
  <c r="K300" i="12"/>
  <c r="I300" i="12"/>
  <c r="G300" i="12"/>
  <c r="F300" i="12"/>
  <c r="A300" i="12" s="1"/>
  <c r="K280" i="12"/>
  <c r="G280" i="12"/>
  <c r="J280" i="12"/>
  <c r="I280" i="12"/>
  <c r="H280" i="12"/>
  <c r="F280" i="12"/>
  <c r="A280" i="12" s="1"/>
  <c r="L280" i="12"/>
  <c r="K264" i="12"/>
  <c r="G264" i="12"/>
  <c r="J264" i="12"/>
  <c r="I264" i="12"/>
  <c r="H264" i="12"/>
  <c r="L264" i="12"/>
  <c r="F264" i="12"/>
  <c r="A264" i="12" s="1"/>
  <c r="L156" i="12"/>
  <c r="H156" i="12"/>
  <c r="G156" i="12"/>
  <c r="I156" i="12"/>
  <c r="F156" i="12"/>
  <c r="A156" i="12" s="1"/>
  <c r="K156" i="12"/>
  <c r="J156" i="12"/>
  <c r="I176" i="11"/>
  <c r="L176" i="11"/>
  <c r="H176" i="11"/>
  <c r="K176" i="11"/>
  <c r="J176" i="11"/>
  <c r="G176" i="11"/>
  <c r="F176" i="11"/>
  <c r="A176" i="11" s="1"/>
  <c r="B7" i="12"/>
  <c r="E7" i="12" s="1"/>
  <c r="C7" i="12"/>
  <c r="L95" i="12"/>
  <c r="H95" i="12"/>
  <c r="I95" i="12"/>
  <c r="G95" i="12"/>
  <c r="F95" i="12"/>
  <c r="A95" i="12" s="1"/>
  <c r="K95" i="12"/>
  <c r="J95" i="12"/>
  <c r="J212" i="11"/>
  <c r="F212" i="11"/>
  <c r="A212" i="11" s="1"/>
  <c r="H212" i="11"/>
  <c r="L212" i="11"/>
  <c r="G212" i="11"/>
  <c r="K212" i="11"/>
  <c r="I212" i="11"/>
  <c r="E5" i="8"/>
  <c r="D48" i="7"/>
  <c r="L77" i="12"/>
  <c r="H77" i="12"/>
  <c r="K77" i="12"/>
  <c r="F77" i="12"/>
  <c r="A77" i="12" s="1"/>
  <c r="J77" i="12"/>
  <c r="I77" i="12"/>
  <c r="G77" i="12"/>
  <c r="I121" i="11"/>
  <c r="L121" i="11"/>
  <c r="H121" i="11"/>
  <c r="G121" i="11"/>
  <c r="F121" i="11"/>
  <c r="A121" i="11" s="1"/>
  <c r="K121" i="11"/>
  <c r="J121" i="11"/>
  <c r="I130" i="11"/>
  <c r="L130" i="11"/>
  <c r="H130" i="11"/>
  <c r="K130" i="11"/>
  <c r="J130" i="11"/>
  <c r="G130" i="11"/>
  <c r="F130" i="11"/>
  <c r="A130" i="11" s="1"/>
  <c r="I205" i="12"/>
  <c r="H205" i="12"/>
  <c r="L205" i="12"/>
  <c r="G205" i="12"/>
  <c r="K205" i="12"/>
  <c r="F205" i="12"/>
  <c r="A205" i="12" s="1"/>
  <c r="J205" i="12"/>
  <c r="I221" i="12"/>
  <c r="H221" i="12"/>
  <c r="L221" i="12"/>
  <c r="G221" i="12"/>
  <c r="K221" i="12"/>
  <c r="J221" i="12"/>
  <c r="F221" i="12"/>
  <c r="A221" i="12" s="1"/>
  <c r="I237" i="12"/>
  <c r="H237" i="12"/>
  <c r="L237" i="12"/>
  <c r="G237" i="12"/>
  <c r="K237" i="12"/>
  <c r="F237" i="12"/>
  <c r="A237" i="12" s="1"/>
  <c r="J237" i="12"/>
  <c r="L259" i="11"/>
  <c r="H259" i="11"/>
  <c r="J259" i="11"/>
  <c r="G259" i="11"/>
  <c r="F259" i="11"/>
  <c r="A259" i="11" s="1"/>
  <c r="I259" i="11"/>
  <c r="K259" i="11"/>
  <c r="L295" i="12"/>
  <c r="H295" i="12"/>
  <c r="K295" i="12"/>
  <c r="F295" i="12"/>
  <c r="A295" i="12" s="1"/>
  <c r="G295" i="12"/>
  <c r="J295" i="12"/>
  <c r="I295" i="12"/>
  <c r="L135" i="12"/>
  <c r="H135" i="12"/>
  <c r="I135" i="12"/>
  <c r="K135" i="12"/>
  <c r="J135" i="12"/>
  <c r="G135" i="12"/>
  <c r="F135" i="12"/>
  <c r="A135" i="12" s="1"/>
  <c r="L151" i="12"/>
  <c r="H151" i="12"/>
  <c r="I151" i="12"/>
  <c r="K151" i="12"/>
  <c r="J151" i="12"/>
  <c r="G151" i="12"/>
  <c r="F151" i="12"/>
  <c r="A151" i="12" s="1"/>
  <c r="I167" i="12"/>
  <c r="K167" i="12"/>
  <c r="F167" i="12"/>
  <c r="A167" i="12" s="1"/>
  <c r="G167" i="12"/>
  <c r="L167" i="12"/>
  <c r="J167" i="12"/>
  <c r="H167" i="12"/>
  <c r="I183" i="12"/>
  <c r="K183" i="12"/>
  <c r="F183" i="12"/>
  <c r="A183" i="12" s="1"/>
  <c r="G183" i="12"/>
  <c r="L183" i="12"/>
  <c r="J183" i="12"/>
  <c r="H183" i="12"/>
  <c r="I199" i="12"/>
  <c r="K199" i="12"/>
  <c r="F199" i="12"/>
  <c r="A199" i="12" s="1"/>
  <c r="J199" i="12"/>
  <c r="H199" i="12"/>
  <c r="G199" i="12"/>
  <c r="L199" i="12"/>
  <c r="I223" i="12"/>
  <c r="K223" i="12"/>
  <c r="F223" i="12"/>
  <c r="A223" i="12" s="1"/>
  <c r="J223" i="12"/>
  <c r="H223" i="12"/>
  <c r="L223" i="12"/>
  <c r="G223" i="12"/>
  <c r="I231" i="12"/>
  <c r="K231" i="12"/>
  <c r="F231" i="12"/>
  <c r="A231" i="12" s="1"/>
  <c r="J231" i="12"/>
  <c r="H231" i="12"/>
  <c r="G231" i="12"/>
  <c r="L231" i="12"/>
  <c r="I239" i="12"/>
  <c r="K239" i="12"/>
  <c r="F239" i="12"/>
  <c r="A239" i="12" s="1"/>
  <c r="J239" i="12"/>
  <c r="H239" i="12"/>
  <c r="L239" i="12"/>
  <c r="G239" i="12"/>
  <c r="K270" i="12"/>
  <c r="G270" i="12"/>
  <c r="H270" i="12"/>
  <c r="L270" i="12"/>
  <c r="F270" i="12"/>
  <c r="A270" i="12" s="1"/>
  <c r="J270" i="12"/>
  <c r="I270" i="12"/>
  <c r="I142" i="11"/>
  <c r="L142" i="11"/>
  <c r="H142" i="11"/>
  <c r="K142" i="11"/>
  <c r="J142" i="11"/>
  <c r="G142" i="11"/>
  <c r="F142" i="11"/>
  <c r="A142" i="11" s="1"/>
  <c r="I174" i="11"/>
  <c r="L174" i="11"/>
  <c r="H174" i="11"/>
  <c r="K174" i="11"/>
  <c r="J174" i="11"/>
  <c r="G174" i="11"/>
  <c r="F174" i="11"/>
  <c r="A174" i="11" s="1"/>
  <c r="L256" i="11"/>
  <c r="H256" i="11"/>
  <c r="I256" i="11"/>
  <c r="G256" i="11"/>
  <c r="F256" i="11"/>
  <c r="A256" i="11" s="1"/>
  <c r="K256" i="11"/>
  <c r="J256" i="11"/>
  <c r="L284" i="11"/>
  <c r="H284" i="11"/>
  <c r="I284" i="11"/>
  <c r="F284" i="11"/>
  <c r="A284" i="11" s="1"/>
  <c r="K284" i="11"/>
  <c r="J284" i="11"/>
  <c r="G284" i="11"/>
  <c r="L136" i="12"/>
  <c r="H136" i="12"/>
  <c r="G136" i="12"/>
  <c r="F136" i="12"/>
  <c r="A136" i="12" s="1"/>
  <c r="K136" i="12"/>
  <c r="J136" i="12"/>
  <c r="I136" i="12"/>
  <c r="I168" i="12"/>
  <c r="J168" i="12"/>
  <c r="H168" i="12"/>
  <c r="L168" i="12"/>
  <c r="K168" i="12"/>
  <c r="G168" i="12"/>
  <c r="F168" i="12"/>
  <c r="A168" i="12" s="1"/>
  <c r="I188" i="11"/>
  <c r="L188" i="11"/>
  <c r="H188" i="11"/>
  <c r="K188" i="11"/>
  <c r="J188" i="11"/>
  <c r="G188" i="11"/>
  <c r="F188" i="11"/>
  <c r="A188" i="11" s="1"/>
  <c r="J196" i="11"/>
  <c r="F196" i="11"/>
  <c r="A196" i="11" s="1"/>
  <c r="H196" i="11"/>
  <c r="L196" i="11"/>
  <c r="G196" i="11"/>
  <c r="K196" i="11"/>
  <c r="I196" i="11"/>
  <c r="L88" i="12"/>
  <c r="H88" i="12"/>
  <c r="G88" i="12"/>
  <c r="F88" i="12"/>
  <c r="A88" i="12" s="1"/>
  <c r="K88" i="12"/>
  <c r="J88" i="12"/>
  <c r="I88" i="12"/>
  <c r="L63" i="12"/>
  <c r="H63" i="12"/>
  <c r="I63" i="12"/>
  <c r="G63" i="12"/>
  <c r="F63" i="12"/>
  <c r="A63" i="12" s="1"/>
  <c r="K63" i="12"/>
  <c r="J63" i="12"/>
  <c r="L99" i="12"/>
  <c r="H99" i="12"/>
  <c r="I99" i="12"/>
  <c r="J99" i="12"/>
  <c r="G99" i="12"/>
  <c r="K99" i="12"/>
  <c r="F99" i="12"/>
  <c r="A99" i="12" s="1"/>
  <c r="L54" i="12"/>
  <c r="H54" i="12"/>
  <c r="J54" i="12"/>
  <c r="I54" i="12"/>
  <c r="G54" i="12"/>
  <c r="K54" i="12"/>
  <c r="F54" i="12"/>
  <c r="A54" i="12" s="1"/>
  <c r="L102" i="12"/>
  <c r="H102" i="12"/>
  <c r="J102" i="12"/>
  <c r="I102" i="12"/>
  <c r="G102" i="12"/>
  <c r="F102" i="12"/>
  <c r="A102" i="12" s="1"/>
  <c r="K102" i="12"/>
  <c r="L124" i="12"/>
  <c r="H124" i="12"/>
  <c r="G124" i="12"/>
  <c r="I124" i="12"/>
  <c r="F124" i="12"/>
  <c r="A124" i="12" s="1"/>
  <c r="K124" i="12"/>
  <c r="J124" i="12"/>
  <c r="J208" i="11"/>
  <c r="F208" i="11"/>
  <c r="A208" i="11" s="1"/>
  <c r="H208" i="11"/>
  <c r="L208" i="11"/>
  <c r="G208" i="11"/>
  <c r="K208" i="11"/>
  <c r="I208" i="11"/>
  <c r="L36" i="12"/>
  <c r="H36" i="12"/>
  <c r="G36" i="12"/>
  <c r="K36" i="12"/>
  <c r="J36" i="12"/>
  <c r="I36" i="12"/>
  <c r="F36" i="12"/>
  <c r="A36" i="12" s="1"/>
  <c r="L56" i="12"/>
  <c r="H56" i="12"/>
  <c r="G56" i="12"/>
  <c r="F56" i="12"/>
  <c r="A56" i="12" s="1"/>
  <c r="K56" i="12"/>
  <c r="J56" i="12"/>
  <c r="I56" i="12"/>
  <c r="L72" i="12"/>
  <c r="H72" i="12"/>
  <c r="G72" i="12"/>
  <c r="F72" i="12"/>
  <c r="A72" i="12" s="1"/>
  <c r="K72" i="12"/>
  <c r="J72" i="12"/>
  <c r="I72" i="12"/>
  <c r="L49" i="12"/>
  <c r="H49" i="12"/>
  <c r="K49" i="12"/>
  <c r="F49" i="12"/>
  <c r="A49" i="12" s="1"/>
  <c r="J49" i="12"/>
  <c r="I49" i="12"/>
  <c r="G49" i="12"/>
  <c r="I128" i="11"/>
  <c r="L128" i="11"/>
  <c r="H128" i="11"/>
  <c r="K128" i="11"/>
  <c r="J128" i="11"/>
  <c r="G128" i="11"/>
  <c r="F128" i="11"/>
  <c r="A128" i="11" s="1"/>
  <c r="J205" i="11"/>
  <c r="F205" i="11"/>
  <c r="A205" i="11" s="1"/>
  <c r="L205" i="11"/>
  <c r="G205" i="11"/>
  <c r="K205" i="11"/>
  <c r="I205" i="11"/>
  <c r="H205" i="11"/>
  <c r="J221" i="11"/>
  <c r="F221" i="11"/>
  <c r="A221" i="11" s="1"/>
  <c r="L221" i="11"/>
  <c r="G221" i="11"/>
  <c r="K221" i="11"/>
  <c r="I221" i="11"/>
  <c r="H221" i="11"/>
  <c r="J237" i="11"/>
  <c r="F237" i="11"/>
  <c r="A237" i="11" s="1"/>
  <c r="L237" i="11"/>
  <c r="G237" i="11"/>
  <c r="K237" i="11"/>
  <c r="I237" i="11"/>
  <c r="H237" i="11"/>
  <c r="J228" i="11"/>
  <c r="F228" i="11"/>
  <c r="A228" i="11" s="1"/>
  <c r="H228" i="11"/>
  <c r="L228" i="11"/>
  <c r="G228" i="11"/>
  <c r="K228" i="11"/>
  <c r="I228" i="11"/>
  <c r="I195" i="12"/>
  <c r="K195" i="12"/>
  <c r="F195" i="12"/>
  <c r="A195" i="12" s="1"/>
  <c r="J195" i="12"/>
  <c r="L195" i="12"/>
  <c r="H195" i="12"/>
  <c r="G195" i="12"/>
  <c r="J203" i="11"/>
  <c r="F203" i="11"/>
  <c r="A203" i="11" s="1"/>
  <c r="I203" i="11"/>
  <c r="H203" i="11"/>
  <c r="L203" i="11"/>
  <c r="K203" i="11"/>
  <c r="G203" i="11"/>
  <c r="J219" i="11"/>
  <c r="F219" i="11"/>
  <c r="A219" i="11" s="1"/>
  <c r="I219" i="11"/>
  <c r="H219" i="11"/>
  <c r="L219" i="11"/>
  <c r="G219" i="11"/>
  <c r="K219" i="11"/>
  <c r="J227" i="11"/>
  <c r="F227" i="11"/>
  <c r="A227" i="11" s="1"/>
  <c r="I227" i="11"/>
  <c r="H227" i="11"/>
  <c r="L227" i="11"/>
  <c r="K227" i="11"/>
  <c r="G227" i="11"/>
  <c r="J235" i="11"/>
  <c r="F235" i="11"/>
  <c r="A235" i="11" s="1"/>
  <c r="I235" i="11"/>
  <c r="H235" i="11"/>
  <c r="L235" i="11"/>
  <c r="K235" i="11"/>
  <c r="G235" i="11"/>
  <c r="J246" i="11"/>
  <c r="F246" i="11"/>
  <c r="A246" i="11" s="1"/>
  <c r="K246" i="11"/>
  <c r="I246" i="11"/>
  <c r="H246" i="11"/>
  <c r="G246" i="11"/>
  <c r="L246" i="11"/>
  <c r="I178" i="12"/>
  <c r="L178" i="12"/>
  <c r="G178" i="12"/>
  <c r="J178" i="12"/>
  <c r="F178" i="12"/>
  <c r="A178" i="12" s="1"/>
  <c r="K178" i="12"/>
  <c r="H178" i="12"/>
  <c r="I194" i="12"/>
  <c r="L194" i="12"/>
  <c r="G194" i="12"/>
  <c r="J194" i="12"/>
  <c r="K194" i="12"/>
  <c r="H194" i="12"/>
  <c r="F194" i="12"/>
  <c r="A194" i="12" s="1"/>
  <c r="J206" i="11"/>
  <c r="F206" i="11"/>
  <c r="A206" i="11" s="1"/>
  <c r="K206" i="11"/>
  <c r="I206" i="11"/>
  <c r="H206" i="11"/>
  <c r="G206" i="11"/>
  <c r="L206" i="11"/>
  <c r="I222" i="12"/>
  <c r="L222" i="12"/>
  <c r="G222" i="12"/>
  <c r="K222" i="12"/>
  <c r="F222" i="12"/>
  <c r="A222" i="12" s="1"/>
  <c r="J222" i="12"/>
  <c r="H222" i="12"/>
  <c r="I238" i="12"/>
  <c r="L238" i="12"/>
  <c r="G238" i="12"/>
  <c r="K238" i="12"/>
  <c r="F238" i="12"/>
  <c r="A238" i="12" s="1"/>
  <c r="J238" i="12"/>
  <c r="H238" i="12"/>
  <c r="L282" i="11"/>
  <c r="H282" i="11"/>
  <c r="K282" i="11"/>
  <c r="F282" i="11"/>
  <c r="A282" i="11" s="1"/>
  <c r="I282" i="11"/>
  <c r="G282" i="11"/>
  <c r="J282" i="11"/>
  <c r="L298" i="11"/>
  <c r="H298" i="11"/>
  <c r="K298" i="11"/>
  <c r="F298" i="11"/>
  <c r="A298" i="11" s="1"/>
  <c r="I298" i="11"/>
  <c r="G298" i="11"/>
  <c r="J298" i="11"/>
  <c r="I241" i="12"/>
  <c r="H241" i="12"/>
  <c r="L241" i="12"/>
  <c r="G241" i="12"/>
  <c r="F241" i="12"/>
  <c r="A241" i="12" s="1"/>
  <c r="K241" i="12"/>
  <c r="J241" i="12"/>
  <c r="K257" i="12"/>
  <c r="G257" i="12"/>
  <c r="I257" i="12"/>
  <c r="F257" i="12"/>
  <c r="A257" i="12" s="1"/>
  <c r="J257" i="12"/>
  <c r="H257" i="12"/>
  <c r="L257" i="12"/>
  <c r="K273" i="12"/>
  <c r="G273" i="12"/>
  <c r="I273" i="12"/>
  <c r="H273" i="12"/>
  <c r="F273" i="12"/>
  <c r="A273" i="12" s="1"/>
  <c r="L273" i="12"/>
  <c r="J273" i="12"/>
  <c r="L289" i="12"/>
  <c r="H289" i="12"/>
  <c r="I289" i="12"/>
  <c r="G289" i="12"/>
  <c r="F289" i="12"/>
  <c r="A289" i="12" s="1"/>
  <c r="K289" i="12"/>
  <c r="J289" i="12"/>
  <c r="K248" i="12"/>
  <c r="G248" i="12"/>
  <c r="J248" i="12"/>
  <c r="H248" i="12"/>
  <c r="F248" i="12"/>
  <c r="A248" i="12" s="1"/>
  <c r="L248" i="12"/>
  <c r="I248" i="12"/>
  <c r="L264" i="11"/>
  <c r="H264" i="11"/>
  <c r="I264" i="11"/>
  <c r="K264" i="11"/>
  <c r="J264" i="11"/>
  <c r="F264" i="11"/>
  <c r="A264" i="11" s="1"/>
  <c r="G264" i="11"/>
  <c r="L280" i="11"/>
  <c r="H280" i="11"/>
  <c r="I280" i="11"/>
  <c r="K280" i="11"/>
  <c r="J280" i="11"/>
  <c r="G280" i="11"/>
  <c r="F280" i="11"/>
  <c r="A280" i="11" s="1"/>
  <c r="L296" i="11"/>
  <c r="H296" i="11"/>
  <c r="I296" i="11"/>
  <c r="K296" i="11"/>
  <c r="J296" i="11"/>
  <c r="G296" i="11"/>
  <c r="F296" i="11"/>
  <c r="A296" i="11" s="1"/>
  <c r="L288" i="12"/>
  <c r="H288" i="12"/>
  <c r="J288" i="12"/>
  <c r="F288" i="12"/>
  <c r="A288" i="12" s="1"/>
  <c r="K288" i="12"/>
  <c r="I288" i="12"/>
  <c r="G288" i="12"/>
  <c r="B6" i="6" l="1"/>
  <c r="B6" i="5"/>
  <c r="B6" i="4"/>
  <c r="D6" i="8"/>
  <c r="C50" i="7"/>
  <c r="B4" i="11"/>
  <c r="C4" i="11"/>
  <c r="L7" i="12"/>
  <c r="H7" i="12"/>
  <c r="J7" i="12"/>
  <c r="G7" i="12"/>
  <c r="F7" i="12"/>
  <c r="A7" i="12" s="1"/>
  <c r="K7" i="12"/>
  <c r="I7" i="12"/>
  <c r="D5" i="12"/>
  <c r="D5" i="11"/>
  <c r="D5" i="6"/>
  <c r="D5" i="5"/>
  <c r="J7" i="3"/>
  <c r="A4" i="6"/>
  <c r="C5" i="8" s="1"/>
  <c r="A4" i="4"/>
  <c r="A4" i="5"/>
  <c r="C10" i="3"/>
  <c r="F9" i="3"/>
  <c r="E6" i="8"/>
  <c r="D50" i="7"/>
  <c r="G48" i="7"/>
  <c r="G5" i="8"/>
  <c r="D5" i="8"/>
  <c r="C48" i="7"/>
  <c r="E6" i="6"/>
  <c r="F7" i="8" s="1"/>
  <c r="E6" i="5"/>
  <c r="E6" i="4"/>
  <c r="G8" i="3"/>
  <c r="R8" i="3"/>
  <c r="A9" i="2"/>
  <c r="L8" i="2"/>
  <c r="E8" i="2"/>
  <c r="O8" i="3"/>
  <c r="O5" i="3"/>
  <c r="M5" i="3"/>
  <c r="N8" i="3"/>
  <c r="N5" i="3"/>
  <c r="C4" i="12"/>
  <c r="B4" i="12"/>
  <c r="E4" i="12" s="1"/>
  <c r="D3" i="11" l="1"/>
  <c r="D3" i="5"/>
  <c r="D3" i="6"/>
  <c r="Q5" i="3"/>
  <c r="D3" i="4" s="1"/>
  <c r="J5" i="3"/>
  <c r="I5" i="3"/>
  <c r="Q9" i="3"/>
  <c r="D7" i="4" s="1"/>
  <c r="I9" i="3"/>
  <c r="Q6" i="3"/>
  <c r="D4" i="4" s="1"/>
  <c r="I6" i="3"/>
  <c r="I7" i="3"/>
  <c r="B5" i="11"/>
  <c r="C5" i="11"/>
  <c r="C3" i="4"/>
  <c r="C3" i="5"/>
  <c r="C3" i="6"/>
  <c r="B3" i="6"/>
  <c r="B3" i="4"/>
  <c r="B3" i="5"/>
  <c r="D6" i="6"/>
  <c r="D6" i="5"/>
  <c r="D6" i="11"/>
  <c r="J8" i="3"/>
  <c r="D6" i="12" s="1"/>
  <c r="I8" i="3"/>
  <c r="Q8" i="3"/>
  <c r="D6" i="4" s="1"/>
  <c r="E9" i="2"/>
  <c r="L9" i="2"/>
  <c r="A10" i="2"/>
  <c r="E7" i="6"/>
  <c r="F57" i="7" s="1"/>
  <c r="E7" i="4"/>
  <c r="E7" i="5"/>
  <c r="G9" i="3"/>
  <c r="R9" i="3"/>
  <c r="B5" i="12"/>
  <c r="E5" i="12" s="1"/>
  <c r="C5" i="12"/>
  <c r="L4" i="12"/>
  <c r="H4" i="12"/>
  <c r="I4" i="12"/>
  <c r="G4" i="12"/>
  <c r="F4" i="12"/>
  <c r="A4" i="12" s="1"/>
  <c r="J4" i="12"/>
  <c r="K4" i="12"/>
  <c r="C11" i="3"/>
  <c r="F10" i="3"/>
  <c r="Q7" i="3"/>
  <c r="D5" i="4" s="1"/>
  <c r="C6" i="6"/>
  <c r="C6" i="5"/>
  <c r="C6" i="4"/>
  <c r="F48" i="7"/>
  <c r="A5" i="6"/>
  <c r="C6" i="8" s="1"/>
  <c r="A5" i="5"/>
  <c r="A5" i="4"/>
  <c r="G6" i="8"/>
  <c r="G50" i="7"/>
  <c r="F50" i="7"/>
  <c r="C55" i="7"/>
  <c r="D7" i="8"/>
  <c r="C6" i="12" l="1"/>
  <c r="B6" i="12"/>
  <c r="A11" i="2"/>
  <c r="E10" i="2"/>
  <c r="L10" i="2"/>
  <c r="N10" i="3"/>
  <c r="O10" i="3"/>
  <c r="N11" i="3"/>
  <c r="M10" i="3"/>
  <c r="M11" i="3"/>
  <c r="F55" i="7"/>
  <c r="E7" i="8"/>
  <c r="D55" i="7"/>
  <c r="L5" i="12"/>
  <c r="H5" i="12"/>
  <c r="G5" i="12"/>
  <c r="J5" i="12"/>
  <c r="I5" i="12"/>
  <c r="F5" i="12"/>
  <c r="A5" i="12" s="1"/>
  <c r="K5" i="12"/>
  <c r="B6" i="11"/>
  <c r="C6" i="11"/>
  <c r="D47" i="7"/>
  <c r="E4" i="8"/>
  <c r="G4" i="8"/>
  <c r="G47" i="7"/>
  <c r="F11" i="3"/>
  <c r="C12" i="3"/>
  <c r="G55" i="7"/>
  <c r="G7" i="8"/>
  <c r="D4" i="8"/>
  <c r="C47" i="7"/>
  <c r="A3" i="6"/>
  <c r="C4" i="8" s="1"/>
  <c r="A3" i="5"/>
  <c r="A3" i="4"/>
  <c r="B3" i="11"/>
  <c r="C3" i="11"/>
  <c r="E8" i="4"/>
  <c r="E8" i="6"/>
  <c r="E8" i="5"/>
  <c r="R10" i="3"/>
  <c r="G10" i="3"/>
  <c r="A6" i="5"/>
  <c r="A6" i="4"/>
  <c r="A6" i="6"/>
  <c r="C7" i="8" s="1"/>
  <c r="D3" i="12"/>
  <c r="E5" i="11" l="1"/>
  <c r="J5" i="11" s="1"/>
  <c r="C3" i="12"/>
  <c r="B3" i="12"/>
  <c r="E6" i="11"/>
  <c r="C9" i="6"/>
  <c r="D64" i="7" s="1"/>
  <c r="C9" i="4"/>
  <c r="C9" i="5"/>
  <c r="E3" i="11"/>
  <c r="E7" i="11"/>
  <c r="E4" i="11"/>
  <c r="D8" i="6"/>
  <c r="G62" i="7" s="1"/>
  <c r="D8" i="11"/>
  <c r="D8" i="5"/>
  <c r="I10" i="3"/>
  <c r="Q10" i="3"/>
  <c r="D8" i="4" s="1"/>
  <c r="J10" i="3"/>
  <c r="L11" i="2"/>
  <c r="A12" i="2"/>
  <c r="E11" i="2"/>
  <c r="F47" i="7"/>
  <c r="F12" i="3"/>
  <c r="G12" i="3" s="1"/>
  <c r="C13" i="3"/>
  <c r="B9" i="6"/>
  <c r="C64" i="7" s="1"/>
  <c r="B9" i="5"/>
  <c r="B9" i="4"/>
  <c r="C8" i="6"/>
  <c r="D62" i="7" s="1"/>
  <c r="C8" i="5"/>
  <c r="C8" i="4"/>
  <c r="E6" i="12"/>
  <c r="E9" i="6"/>
  <c r="E9" i="5"/>
  <c r="E9" i="4"/>
  <c r="R11" i="3"/>
  <c r="G11" i="3"/>
  <c r="B8" i="5"/>
  <c r="B8" i="6"/>
  <c r="C62" i="7" s="1"/>
  <c r="B8" i="4"/>
  <c r="H5" i="11" l="1"/>
  <c r="L5" i="11"/>
  <c r="I5" i="11"/>
  <c r="G5" i="11"/>
  <c r="F5" i="11"/>
  <c r="K5" i="11"/>
  <c r="E3" i="12"/>
  <c r="F62" i="7"/>
  <c r="L6" i="12"/>
  <c r="H6" i="12"/>
  <c r="K6" i="12"/>
  <c r="F6" i="12"/>
  <c r="A6" i="12" s="1"/>
  <c r="J6" i="12"/>
  <c r="I6" i="12"/>
  <c r="G6" i="12"/>
  <c r="E10" i="6"/>
  <c r="F65" i="7" s="1"/>
  <c r="E10" i="5"/>
  <c r="E10" i="4"/>
  <c r="R12" i="3"/>
  <c r="A13" i="2"/>
  <c r="E12" i="2"/>
  <c r="A8" i="6"/>
  <c r="A8" i="4"/>
  <c r="A8" i="5"/>
  <c r="B8" i="11"/>
  <c r="C8" i="11"/>
  <c r="J4" i="11"/>
  <c r="F4" i="11"/>
  <c r="I4" i="11"/>
  <c r="H4" i="11"/>
  <c r="G4" i="11"/>
  <c r="L4" i="11"/>
  <c r="K4" i="11"/>
  <c r="J7" i="11"/>
  <c r="F7" i="11"/>
  <c r="A7" i="11" s="1"/>
  <c r="I7" i="11"/>
  <c r="L7" i="11"/>
  <c r="K7" i="11"/>
  <c r="H7" i="11"/>
  <c r="G7" i="11"/>
  <c r="B9" i="3"/>
  <c r="B7" i="3"/>
  <c r="B5" i="3"/>
  <c r="M2" i="2"/>
  <c r="B10" i="3"/>
  <c r="M3" i="2"/>
  <c r="B4" i="3"/>
  <c r="B11" i="3"/>
  <c r="B8" i="3"/>
  <c r="B6" i="3"/>
  <c r="J3" i="11"/>
  <c r="F3" i="11"/>
  <c r="I3" i="11"/>
  <c r="L3" i="11"/>
  <c r="K3" i="11"/>
  <c r="H3" i="11"/>
  <c r="G3" i="11"/>
  <c r="J6" i="11"/>
  <c r="F6" i="11"/>
  <c r="A6" i="11" s="1"/>
  <c r="I6" i="11"/>
  <c r="H6" i="11"/>
  <c r="G6" i="11"/>
  <c r="L6" i="11"/>
  <c r="K6" i="11"/>
  <c r="F64" i="7"/>
  <c r="C14" i="3"/>
  <c r="F13" i="3"/>
  <c r="G13" i="3" s="1"/>
  <c r="D8" i="12"/>
  <c r="L3" i="12"/>
  <c r="H3" i="12"/>
  <c r="J3" i="12"/>
  <c r="F3" i="12"/>
  <c r="A3" i="12" s="1"/>
  <c r="K3" i="12"/>
  <c r="I3" i="12"/>
  <c r="G3" i="12"/>
  <c r="E8" i="11" l="1"/>
  <c r="H8" i="11" s="1"/>
  <c r="A3" i="11"/>
  <c r="C15" i="3"/>
  <c r="F14" i="3"/>
  <c r="G14" i="3" s="1"/>
  <c r="C8" i="12"/>
  <c r="B8" i="12"/>
  <c r="E11" i="6"/>
  <c r="F67" i="7" s="1"/>
  <c r="E11" i="4"/>
  <c r="E11" i="5"/>
  <c r="R13" i="3"/>
  <c r="A14" i="2"/>
  <c r="E13" i="2"/>
  <c r="K8" i="11" l="1"/>
  <c r="I8" i="11"/>
  <c r="L8" i="11"/>
  <c r="F8" i="11"/>
  <c r="G8" i="11"/>
  <c r="J8" i="11"/>
  <c r="E8" i="12"/>
  <c r="I8" i="12" s="1"/>
  <c r="A15" i="2"/>
  <c r="E14" i="2"/>
  <c r="E12" i="4"/>
  <c r="E12" i="5"/>
  <c r="E12" i="6"/>
  <c r="R14" i="3"/>
  <c r="F15" i="3"/>
  <c r="G15" i="3" s="1"/>
  <c r="C16" i="3"/>
  <c r="H8" i="12" l="1"/>
  <c r="L8" i="12"/>
  <c r="K8" i="12"/>
  <c r="G8" i="12"/>
  <c r="J8" i="12"/>
  <c r="F8" i="12"/>
  <c r="E13" i="6"/>
  <c r="E13" i="5"/>
  <c r="E13" i="4"/>
  <c r="R15" i="3"/>
  <c r="F16" i="3"/>
  <c r="G16" i="3" s="1"/>
  <c r="C17" i="3"/>
  <c r="A16" i="2"/>
  <c r="E15" i="2"/>
  <c r="A17" i="2" l="1"/>
  <c r="E16" i="2"/>
  <c r="C18" i="3"/>
  <c r="F17" i="3"/>
  <c r="G17" i="3" s="1"/>
  <c r="E14" i="6"/>
  <c r="E14" i="5"/>
  <c r="E14" i="4"/>
  <c r="R16" i="3"/>
  <c r="E15" i="6" l="1"/>
  <c r="E15" i="4"/>
  <c r="E15" i="5"/>
  <c r="R17" i="3"/>
  <c r="C19" i="3"/>
  <c r="F18" i="3"/>
  <c r="G18" i="3" s="1"/>
  <c r="A18" i="2"/>
  <c r="E17" i="2"/>
  <c r="A19" i="2" l="1"/>
  <c r="E18" i="2"/>
  <c r="E16" i="4"/>
  <c r="E16" i="6"/>
  <c r="E16" i="5"/>
  <c r="R18" i="3"/>
  <c r="F19" i="3"/>
  <c r="G19" i="3" s="1"/>
  <c r="C20" i="3"/>
  <c r="F20" i="3" l="1"/>
  <c r="G20" i="3" s="1"/>
  <c r="C21" i="3"/>
  <c r="E17" i="6"/>
  <c r="E17" i="5"/>
  <c r="E17" i="4"/>
  <c r="R19" i="3"/>
  <c r="A20" i="2"/>
  <c r="E19" i="2"/>
  <c r="A21" i="2" l="1"/>
  <c r="E20" i="2"/>
  <c r="C22" i="3"/>
  <c r="F21" i="3"/>
  <c r="G21" i="3" s="1"/>
  <c r="E18" i="6"/>
  <c r="E18" i="5"/>
  <c r="E18" i="4"/>
  <c r="R20" i="3"/>
  <c r="E19" i="6" l="1"/>
  <c r="E19" i="4"/>
  <c r="E19" i="5"/>
  <c r="R21" i="3"/>
  <c r="C23" i="3"/>
  <c r="F22" i="3"/>
  <c r="G22" i="3" s="1"/>
  <c r="E21" i="2"/>
  <c r="A22" i="2"/>
  <c r="A23" i="2" l="1"/>
  <c r="E22" i="2"/>
  <c r="E20" i="4"/>
  <c r="E20" i="5"/>
  <c r="E20" i="6"/>
  <c r="R22" i="3"/>
  <c r="F23" i="3"/>
  <c r="G23" i="3" s="1"/>
  <c r="C24" i="3"/>
  <c r="F24" i="3" l="1"/>
  <c r="G24" i="3" s="1"/>
  <c r="C25" i="3"/>
  <c r="E21" i="6"/>
  <c r="E21" i="5"/>
  <c r="E21" i="4"/>
  <c r="R23" i="3"/>
  <c r="A24" i="2"/>
  <c r="E23" i="2"/>
  <c r="E24" i="2" l="1"/>
  <c r="A25" i="2"/>
  <c r="C26" i="3"/>
  <c r="F25" i="3"/>
  <c r="G25" i="3" s="1"/>
  <c r="E22" i="6"/>
  <c r="E22" i="5"/>
  <c r="E22" i="4"/>
  <c r="R24" i="3"/>
  <c r="E23" i="6" l="1"/>
  <c r="E23" i="4"/>
  <c r="E23" i="5"/>
  <c r="R25" i="3"/>
  <c r="C27" i="3"/>
  <c r="F26" i="3"/>
  <c r="G26" i="3" s="1"/>
  <c r="E25" i="2"/>
  <c r="A26" i="2"/>
  <c r="A27" i="2" l="1"/>
  <c r="E26" i="2"/>
  <c r="E24" i="4"/>
  <c r="E24" i="6"/>
  <c r="E24" i="5"/>
  <c r="R26" i="3"/>
  <c r="F27" i="3"/>
  <c r="C28" i="3"/>
  <c r="G27" i="3" l="1"/>
  <c r="E25" i="4"/>
  <c r="F28" i="3"/>
  <c r="G28" i="3" s="1"/>
  <c r="C29" i="3"/>
  <c r="E25" i="6"/>
  <c r="E25" i="5"/>
  <c r="R27" i="3"/>
  <c r="A28" i="2"/>
  <c r="E27" i="2"/>
  <c r="A29" i="2" l="1"/>
  <c r="E28" i="2"/>
  <c r="C30" i="3"/>
  <c r="F30" i="3"/>
  <c r="G29" i="3" s="1"/>
  <c r="E26" i="6"/>
  <c r="E26" i="5"/>
  <c r="E26" i="4"/>
  <c r="R28" i="3"/>
  <c r="E27" i="6" l="1"/>
  <c r="E28" i="4"/>
  <c r="E27" i="5"/>
  <c r="R29" i="3"/>
  <c r="C31" i="3"/>
  <c r="G30" i="3"/>
  <c r="E29" i="2"/>
  <c r="A30" i="2"/>
  <c r="A31" i="2" l="1"/>
  <c r="E30" i="2"/>
  <c r="E29" i="4"/>
  <c r="E28" i="5"/>
  <c r="E28" i="6"/>
  <c r="R30" i="3"/>
  <c r="G31" i="3"/>
  <c r="C32" i="3"/>
  <c r="E29" i="6" l="1"/>
  <c r="E29" i="5"/>
  <c r="E30" i="4"/>
  <c r="R31" i="3"/>
  <c r="G32" i="3"/>
  <c r="C33" i="3"/>
  <c r="A32" i="2"/>
  <c r="E31" i="2"/>
  <c r="A33" i="2" l="1"/>
  <c r="E32" i="2"/>
  <c r="C34" i="3"/>
  <c r="G33" i="3"/>
  <c r="E30" i="6"/>
  <c r="E30" i="5"/>
  <c r="E31" i="4"/>
  <c r="R32" i="3"/>
  <c r="E31" i="6" l="1"/>
  <c r="E32" i="4"/>
  <c r="E31" i="5"/>
  <c r="R33" i="3"/>
  <c r="C35" i="3"/>
  <c r="G34" i="3"/>
  <c r="E33" i="2"/>
  <c r="A34" i="2"/>
  <c r="A35" i="2" l="1"/>
  <c r="E34" i="2"/>
  <c r="E33" i="4"/>
  <c r="E32" i="6"/>
  <c r="E32" i="5"/>
  <c r="R34" i="3"/>
  <c r="G35" i="3"/>
  <c r="C36" i="3"/>
  <c r="E33" i="6" l="1"/>
  <c r="E33" i="5"/>
  <c r="E34" i="4"/>
  <c r="R35" i="3"/>
  <c r="G36" i="3"/>
  <c r="C37" i="3"/>
  <c r="A36" i="2"/>
  <c r="E35" i="2"/>
  <c r="E36" i="2" l="1"/>
  <c r="A37" i="2"/>
  <c r="C38" i="3"/>
  <c r="G37" i="3"/>
  <c r="E34" i="6"/>
  <c r="E34" i="5"/>
  <c r="E35" i="4"/>
  <c r="R36" i="3"/>
  <c r="E35" i="6" l="1"/>
  <c r="E36" i="4"/>
  <c r="E35" i="5"/>
  <c r="R37" i="3"/>
  <c r="C39" i="3"/>
  <c r="G38" i="3"/>
  <c r="A38" i="2"/>
  <c r="E37" i="2"/>
  <c r="A39" i="2" l="1"/>
  <c r="E38" i="2"/>
  <c r="E37" i="4"/>
  <c r="E36" i="5"/>
  <c r="E36" i="6"/>
  <c r="R38" i="3"/>
  <c r="G39" i="3"/>
  <c r="C40" i="3"/>
  <c r="G40" i="3" l="1"/>
  <c r="C41" i="3"/>
  <c r="E37" i="6"/>
  <c r="E37" i="5"/>
  <c r="E38" i="4"/>
  <c r="R39" i="3"/>
  <c r="A40" i="2"/>
  <c r="E39" i="2"/>
  <c r="A41" i="2" l="1"/>
  <c r="E40" i="2"/>
  <c r="C42" i="3"/>
  <c r="G41" i="3"/>
  <c r="E38" i="6"/>
  <c r="E38" i="5"/>
  <c r="E39" i="4"/>
  <c r="R40" i="3"/>
  <c r="E39" i="6" l="1"/>
  <c r="E40" i="4"/>
  <c r="E39" i="5"/>
  <c r="R41" i="3"/>
  <c r="C43" i="3"/>
  <c r="G42" i="3"/>
  <c r="A42" i="2"/>
  <c r="E41" i="2"/>
  <c r="A43" i="2" l="1"/>
  <c r="E42" i="2"/>
  <c r="E41" i="4"/>
  <c r="E40" i="6"/>
  <c r="E40" i="5"/>
  <c r="R42" i="3"/>
  <c r="C44" i="3"/>
  <c r="G43" i="3"/>
  <c r="E41" i="6" l="1"/>
  <c r="E41" i="5"/>
  <c r="E42" i="4"/>
  <c r="R43" i="3"/>
  <c r="G44" i="3"/>
  <c r="C45" i="3"/>
  <c r="A44" i="2"/>
  <c r="E43" i="2"/>
  <c r="A45" i="2" l="1"/>
  <c r="E44" i="2"/>
  <c r="C46" i="3"/>
  <c r="G45" i="3"/>
  <c r="E42" i="6"/>
  <c r="E42" i="5"/>
  <c r="E43" i="4"/>
  <c r="R44" i="3"/>
  <c r="E43" i="6" l="1"/>
  <c r="E44" i="4"/>
  <c r="E43" i="5"/>
  <c r="R45" i="3"/>
  <c r="C47" i="3"/>
  <c r="G46" i="3"/>
  <c r="E45" i="2"/>
  <c r="A46" i="2"/>
  <c r="A47" i="2" l="1"/>
  <c r="E46" i="2"/>
  <c r="E45" i="4"/>
  <c r="E44" i="5"/>
  <c r="E44" i="6"/>
  <c r="R46" i="3"/>
  <c r="G47" i="3"/>
  <c r="C48" i="3"/>
  <c r="E45" i="6" l="1"/>
  <c r="E45" i="5"/>
  <c r="E46" i="4"/>
  <c r="R47" i="3"/>
  <c r="G48" i="3"/>
  <c r="C49" i="3"/>
  <c r="A48" i="2"/>
  <c r="E47" i="2"/>
  <c r="A49" i="2" l="1"/>
  <c r="E48" i="2"/>
  <c r="C50" i="3"/>
  <c r="G49" i="3"/>
  <c r="E46" i="6"/>
  <c r="E46" i="5"/>
  <c r="E47" i="4"/>
  <c r="R48" i="3"/>
  <c r="E47" i="6" l="1"/>
  <c r="E48" i="4"/>
  <c r="E47" i="5"/>
  <c r="R49" i="3"/>
  <c r="C51" i="3"/>
  <c r="G50" i="3"/>
  <c r="A50" i="2"/>
  <c r="E49" i="2"/>
  <c r="A51" i="2" l="1"/>
  <c r="E50" i="2"/>
  <c r="E49" i="4"/>
  <c r="E48" i="6"/>
  <c r="E48" i="5"/>
  <c r="R50" i="3"/>
  <c r="G51" i="3"/>
  <c r="C52" i="3"/>
  <c r="G52" i="3" l="1"/>
  <c r="C53" i="3"/>
  <c r="E49" i="6"/>
  <c r="E49" i="5"/>
  <c r="E50" i="4"/>
  <c r="R51" i="3"/>
  <c r="A52" i="2"/>
  <c r="E51" i="2"/>
  <c r="A53" i="2" l="1"/>
  <c r="E52" i="2"/>
  <c r="C54" i="3"/>
  <c r="G53" i="3"/>
  <c r="E50" i="6"/>
  <c r="E50" i="5"/>
  <c r="E51" i="4"/>
  <c r="R52" i="3"/>
  <c r="E51" i="6" l="1"/>
  <c r="E52" i="4"/>
  <c r="E51" i="5"/>
  <c r="R53" i="3"/>
  <c r="C55" i="3"/>
  <c r="G54" i="3"/>
  <c r="E53" i="2"/>
  <c r="A54" i="2"/>
  <c r="A55" i="2" l="1"/>
  <c r="E54" i="2"/>
  <c r="E53" i="4"/>
  <c r="E52" i="5"/>
  <c r="E52" i="6"/>
  <c r="R54" i="3"/>
  <c r="G55" i="3"/>
  <c r="C56" i="3"/>
  <c r="G56" i="3" l="1"/>
  <c r="C57" i="3"/>
  <c r="E53" i="6"/>
  <c r="E53" i="5"/>
  <c r="E54" i="4"/>
  <c r="R55" i="3"/>
  <c r="A56" i="2"/>
  <c r="E55" i="2"/>
  <c r="A57" i="2" l="1"/>
  <c r="E56" i="2"/>
  <c r="C58" i="3"/>
  <c r="G57" i="3"/>
  <c r="E54" i="6"/>
  <c r="E54" i="5"/>
  <c r="E55" i="4"/>
  <c r="R56" i="3"/>
  <c r="E55" i="6" l="1"/>
  <c r="E56" i="4"/>
  <c r="E55" i="5"/>
  <c r="R57" i="3"/>
  <c r="C59" i="3"/>
  <c r="G58" i="3"/>
  <c r="A58" i="2"/>
  <c r="E57" i="2"/>
  <c r="A59" i="2" l="1"/>
  <c r="E58" i="2"/>
  <c r="E57" i="4"/>
  <c r="E56" i="6"/>
  <c r="E56" i="5"/>
  <c r="R58" i="3"/>
  <c r="C60" i="3"/>
  <c r="G59" i="3"/>
  <c r="E57" i="6" l="1"/>
  <c r="E57" i="5"/>
  <c r="E58" i="4"/>
  <c r="R59" i="3"/>
  <c r="G60" i="3"/>
  <c r="C61" i="3"/>
  <c r="A60" i="2"/>
  <c r="E59" i="2"/>
  <c r="A61" i="2" l="1"/>
  <c r="E60" i="2"/>
  <c r="C62" i="3"/>
  <c r="G61" i="3"/>
  <c r="E58" i="6"/>
  <c r="E58" i="5"/>
  <c r="E59" i="4"/>
  <c r="R60" i="3"/>
  <c r="E59" i="6" l="1"/>
  <c r="E60" i="4"/>
  <c r="E59" i="5"/>
  <c r="R61" i="3"/>
  <c r="C63" i="3"/>
  <c r="G62" i="3"/>
  <c r="A62" i="2"/>
  <c r="E61" i="2"/>
  <c r="A63" i="2" l="1"/>
  <c r="E62" i="2"/>
  <c r="E61" i="4"/>
  <c r="E60" i="5"/>
  <c r="E60" i="6"/>
  <c r="R62" i="3"/>
  <c r="C64" i="3"/>
  <c r="G63" i="3"/>
  <c r="E61" i="6" l="1"/>
  <c r="E61" i="5"/>
  <c r="E62" i="4"/>
  <c r="R63" i="3"/>
  <c r="G64" i="3"/>
  <c r="C65" i="3"/>
  <c r="A64" i="2"/>
  <c r="E63" i="2"/>
  <c r="A65" i="2" l="1"/>
  <c r="E64" i="2"/>
  <c r="C66" i="3"/>
  <c r="G65" i="3"/>
  <c r="E62" i="6"/>
  <c r="E62" i="5"/>
  <c r="E63" i="4"/>
  <c r="R64" i="3"/>
  <c r="E63" i="6" l="1"/>
  <c r="E64" i="4"/>
  <c r="E63" i="5"/>
  <c r="R65" i="3"/>
  <c r="C67" i="3"/>
  <c r="G66" i="3"/>
  <c r="A66" i="2"/>
  <c r="E65" i="2"/>
  <c r="A67" i="2" l="1"/>
  <c r="E66" i="2"/>
  <c r="E65" i="4"/>
  <c r="E64" i="6"/>
  <c r="E64" i="5"/>
  <c r="R66" i="3"/>
  <c r="G67" i="3"/>
  <c r="C68" i="3"/>
  <c r="G68" i="3" l="1"/>
  <c r="C69" i="3"/>
  <c r="E65" i="6"/>
  <c r="E65" i="5"/>
  <c r="E66" i="4"/>
  <c r="R67" i="3"/>
  <c r="A68" i="2"/>
  <c r="E67" i="2"/>
  <c r="C70" i="3" l="1"/>
  <c r="G69" i="3"/>
  <c r="A69" i="2"/>
  <c r="E68" i="2"/>
  <c r="E66" i="6"/>
  <c r="E66" i="5"/>
  <c r="E67" i="4"/>
  <c r="R68" i="3"/>
  <c r="A70" i="2" l="1"/>
  <c r="E69" i="2"/>
  <c r="E67" i="6"/>
  <c r="E68" i="4"/>
  <c r="E67" i="5"/>
  <c r="R69" i="3"/>
  <c r="C71" i="3"/>
  <c r="G70" i="3"/>
  <c r="E69" i="4" l="1"/>
  <c r="E68" i="5"/>
  <c r="E68" i="6"/>
  <c r="R70" i="3"/>
  <c r="G71" i="3"/>
  <c r="C72" i="3"/>
  <c r="A71" i="2"/>
  <c r="E70" i="2"/>
  <c r="A72" i="2" l="1"/>
  <c r="E71" i="2"/>
  <c r="G72" i="3"/>
  <c r="C73" i="3"/>
  <c r="E69" i="6"/>
  <c r="E69" i="5"/>
  <c r="E70" i="4"/>
  <c r="R71" i="3"/>
  <c r="C74" i="3" l="1"/>
  <c r="G73" i="3"/>
  <c r="E70" i="6"/>
  <c r="E71" i="4"/>
  <c r="E70" i="5"/>
  <c r="R72" i="3"/>
  <c r="A73" i="2"/>
  <c r="E72" i="2"/>
  <c r="A74" i="2" l="1"/>
  <c r="E73" i="2"/>
  <c r="E71" i="6"/>
  <c r="E72" i="4"/>
  <c r="E71" i="5"/>
  <c r="R73" i="3"/>
  <c r="C75" i="3"/>
  <c r="G74" i="3"/>
  <c r="E72" i="5" l="1"/>
  <c r="E73" i="4"/>
  <c r="E72" i="6"/>
  <c r="R74" i="3"/>
  <c r="G75" i="3"/>
  <c r="C76" i="3"/>
  <c r="A75" i="2"/>
  <c r="E74" i="2"/>
  <c r="A76" i="2" l="1"/>
  <c r="E75" i="2"/>
  <c r="G76" i="3"/>
  <c r="C77" i="3"/>
  <c r="E73" i="6"/>
  <c r="E74" i="4"/>
  <c r="E73" i="5"/>
  <c r="R75" i="3"/>
  <c r="E74" i="6" l="1"/>
  <c r="E75" i="4"/>
  <c r="E74" i="5"/>
  <c r="R76" i="3"/>
  <c r="C78" i="3"/>
  <c r="G77" i="3"/>
  <c r="A77" i="2"/>
  <c r="E76" i="2"/>
  <c r="A78" i="2" l="1"/>
  <c r="E77" i="2"/>
  <c r="E75" i="6"/>
  <c r="E76" i="4"/>
  <c r="E75" i="5"/>
  <c r="R77" i="3"/>
  <c r="C79" i="3"/>
  <c r="G78" i="3"/>
  <c r="E76" i="5" l="1"/>
  <c r="E77" i="4"/>
  <c r="E76" i="6"/>
  <c r="R78" i="3"/>
  <c r="G79" i="3"/>
  <c r="C80" i="3"/>
  <c r="A79" i="2"/>
  <c r="E78" i="2"/>
  <c r="A80" i="2" l="1"/>
  <c r="E79" i="2"/>
  <c r="G80" i="3"/>
  <c r="C81" i="3"/>
  <c r="E77" i="6"/>
  <c r="E77" i="5"/>
  <c r="E78" i="4"/>
  <c r="R79" i="3"/>
  <c r="C82" i="3" l="1"/>
  <c r="G81" i="3"/>
  <c r="E78" i="6"/>
  <c r="E78" i="5"/>
  <c r="E79" i="4"/>
  <c r="R80" i="3"/>
  <c r="A81" i="2"/>
  <c r="E80" i="2"/>
  <c r="A82" i="2" l="1"/>
  <c r="E81" i="2"/>
  <c r="E79" i="6"/>
  <c r="E79" i="5"/>
  <c r="E80" i="4"/>
  <c r="R81" i="3"/>
  <c r="C83" i="3"/>
  <c r="F82" i="3"/>
  <c r="G82" i="3" s="1"/>
  <c r="E80" i="5" l="1"/>
  <c r="E81" i="4"/>
  <c r="E80" i="6"/>
  <c r="R82" i="3"/>
  <c r="F83" i="3"/>
  <c r="G83" i="3" s="1"/>
  <c r="C84" i="3"/>
  <c r="A83" i="2"/>
  <c r="E82" i="2"/>
  <c r="A84" i="2" l="1"/>
  <c r="E83" i="2"/>
  <c r="F84" i="3"/>
  <c r="G84" i="3" s="1"/>
  <c r="C85" i="3"/>
  <c r="E81" i="5"/>
  <c r="E81" i="6"/>
  <c r="E82" i="4"/>
  <c r="R83" i="3"/>
  <c r="C86" i="3" l="1"/>
  <c r="F85" i="3"/>
  <c r="G85" i="3" s="1"/>
  <c r="E82" i="6"/>
  <c r="E82" i="5"/>
  <c r="E83" i="4"/>
  <c r="R84" i="3"/>
  <c r="A85" i="2"/>
  <c r="E84" i="2"/>
  <c r="A86" i="2" l="1"/>
  <c r="E85" i="2"/>
  <c r="E83" i="6"/>
  <c r="E83" i="5"/>
  <c r="E84" i="4"/>
  <c r="R85" i="3"/>
  <c r="C87" i="3"/>
  <c r="F86" i="3"/>
  <c r="G86" i="3" s="1"/>
  <c r="E84" i="5" l="1"/>
  <c r="E85" i="4"/>
  <c r="E84" i="6"/>
  <c r="R86" i="3"/>
  <c r="C88" i="3"/>
  <c r="F87" i="3"/>
  <c r="G87" i="3" s="1"/>
  <c r="A87" i="2"/>
  <c r="E86" i="2"/>
  <c r="A88" i="2" l="1"/>
  <c r="E87" i="2"/>
  <c r="E85" i="5"/>
  <c r="E85" i="6"/>
  <c r="E86" i="4"/>
  <c r="R87" i="3"/>
  <c r="F88" i="3"/>
  <c r="G88" i="3" s="1"/>
  <c r="C89" i="3"/>
  <c r="C90" i="3" l="1"/>
  <c r="F89" i="3"/>
  <c r="G89" i="3" s="1"/>
  <c r="E86" i="6"/>
  <c r="E87" i="4"/>
  <c r="E86" i="5"/>
  <c r="R88" i="3"/>
  <c r="A89" i="2"/>
  <c r="E88" i="2"/>
  <c r="A90" i="2" l="1"/>
  <c r="E89" i="2"/>
  <c r="E87" i="6"/>
  <c r="E87" i="5"/>
  <c r="E88" i="4"/>
  <c r="R89" i="3"/>
  <c r="C91" i="3"/>
  <c r="F90" i="3"/>
  <c r="G90" i="3" s="1"/>
  <c r="E88" i="5" l="1"/>
  <c r="E88" i="6"/>
  <c r="E89" i="4"/>
  <c r="R90" i="3"/>
  <c r="C92" i="3"/>
  <c r="F91" i="3"/>
  <c r="G91" i="3" s="1"/>
  <c r="A91" i="2"/>
  <c r="E90" i="2"/>
  <c r="A92" i="2" l="1"/>
  <c r="E91" i="2"/>
  <c r="E89" i="5"/>
  <c r="E89" i="6"/>
  <c r="E90" i="4"/>
  <c r="R91" i="3"/>
  <c r="F92" i="3"/>
  <c r="G92" i="3" s="1"/>
  <c r="C93" i="3"/>
  <c r="C94" i="3" l="1"/>
  <c r="F93" i="3"/>
  <c r="G93" i="3" s="1"/>
  <c r="E90" i="6"/>
  <c r="E90" i="5"/>
  <c r="E91" i="4"/>
  <c r="R92" i="3"/>
  <c r="A93" i="2"/>
  <c r="E92" i="2"/>
  <c r="A94" i="2" l="1"/>
  <c r="E93" i="2"/>
  <c r="E91" i="6"/>
  <c r="E91" i="5"/>
  <c r="E92" i="4"/>
  <c r="R93" i="3"/>
  <c r="C95" i="3"/>
  <c r="F94" i="3"/>
  <c r="G94" i="3" s="1"/>
  <c r="E92" i="5" l="1"/>
  <c r="E93" i="4"/>
  <c r="E92" i="6"/>
  <c r="R94" i="3"/>
  <c r="F95" i="3"/>
  <c r="G95" i="3" s="1"/>
  <c r="C96" i="3"/>
  <c r="A95" i="2"/>
  <c r="E94" i="2"/>
  <c r="A96" i="2" l="1"/>
  <c r="E95" i="2"/>
  <c r="F96" i="3"/>
  <c r="G96" i="3" s="1"/>
  <c r="C97" i="3"/>
  <c r="E93" i="5"/>
  <c r="E93" i="6"/>
  <c r="E94" i="4"/>
  <c r="R95" i="3"/>
  <c r="C98" i="3" l="1"/>
  <c r="F97" i="3"/>
  <c r="G97" i="3" s="1"/>
  <c r="E94" i="6"/>
  <c r="E95" i="4"/>
  <c r="E94" i="5"/>
  <c r="R96" i="3"/>
  <c r="A97" i="2"/>
  <c r="E96" i="2"/>
  <c r="A98" i="2" l="1"/>
  <c r="E97" i="2"/>
  <c r="E95" i="6"/>
  <c r="E96" i="4"/>
  <c r="E95" i="5"/>
  <c r="R97" i="3"/>
  <c r="C99" i="3"/>
  <c r="F98" i="3"/>
  <c r="G98" i="3" s="1"/>
  <c r="E96" i="5" l="1"/>
  <c r="E97" i="4"/>
  <c r="E96" i="6"/>
  <c r="R98" i="3"/>
  <c r="C100" i="3"/>
  <c r="F99" i="3"/>
  <c r="G99" i="3" s="1"/>
  <c r="A99" i="2"/>
  <c r="E98" i="2"/>
  <c r="A100" i="2" l="1"/>
  <c r="E99" i="2"/>
  <c r="E97" i="5"/>
  <c r="E97" i="6"/>
  <c r="E98" i="4"/>
  <c r="R99" i="3"/>
  <c r="F100" i="3"/>
  <c r="G100" i="3" s="1"/>
  <c r="C101" i="3"/>
  <c r="C102" i="3" l="1"/>
  <c r="F101" i="3"/>
  <c r="G101" i="3" s="1"/>
  <c r="E98" i="6"/>
  <c r="E98" i="5"/>
  <c r="E99" i="4"/>
  <c r="R100" i="3"/>
  <c r="A101" i="2"/>
  <c r="E100" i="2"/>
  <c r="A102" i="2" l="1"/>
  <c r="E101" i="2"/>
  <c r="E99" i="6"/>
  <c r="E99" i="5"/>
  <c r="E100" i="4"/>
  <c r="R101" i="3"/>
  <c r="C103" i="3"/>
  <c r="F102" i="3"/>
  <c r="G102" i="3" s="1"/>
  <c r="E100" i="5" l="1"/>
  <c r="E101" i="4"/>
  <c r="E100" i="6"/>
  <c r="R102" i="3"/>
  <c r="C104" i="3"/>
  <c r="F103" i="3"/>
  <c r="G103" i="3" s="1"/>
  <c r="A103" i="2"/>
  <c r="E102" i="2"/>
  <c r="E101" i="5" l="1"/>
  <c r="E101" i="6"/>
  <c r="E102" i="4"/>
  <c r="R103" i="3"/>
  <c r="A104" i="2"/>
  <c r="E103" i="2"/>
  <c r="F104" i="3"/>
  <c r="G104" i="3" s="1"/>
  <c r="C105" i="3"/>
  <c r="C106" i="3" l="1"/>
  <c r="F105" i="3"/>
  <c r="G105" i="3" s="1"/>
  <c r="E102" i="6"/>
  <c r="E103" i="4"/>
  <c r="E102" i="5"/>
  <c r="R104" i="3"/>
  <c r="A105" i="2"/>
  <c r="E104" i="2"/>
  <c r="A106" i="2" l="1"/>
  <c r="E105" i="2"/>
  <c r="E103" i="6"/>
  <c r="E103" i="5"/>
  <c r="E104" i="4"/>
  <c r="R105" i="3"/>
  <c r="C107" i="3"/>
  <c r="F106" i="3"/>
  <c r="G106" i="3" s="1"/>
  <c r="F107" i="3" l="1"/>
  <c r="G107" i="3" s="1"/>
  <c r="C108" i="3"/>
  <c r="E104" i="5"/>
  <c r="E105" i="4"/>
  <c r="E104" i="6"/>
  <c r="R106" i="3"/>
  <c r="A107" i="2"/>
  <c r="E106" i="2"/>
  <c r="A108" i="2" l="1"/>
  <c r="E107" i="2"/>
  <c r="F108" i="3"/>
  <c r="G108" i="3" s="1"/>
  <c r="C109" i="3"/>
  <c r="E105" i="5"/>
  <c r="E105" i="6"/>
  <c r="E106" i="4"/>
  <c r="R107" i="3"/>
  <c r="C110" i="3" l="1"/>
  <c r="F109" i="3"/>
  <c r="G109" i="3" s="1"/>
  <c r="E106" i="6"/>
  <c r="E106" i="5"/>
  <c r="E107" i="4"/>
  <c r="R108" i="3"/>
  <c r="A109" i="2"/>
  <c r="E108" i="2"/>
  <c r="A110" i="2" l="1"/>
  <c r="E109" i="2"/>
  <c r="E107" i="6"/>
  <c r="E107" i="5"/>
  <c r="E108" i="4"/>
  <c r="R109" i="3"/>
  <c r="C111" i="3"/>
  <c r="F110" i="3"/>
  <c r="G110" i="3" s="1"/>
  <c r="E108" i="5" l="1"/>
  <c r="E109" i="4"/>
  <c r="E108" i="6"/>
  <c r="R110" i="3"/>
  <c r="C112" i="3"/>
  <c r="F111" i="3"/>
  <c r="G111" i="3" s="1"/>
  <c r="A111" i="2"/>
  <c r="E110" i="2"/>
  <c r="A112" i="2" l="1"/>
  <c r="E111" i="2"/>
  <c r="E109" i="5"/>
  <c r="E109" i="6"/>
  <c r="E110" i="4"/>
  <c r="R111" i="3"/>
  <c r="F112" i="3"/>
  <c r="G112" i="3" s="1"/>
  <c r="C113" i="3"/>
  <c r="C114" i="3" l="1"/>
  <c r="F113" i="3"/>
  <c r="G113" i="3" s="1"/>
  <c r="E110" i="6"/>
  <c r="E111" i="4"/>
  <c r="E110" i="5"/>
  <c r="R112" i="3"/>
  <c r="A113" i="2"/>
  <c r="E112" i="2"/>
  <c r="A114" i="2" l="1"/>
  <c r="E113" i="2"/>
  <c r="E111" i="6"/>
  <c r="E112" i="4"/>
  <c r="E111" i="5"/>
  <c r="R113" i="3"/>
  <c r="C115" i="3"/>
  <c r="F114" i="3"/>
  <c r="G114" i="3" s="1"/>
  <c r="E112" i="5" l="1"/>
  <c r="E112" i="6"/>
  <c r="E113" i="4"/>
  <c r="R114" i="3"/>
  <c r="F115" i="3"/>
  <c r="G115" i="3" s="1"/>
  <c r="C116" i="3"/>
  <c r="A115" i="2"/>
  <c r="E114" i="2"/>
  <c r="A116" i="2" l="1"/>
  <c r="E115" i="2"/>
  <c r="F116" i="3"/>
  <c r="G116" i="3" s="1"/>
  <c r="C117" i="3"/>
  <c r="E113" i="5"/>
  <c r="E113" i="6"/>
  <c r="E114" i="4"/>
  <c r="R115" i="3"/>
  <c r="C118" i="3" l="1"/>
  <c r="F117" i="3"/>
  <c r="G117" i="3" s="1"/>
  <c r="E114" i="6"/>
  <c r="E114" i="5"/>
  <c r="E115" i="4"/>
  <c r="R116" i="3"/>
  <c r="A117" i="2"/>
  <c r="E116" i="2"/>
  <c r="A118" i="2" l="1"/>
  <c r="E117" i="2"/>
  <c r="E115" i="6"/>
  <c r="E115" i="5"/>
  <c r="E116" i="4"/>
  <c r="R117" i="3"/>
  <c r="C119" i="3"/>
  <c r="F118" i="3"/>
  <c r="G118" i="3" s="1"/>
  <c r="E116" i="5" l="1"/>
  <c r="E116" i="6"/>
  <c r="E117" i="4"/>
  <c r="R118" i="3"/>
  <c r="F119" i="3"/>
  <c r="C120" i="3"/>
  <c r="A119" i="2"/>
  <c r="E118" i="2"/>
  <c r="A120" i="2" l="1"/>
  <c r="E119" i="2"/>
  <c r="F120" i="3"/>
  <c r="C121" i="3"/>
  <c r="E117" i="5"/>
  <c r="E117" i="6"/>
  <c r="R119" i="3"/>
  <c r="C122" i="3" l="1"/>
  <c r="F121" i="3"/>
  <c r="E118" i="6"/>
  <c r="E118" i="5"/>
  <c r="R120" i="3"/>
  <c r="A121" i="2"/>
  <c r="E120" i="2"/>
  <c r="A122" i="2" l="1"/>
  <c r="E121" i="2"/>
  <c r="E119" i="6"/>
  <c r="E119" i="5"/>
  <c r="E119" i="4"/>
  <c r="R121" i="3"/>
  <c r="C123" i="3"/>
  <c r="F122" i="3"/>
  <c r="E120" i="5" l="1"/>
  <c r="E120" i="6"/>
  <c r="E120" i="4"/>
  <c r="R122" i="3"/>
  <c r="C124" i="3"/>
  <c r="F123" i="3"/>
  <c r="A123" i="2"/>
  <c r="E122" i="2"/>
  <c r="E123" i="2" l="1"/>
  <c r="A124" i="2"/>
  <c r="E121" i="5"/>
  <c r="E121" i="6"/>
  <c r="E121" i="4"/>
  <c r="R123" i="3"/>
  <c r="C125" i="3"/>
  <c r="F124" i="3"/>
  <c r="E122" i="6" l="1"/>
  <c r="E122" i="5"/>
  <c r="J2" i="4"/>
  <c r="R124" i="3"/>
  <c r="C126" i="3"/>
  <c r="F125" i="3"/>
  <c r="A125" i="2"/>
  <c r="E124" i="2"/>
  <c r="A126" i="2" l="1"/>
  <c r="E125" i="2"/>
  <c r="E123" i="6"/>
  <c r="E123" i="5"/>
  <c r="J3" i="4"/>
  <c r="R125" i="3"/>
  <c r="F126" i="3"/>
  <c r="C127" i="3"/>
  <c r="E124" i="5" l="1"/>
  <c r="J4" i="4"/>
  <c r="E124" i="6"/>
  <c r="R126" i="3"/>
  <c r="C128" i="3"/>
  <c r="F127" i="3"/>
  <c r="A127" i="2"/>
  <c r="E126" i="2"/>
  <c r="E125" i="5" l="1"/>
  <c r="E125" i="6"/>
  <c r="J5" i="4"/>
  <c r="R127" i="3"/>
  <c r="A128" i="2"/>
  <c r="E127" i="2"/>
  <c r="C129" i="3"/>
  <c r="F128" i="3"/>
  <c r="E126" i="6" l="1"/>
  <c r="E126" i="5"/>
  <c r="J6" i="4"/>
  <c r="R128" i="3"/>
  <c r="F129" i="3"/>
  <c r="C130" i="3"/>
  <c r="A129" i="2"/>
  <c r="E128" i="2"/>
  <c r="A130" i="2" l="1"/>
  <c r="E129" i="2"/>
  <c r="F130" i="3"/>
  <c r="C131" i="3"/>
  <c r="E127" i="6"/>
  <c r="J7" i="4"/>
  <c r="E127" i="5"/>
  <c r="R129" i="3"/>
  <c r="C132" i="3" l="1"/>
  <c r="F131" i="3"/>
  <c r="E128" i="5"/>
  <c r="E128" i="6"/>
  <c r="J8" i="4"/>
  <c r="R130" i="3"/>
  <c r="A131" i="2"/>
  <c r="E130" i="2"/>
  <c r="A132" i="2" l="1"/>
  <c r="E131" i="2"/>
  <c r="E129" i="5"/>
  <c r="E129" i="6"/>
  <c r="J9" i="4"/>
  <c r="R131" i="3"/>
  <c r="C133" i="3"/>
  <c r="F132" i="3"/>
  <c r="C134" i="3" l="1"/>
  <c r="F133" i="3"/>
  <c r="E130" i="6"/>
  <c r="E130" i="5"/>
  <c r="R132" i="3"/>
  <c r="J10" i="4"/>
  <c r="A133" i="2"/>
  <c r="E132" i="2"/>
  <c r="A134" i="2" l="1"/>
  <c r="E133" i="2"/>
  <c r="E131" i="6"/>
  <c r="E131" i="5"/>
  <c r="J11" i="4"/>
  <c r="R133" i="3"/>
  <c r="C135" i="3"/>
  <c r="F134" i="3"/>
  <c r="E132" i="5" l="1"/>
  <c r="J12" i="4"/>
  <c r="E132" i="6"/>
  <c r="R134" i="3"/>
  <c r="C136" i="3"/>
  <c r="F135" i="3"/>
  <c r="A135" i="2"/>
  <c r="E134" i="2"/>
  <c r="C137" i="3" l="1"/>
  <c r="F136" i="3"/>
  <c r="A136" i="2"/>
  <c r="E135" i="2"/>
  <c r="E133" i="5"/>
  <c r="E133" i="6"/>
  <c r="J13" i="4"/>
  <c r="R135" i="3"/>
  <c r="A137" i="2" l="1"/>
  <c r="E136" i="2"/>
  <c r="E134" i="6"/>
  <c r="E134" i="5"/>
  <c r="R136" i="3"/>
  <c r="J14" i="4"/>
  <c r="F137" i="3"/>
  <c r="C138" i="3"/>
  <c r="E135" i="6" l="1"/>
  <c r="J15" i="4"/>
  <c r="E135" i="5"/>
  <c r="R137" i="3"/>
  <c r="C139" i="3"/>
  <c r="F138" i="3"/>
  <c r="A138" i="2"/>
  <c r="E137" i="2"/>
  <c r="C140" i="3" l="1"/>
  <c r="F139" i="3"/>
  <c r="A139" i="2"/>
  <c r="E138" i="2"/>
  <c r="E136" i="5"/>
  <c r="E136" i="6"/>
  <c r="J16" i="4"/>
  <c r="R138" i="3"/>
  <c r="A140" i="2" l="1"/>
  <c r="E139" i="2"/>
  <c r="E137" i="5"/>
  <c r="E137" i="6"/>
  <c r="J17" i="4"/>
  <c r="R139" i="3"/>
  <c r="C141" i="3"/>
  <c r="F140" i="3"/>
  <c r="E138" i="6" l="1"/>
  <c r="E138" i="5"/>
  <c r="J18" i="4"/>
  <c r="R140" i="3"/>
  <c r="F141" i="3"/>
  <c r="C142" i="3"/>
  <c r="A141" i="2"/>
  <c r="E140" i="2"/>
  <c r="A142" i="2" l="1"/>
  <c r="E141" i="2"/>
  <c r="C143" i="3"/>
  <c r="F142" i="3"/>
  <c r="E139" i="6"/>
  <c r="E139" i="5"/>
  <c r="J19" i="4"/>
  <c r="R141" i="3"/>
  <c r="E140" i="5" l="1"/>
  <c r="J20" i="4"/>
  <c r="E140" i="6"/>
  <c r="R142" i="3"/>
  <c r="C144" i="3"/>
  <c r="F143" i="3"/>
  <c r="A143" i="2"/>
  <c r="E142" i="2"/>
  <c r="C145" i="3" l="1"/>
  <c r="F144" i="3"/>
  <c r="E143" i="2"/>
  <c r="A144" i="2"/>
  <c r="E141" i="5"/>
  <c r="E141" i="6"/>
  <c r="J21" i="4"/>
  <c r="R143" i="3"/>
  <c r="A145" i="2" l="1"/>
  <c r="E144" i="2"/>
  <c r="E142" i="6"/>
  <c r="E142" i="5"/>
  <c r="J22" i="4"/>
  <c r="R144" i="3"/>
  <c r="F145" i="3"/>
  <c r="C146" i="3"/>
  <c r="E143" i="6" l="1"/>
  <c r="J23" i="4"/>
  <c r="E143" i="5"/>
  <c r="R145" i="3"/>
  <c r="C147" i="3"/>
  <c r="F146" i="3"/>
  <c r="A146" i="2"/>
  <c r="E145" i="2"/>
  <c r="A147" i="2" l="1"/>
  <c r="E146" i="2"/>
  <c r="E144" i="5"/>
  <c r="E144" i="6"/>
  <c r="J24" i="4"/>
  <c r="R146" i="3"/>
  <c r="C148" i="3"/>
  <c r="F147" i="3"/>
  <c r="E145" i="5" l="1"/>
  <c r="E145" i="6"/>
  <c r="R147" i="3"/>
  <c r="C149" i="3"/>
  <c r="F148" i="3"/>
  <c r="A148" i="2"/>
  <c r="E147" i="2"/>
  <c r="A149" i="2" l="1"/>
  <c r="E148" i="2"/>
  <c r="E146" i="6"/>
  <c r="E146" i="5"/>
  <c r="R148" i="3"/>
  <c r="J26" i="4"/>
  <c r="F149" i="3"/>
  <c r="C150" i="3"/>
  <c r="E147" i="6" l="1"/>
  <c r="E147" i="5"/>
  <c r="J27" i="4"/>
  <c r="R149" i="3"/>
  <c r="C151" i="3"/>
  <c r="F150" i="3"/>
  <c r="A150" i="2"/>
  <c r="E149" i="2"/>
  <c r="A151" i="2" l="1"/>
  <c r="E150" i="2"/>
  <c r="E148" i="5"/>
  <c r="J28" i="4"/>
  <c r="E148" i="6"/>
  <c r="R150" i="3"/>
  <c r="C152" i="3"/>
  <c r="F151" i="3"/>
  <c r="E149" i="5" l="1"/>
  <c r="E149" i="6"/>
  <c r="J29" i="4"/>
  <c r="R151" i="3"/>
  <c r="C153" i="3"/>
  <c r="F152" i="3"/>
  <c r="A152" i="2"/>
  <c r="E151" i="2"/>
  <c r="A153" i="2" l="1"/>
  <c r="E152" i="2"/>
  <c r="E150" i="6"/>
  <c r="E150" i="5"/>
  <c r="R152" i="3"/>
  <c r="J30" i="4"/>
  <c r="F153" i="3"/>
  <c r="C154" i="3"/>
  <c r="C155" i="3" l="1"/>
  <c r="F154" i="3"/>
  <c r="E151" i="6"/>
  <c r="J31" i="4"/>
  <c r="E151" i="5"/>
  <c r="R153" i="3"/>
  <c r="A154" i="2"/>
  <c r="E153" i="2"/>
  <c r="A155" i="2" l="1"/>
  <c r="E154" i="2"/>
  <c r="E152" i="5"/>
  <c r="E152" i="6"/>
  <c r="J32" i="4"/>
  <c r="R154" i="3"/>
  <c r="C156" i="3"/>
  <c r="F155" i="3"/>
  <c r="E153" i="5" l="1"/>
  <c r="E153" i="6"/>
  <c r="J33" i="4"/>
  <c r="R155" i="3"/>
  <c r="C157" i="3"/>
  <c r="F156" i="3"/>
  <c r="A156" i="2"/>
  <c r="E155" i="2"/>
  <c r="F157" i="3" l="1"/>
  <c r="C158" i="3"/>
  <c r="A157" i="2"/>
  <c r="E156" i="2"/>
  <c r="E154" i="6"/>
  <c r="E154" i="5"/>
  <c r="J34" i="4"/>
  <c r="R156" i="3"/>
  <c r="A158" i="2" l="1"/>
  <c r="E157" i="2"/>
  <c r="C159" i="3"/>
  <c r="F158" i="3"/>
  <c r="E155" i="6"/>
  <c r="E155" i="5"/>
  <c r="J35" i="4"/>
  <c r="R157" i="3"/>
  <c r="E156" i="5" l="1"/>
  <c r="J36" i="4"/>
  <c r="E156" i="6"/>
  <c r="R158" i="3"/>
  <c r="C160" i="3"/>
  <c r="F159" i="3"/>
  <c r="A159" i="2"/>
  <c r="E158" i="2"/>
  <c r="A160" i="2" l="1"/>
  <c r="E159" i="2"/>
  <c r="E157" i="5"/>
  <c r="E157" i="6"/>
  <c r="J37" i="4"/>
  <c r="R159" i="3"/>
  <c r="C161" i="3"/>
  <c r="F160" i="3"/>
  <c r="E158" i="6" l="1"/>
  <c r="E158" i="5"/>
  <c r="J38" i="4"/>
  <c r="R160" i="3"/>
  <c r="F161" i="3"/>
  <c r="C162" i="3"/>
  <c r="A161" i="2"/>
  <c r="E160" i="2"/>
  <c r="E159" i="6" l="1"/>
  <c r="J39" i="4"/>
  <c r="E159" i="5"/>
  <c r="R161" i="3"/>
  <c r="A162" i="2"/>
  <c r="E161" i="2"/>
  <c r="C163" i="3"/>
  <c r="F162" i="3"/>
  <c r="E160" i="5" l="1"/>
  <c r="E160" i="6"/>
  <c r="J40" i="4"/>
  <c r="R162" i="3"/>
  <c r="C164" i="3"/>
  <c r="F163" i="3"/>
  <c r="A163" i="2"/>
  <c r="E162" i="2"/>
  <c r="A164" i="2" l="1"/>
  <c r="E163" i="2"/>
  <c r="E161" i="5"/>
  <c r="E161" i="6"/>
  <c r="J41" i="4"/>
  <c r="R163" i="3"/>
  <c r="C165" i="3"/>
  <c r="F164" i="3"/>
  <c r="E162" i="6" l="1"/>
  <c r="E162" i="5"/>
  <c r="R164" i="3"/>
  <c r="J42" i="4"/>
  <c r="F165" i="3"/>
  <c r="C166" i="3"/>
  <c r="A165" i="2"/>
  <c r="E164" i="2"/>
  <c r="A166" i="2" l="1"/>
  <c r="E165" i="2"/>
  <c r="C167" i="3"/>
  <c r="F166" i="3"/>
  <c r="E163" i="6"/>
  <c r="E163" i="5"/>
  <c r="J43" i="4"/>
  <c r="R165" i="3"/>
  <c r="E164" i="5" l="1"/>
  <c r="J44" i="4"/>
  <c r="E164" i="6"/>
  <c r="R166" i="3"/>
  <c r="C168" i="3"/>
  <c r="F167" i="3"/>
  <c r="A167" i="2"/>
  <c r="E166" i="2"/>
  <c r="E165" i="5" l="1"/>
  <c r="E165" i="6"/>
  <c r="J45" i="4"/>
  <c r="R167" i="3"/>
  <c r="A168" i="2"/>
  <c r="E167" i="2"/>
  <c r="C169" i="3"/>
  <c r="F168" i="3"/>
  <c r="E166" i="6" l="1"/>
  <c r="E166" i="5"/>
  <c r="R168" i="3"/>
  <c r="J46" i="4"/>
  <c r="F169" i="3"/>
  <c r="C170" i="3"/>
  <c r="A169" i="2"/>
  <c r="E168" i="2"/>
  <c r="A170" i="2" l="1"/>
  <c r="E169" i="2"/>
  <c r="C171" i="3"/>
  <c r="F170" i="3"/>
  <c r="E167" i="6"/>
  <c r="J47" i="4"/>
  <c r="E167" i="5"/>
  <c r="R169" i="3"/>
  <c r="C172" i="3" l="1"/>
  <c r="F171" i="3"/>
  <c r="E168" i="5"/>
  <c r="E168" i="6"/>
  <c r="J48" i="4"/>
  <c r="R170" i="3"/>
  <c r="A171" i="2"/>
  <c r="E170" i="2"/>
  <c r="A172" i="2" l="1"/>
  <c r="E171" i="2"/>
  <c r="E169" i="5"/>
  <c r="E169" i="6"/>
  <c r="J49" i="4"/>
  <c r="R171" i="3"/>
  <c r="C173" i="3"/>
  <c r="F172" i="3"/>
  <c r="F173" i="3" l="1"/>
  <c r="C174" i="3"/>
  <c r="E170" i="6"/>
  <c r="E170" i="5"/>
  <c r="J50" i="4"/>
  <c r="R172" i="3"/>
  <c r="A173" i="2"/>
  <c r="E172" i="2"/>
  <c r="A174" i="2" l="1"/>
  <c r="E173" i="2"/>
  <c r="C175" i="3"/>
  <c r="F174" i="3"/>
  <c r="E171" i="6"/>
  <c r="E171" i="5"/>
  <c r="J51" i="4"/>
  <c r="R173" i="3"/>
  <c r="C176" i="3" l="1"/>
  <c r="F175" i="3"/>
  <c r="E172" i="5"/>
  <c r="J52" i="4"/>
  <c r="E172" i="6"/>
  <c r="R174" i="3"/>
  <c r="A175" i="2"/>
  <c r="E174" i="2"/>
  <c r="A176" i="2" l="1"/>
  <c r="E175" i="2"/>
  <c r="E173" i="5"/>
  <c r="E173" i="6"/>
  <c r="J53" i="4"/>
  <c r="R175" i="3"/>
  <c r="C177" i="3"/>
  <c r="F176" i="3"/>
  <c r="F177" i="3" l="1"/>
  <c r="C178" i="3"/>
  <c r="E174" i="6"/>
  <c r="E174" i="5"/>
  <c r="J54" i="4"/>
  <c r="R176" i="3"/>
  <c r="A177" i="2"/>
  <c r="E176" i="2"/>
  <c r="A178" i="2" l="1"/>
  <c r="E177" i="2"/>
  <c r="C179" i="3"/>
  <c r="F178" i="3"/>
  <c r="E175" i="6"/>
  <c r="J55" i="4"/>
  <c r="E175" i="5"/>
  <c r="R177" i="3"/>
  <c r="C180" i="3" l="1"/>
  <c r="F179" i="3"/>
  <c r="E176" i="5"/>
  <c r="E176" i="6"/>
  <c r="J56" i="4"/>
  <c r="R178" i="3"/>
  <c r="A179" i="2"/>
  <c r="E178" i="2"/>
  <c r="A180" i="2" l="1"/>
  <c r="E179" i="2"/>
  <c r="E177" i="5"/>
  <c r="E177" i="6"/>
  <c r="J57" i="4"/>
  <c r="R179" i="3"/>
  <c r="C181" i="3"/>
  <c r="F180" i="3"/>
  <c r="F181" i="3" l="1"/>
  <c r="C182" i="3"/>
  <c r="E178" i="6"/>
  <c r="E178" i="5"/>
  <c r="R180" i="3"/>
  <c r="J58" i="4"/>
  <c r="A181" i="2"/>
  <c r="E180" i="2"/>
  <c r="A182" i="2" l="1"/>
  <c r="E181" i="2"/>
  <c r="C183" i="3"/>
  <c r="F182" i="3"/>
  <c r="E179" i="6"/>
  <c r="E179" i="5"/>
  <c r="J59" i="4"/>
  <c r="R181" i="3"/>
  <c r="C184" i="3" l="1"/>
  <c r="F183" i="3"/>
  <c r="E180" i="5"/>
  <c r="J60" i="4"/>
  <c r="E180" i="6"/>
  <c r="R182" i="3"/>
  <c r="A183" i="2"/>
  <c r="E182" i="2"/>
  <c r="E181" i="5" l="1"/>
  <c r="E181" i="6"/>
  <c r="J61" i="4"/>
  <c r="R183" i="3"/>
  <c r="E183" i="2"/>
  <c r="A184" i="2"/>
  <c r="C185" i="3"/>
  <c r="F184" i="3"/>
  <c r="E182" i="6" l="1"/>
  <c r="E182" i="5"/>
  <c r="R184" i="3"/>
  <c r="J62" i="4"/>
  <c r="F185" i="3"/>
  <c r="C186" i="3"/>
  <c r="A185" i="2"/>
  <c r="E184" i="2"/>
  <c r="A186" i="2" l="1"/>
  <c r="E185" i="2"/>
  <c r="C187" i="3"/>
  <c r="F186" i="3"/>
  <c r="E183" i="6"/>
  <c r="J63" i="4"/>
  <c r="E183" i="5"/>
  <c r="R185" i="3"/>
  <c r="C188" i="3" l="1"/>
  <c r="F187" i="3"/>
  <c r="E184" i="5"/>
  <c r="E184" i="6"/>
  <c r="J64" i="4"/>
  <c r="R186" i="3"/>
  <c r="A187" i="2"/>
  <c r="E186" i="2"/>
  <c r="E185" i="5" l="1"/>
  <c r="E185" i="6"/>
  <c r="J65" i="4"/>
  <c r="R187" i="3"/>
  <c r="A188" i="2"/>
  <c r="E187" i="2"/>
  <c r="C189" i="3"/>
  <c r="F188" i="3"/>
  <c r="E186" i="6" l="1"/>
  <c r="E186" i="5"/>
  <c r="J66" i="4"/>
  <c r="R188" i="3"/>
  <c r="F189" i="3"/>
  <c r="C190" i="3"/>
  <c r="A189" i="2"/>
  <c r="E188" i="2"/>
  <c r="A190" i="2" l="1"/>
  <c r="E189" i="2"/>
  <c r="C191" i="3"/>
  <c r="F190" i="3"/>
  <c r="E187" i="6"/>
  <c r="E187" i="5"/>
  <c r="J67" i="4"/>
  <c r="R189" i="3"/>
  <c r="C192" i="3" l="1"/>
  <c r="F191" i="3"/>
  <c r="E188" i="5"/>
  <c r="J68" i="4"/>
  <c r="E188" i="6"/>
  <c r="R190" i="3"/>
  <c r="A191" i="2"/>
  <c r="E190" i="2"/>
  <c r="E189" i="5" l="1"/>
  <c r="E189" i="6"/>
  <c r="J69" i="4"/>
  <c r="R191" i="3"/>
  <c r="A192" i="2"/>
  <c r="E191" i="2"/>
  <c r="C193" i="3"/>
  <c r="F192" i="3"/>
  <c r="E190" i="6" l="1"/>
  <c r="E190" i="5"/>
  <c r="J70" i="4"/>
  <c r="R192" i="3"/>
  <c r="F193" i="3"/>
  <c r="C194" i="3"/>
  <c r="A193" i="2"/>
  <c r="E192" i="2"/>
  <c r="C195" i="3" l="1"/>
  <c r="F194" i="3"/>
  <c r="A194" i="2"/>
  <c r="E193" i="2"/>
  <c r="E191" i="6"/>
  <c r="J71" i="4"/>
  <c r="E191" i="5"/>
  <c r="R193" i="3"/>
  <c r="A195" i="2" l="1"/>
  <c r="E194" i="2"/>
  <c r="E192" i="5"/>
  <c r="E192" i="6"/>
  <c r="J72" i="4"/>
  <c r="R194" i="3"/>
  <c r="C196" i="3"/>
  <c r="F195" i="3"/>
  <c r="E193" i="5" l="1"/>
  <c r="E193" i="6"/>
  <c r="J73" i="4"/>
  <c r="R195" i="3"/>
  <c r="C197" i="3"/>
  <c r="F196" i="3"/>
  <c r="E195" i="2"/>
  <c r="A196" i="2"/>
  <c r="A197" i="2" l="1"/>
  <c r="E196" i="2"/>
  <c r="E194" i="6"/>
  <c r="E194" i="5"/>
  <c r="R196" i="3"/>
  <c r="J74" i="4"/>
  <c r="F197" i="3"/>
  <c r="C198" i="3"/>
  <c r="E195" i="6" l="1"/>
  <c r="E195" i="5"/>
  <c r="J75" i="4"/>
  <c r="R197" i="3"/>
  <c r="C199" i="3"/>
  <c r="F198" i="3"/>
  <c r="A198" i="2"/>
  <c r="E197" i="2"/>
  <c r="A199" i="2" l="1"/>
  <c r="E198" i="2"/>
  <c r="E196" i="5"/>
  <c r="J76" i="4"/>
  <c r="E196" i="6"/>
  <c r="R198" i="3"/>
  <c r="C200" i="3"/>
  <c r="F199" i="3"/>
  <c r="E197" i="5" l="1"/>
  <c r="E197" i="6"/>
  <c r="J77" i="4"/>
  <c r="R199" i="3"/>
  <c r="C201" i="3"/>
  <c r="F200" i="3"/>
  <c r="E199" i="2"/>
  <c r="A200" i="2"/>
  <c r="A201" i="2" l="1"/>
  <c r="E200" i="2"/>
  <c r="E198" i="6"/>
  <c r="E198" i="5"/>
  <c r="R200" i="3"/>
  <c r="J78" i="4"/>
  <c r="F201" i="3"/>
  <c r="C202" i="3"/>
  <c r="C203" i="3" l="1"/>
  <c r="F202" i="3"/>
  <c r="E199" i="6"/>
  <c r="J79" i="4"/>
  <c r="E199" i="5"/>
  <c r="R201" i="3"/>
  <c r="A202" i="2"/>
  <c r="E201" i="2"/>
  <c r="A203" i="2" l="1"/>
  <c r="E202" i="2"/>
  <c r="E200" i="5"/>
  <c r="E200" i="6"/>
  <c r="J80" i="4"/>
  <c r="R202" i="3"/>
  <c r="C204" i="3"/>
  <c r="F203" i="3"/>
  <c r="C205" i="3" l="1"/>
  <c r="F204" i="3"/>
  <c r="R204" i="3" s="1"/>
  <c r="E201" i="5"/>
  <c r="E201" i="6"/>
  <c r="J81" i="4"/>
  <c r="R203" i="3"/>
  <c r="E203" i="2"/>
  <c r="O11" i="3"/>
  <c r="I26" i="3" l="1"/>
  <c r="J45" i="3"/>
  <c r="I14" i="3"/>
  <c r="I18" i="3"/>
  <c r="I21" i="3"/>
  <c r="I46" i="3"/>
  <c r="I19" i="3"/>
  <c r="I12" i="3"/>
  <c r="J14" i="3"/>
  <c r="I47" i="3"/>
  <c r="J31" i="3"/>
  <c r="I20" i="3"/>
  <c r="I34" i="3"/>
  <c r="I41" i="3"/>
  <c r="I22" i="3"/>
  <c r="I17" i="3"/>
  <c r="I43" i="3"/>
  <c r="I38" i="3"/>
  <c r="I40" i="3"/>
  <c r="I24" i="3"/>
  <c r="I30" i="3"/>
  <c r="J47" i="3"/>
  <c r="I13" i="3"/>
  <c r="I29" i="3"/>
  <c r="I44" i="3"/>
  <c r="I27" i="3"/>
  <c r="I45" i="3"/>
  <c r="I35" i="3"/>
  <c r="I39" i="3"/>
  <c r="I28" i="3"/>
  <c r="I33" i="3"/>
  <c r="I32" i="3"/>
  <c r="I16" i="3"/>
  <c r="I25" i="3"/>
  <c r="I31" i="3"/>
  <c r="I15" i="3"/>
  <c r="I37" i="3"/>
  <c r="I23" i="3"/>
  <c r="I42" i="3"/>
  <c r="I36" i="3"/>
  <c r="D9" i="11"/>
  <c r="D9" i="5"/>
  <c r="D9" i="6"/>
  <c r="G64" i="7" s="1"/>
  <c r="I11" i="3"/>
  <c r="C4" i="13" s="1"/>
  <c r="J11" i="3"/>
  <c r="Q11" i="3"/>
  <c r="D9" i="4" s="1"/>
  <c r="Q104" i="3"/>
  <c r="D102" i="4" s="1"/>
  <c r="Q40" i="3"/>
  <c r="D38" i="4" s="1"/>
  <c r="Q38" i="3"/>
  <c r="D36" i="4" s="1"/>
  <c r="Q163" i="3"/>
  <c r="I41" i="4" s="1"/>
  <c r="Q262" i="3"/>
  <c r="Q148" i="3"/>
  <c r="I26" i="4" s="1"/>
  <c r="Q117" i="3"/>
  <c r="D115" i="4" s="1"/>
  <c r="Q46" i="3"/>
  <c r="D44" i="4" s="1"/>
  <c r="Q130" i="3"/>
  <c r="I8" i="4" s="1"/>
  <c r="Q298" i="3"/>
  <c r="Q145" i="3"/>
  <c r="I23" i="4" s="1"/>
  <c r="Q245" i="3"/>
  <c r="Q142" i="3"/>
  <c r="I20" i="4" s="1"/>
  <c r="Q139" i="3"/>
  <c r="I17" i="4" s="1"/>
  <c r="Q299" i="3"/>
  <c r="Q172" i="3"/>
  <c r="I50" i="4" s="1"/>
  <c r="Q288" i="3"/>
  <c r="Q47" i="3"/>
  <c r="D45" i="4" s="1"/>
  <c r="B4" i="13"/>
  <c r="Q233" i="3"/>
  <c r="Q204" i="3"/>
  <c r="Q100" i="3"/>
  <c r="D98" i="4" s="1"/>
  <c r="Q36" i="3"/>
  <c r="D34" i="4" s="1"/>
  <c r="Q58" i="3"/>
  <c r="D56" i="4" s="1"/>
  <c r="Q191" i="3"/>
  <c r="I69" i="4" s="1"/>
  <c r="Q246" i="3"/>
  <c r="Q149" i="3"/>
  <c r="I27" i="4" s="1"/>
  <c r="Q206" i="3"/>
  <c r="Q70" i="3"/>
  <c r="D68" i="4" s="1"/>
  <c r="Q135" i="3"/>
  <c r="I13" i="4" s="1"/>
  <c r="Q282" i="3"/>
  <c r="Q160" i="3"/>
  <c r="I38" i="4" s="1"/>
  <c r="Q277" i="3"/>
  <c r="Q146" i="3"/>
  <c r="I24" i="4" s="1"/>
  <c r="Q171" i="3"/>
  <c r="I49" i="4" s="1"/>
  <c r="Q270" i="3"/>
  <c r="Q173" i="3"/>
  <c r="I51" i="4" s="1"/>
  <c r="Q296" i="3"/>
  <c r="Q63" i="3"/>
  <c r="D61" i="4" s="1"/>
  <c r="B6" i="13"/>
  <c r="Q217" i="3"/>
  <c r="Q17" i="3"/>
  <c r="D15" i="4" s="1"/>
  <c r="Q120" i="3"/>
  <c r="Q76" i="3"/>
  <c r="D74" i="4" s="1"/>
  <c r="Q202" i="3"/>
  <c r="I80" i="4" s="1"/>
  <c r="I8" i="13"/>
  <c r="Q250" i="3"/>
  <c r="Q196" i="3"/>
  <c r="I74" i="4" s="1"/>
  <c r="Q241" i="3"/>
  <c r="Q198" i="3"/>
  <c r="I76" i="4" s="1"/>
  <c r="C15" i="13"/>
  <c r="Q220" i="3"/>
  <c r="Q193" i="3"/>
  <c r="I71" i="4" s="1"/>
  <c r="Q235" i="3"/>
  <c r="Q194" i="3"/>
  <c r="I72" i="4" s="1"/>
  <c r="Q274" i="3"/>
  <c r="Q45" i="3"/>
  <c r="D43" i="4" s="1"/>
  <c r="Q238" i="3"/>
  <c r="Q147" i="3"/>
  <c r="H6" i="13"/>
  <c r="Q136" i="3"/>
  <c r="I14" i="4" s="1"/>
  <c r="Q97" i="3"/>
  <c r="D95" i="4" s="1"/>
  <c r="Q128" i="3"/>
  <c r="I6" i="4" s="1"/>
  <c r="Q72" i="3"/>
  <c r="D70" i="4" s="1"/>
  <c r="Q15" i="3"/>
  <c r="D13" i="4" s="1"/>
  <c r="B3" i="13"/>
  <c r="Q229" i="3"/>
  <c r="Q197" i="3"/>
  <c r="I75" i="4" s="1"/>
  <c r="Q248" i="3"/>
  <c r="Q218" i="3"/>
  <c r="I7" i="13"/>
  <c r="Q279" i="3"/>
  <c r="Q208" i="3"/>
  <c r="Q239" i="3"/>
  <c r="Q216" i="3"/>
  <c r="B12" i="13"/>
  <c r="Q258" i="3"/>
  <c r="Q61" i="3"/>
  <c r="D59" i="4" s="1"/>
  <c r="Q273" i="3"/>
  <c r="Q159" i="3"/>
  <c r="I37" i="4" s="1"/>
  <c r="Q290" i="3"/>
  <c r="Q137" i="3"/>
  <c r="I15" i="4" s="1"/>
  <c r="Q113" i="3"/>
  <c r="D111" i="4" s="1"/>
  <c r="Q98" i="3"/>
  <c r="D96" i="4" s="1"/>
  <c r="Q284" i="3"/>
  <c r="Q209" i="3"/>
  <c r="Q281" i="3"/>
  <c r="Q75" i="3"/>
  <c r="D73" i="4" s="1"/>
  <c r="Q244" i="3"/>
  <c r="Q214" i="3"/>
  <c r="Q234" i="3"/>
  <c r="B10" i="13"/>
  <c r="Q32" i="3"/>
  <c r="D30" i="4" s="1"/>
  <c r="Q108" i="3"/>
  <c r="D106" i="4" s="1"/>
  <c r="Q170" i="3"/>
  <c r="I48" i="4" s="1"/>
  <c r="C5" i="13"/>
  <c r="Q286" i="3"/>
  <c r="Q180" i="3"/>
  <c r="I58" i="4" s="1"/>
  <c r="Q297" i="3"/>
  <c r="Q166" i="3"/>
  <c r="I44" i="4" s="1"/>
  <c r="Q167" i="3"/>
  <c r="I45" i="4" s="1"/>
  <c r="Q243" i="3"/>
  <c r="Q177" i="3"/>
  <c r="I55" i="4" s="1"/>
  <c r="Q227" i="3"/>
  <c r="Q174" i="3"/>
  <c r="I52" i="4" s="1"/>
  <c r="C14" i="13"/>
  <c r="Q232" i="3"/>
  <c r="Q13" i="3"/>
  <c r="D11" i="4" s="1"/>
  <c r="Q264" i="3"/>
  <c r="Q119" i="3"/>
  <c r="D117" i="4" s="1"/>
  <c r="C7" i="13"/>
  <c r="Q102" i="3"/>
  <c r="D100" i="4" s="1"/>
  <c r="Q65" i="3"/>
  <c r="D63" i="4" s="1"/>
  <c r="Q16" i="3"/>
  <c r="D14" i="4" s="1"/>
  <c r="Q84" i="3"/>
  <c r="D82" i="4" s="1"/>
  <c r="Q186" i="3"/>
  <c r="I64" i="4" s="1"/>
  <c r="B15" i="13"/>
  <c r="Q266" i="3"/>
  <c r="Q181" i="3"/>
  <c r="I59" i="4" s="1"/>
  <c r="Q207" i="3"/>
  <c r="Q182" i="3"/>
  <c r="I60" i="4" s="1"/>
  <c r="Q195" i="3"/>
  <c r="I73" i="4" s="1"/>
  <c r="Q236" i="3"/>
  <c r="Q192" i="3"/>
  <c r="I70" i="4" s="1"/>
  <c r="Q231" i="3"/>
  <c r="Q178" i="3"/>
  <c r="I56" i="4" s="1"/>
  <c r="I6" i="13"/>
  <c r="Q302" i="3"/>
  <c r="Q29" i="3"/>
  <c r="D27" i="4" s="1"/>
  <c r="Q222" i="3"/>
  <c r="Q143" i="3"/>
  <c r="I21" i="4" s="1"/>
  <c r="B11" i="13"/>
  <c r="Q114" i="3"/>
  <c r="D112" i="4" s="1"/>
  <c r="Q81" i="3"/>
  <c r="D79" i="4" s="1"/>
  <c r="Q80" i="3"/>
  <c r="D78" i="4" s="1"/>
  <c r="Q48" i="3"/>
  <c r="D46" i="4" s="1"/>
  <c r="Q51" i="3"/>
  <c r="D49" i="4" s="1"/>
  <c r="I2" i="13"/>
  <c r="Q62" i="3"/>
  <c r="D60" i="4" s="1"/>
  <c r="Q21" i="3"/>
  <c r="D19" i="4" s="1"/>
  <c r="Q257" i="3"/>
  <c r="Q55" i="3"/>
  <c r="D53" i="4" s="1"/>
  <c r="B8" i="13"/>
  <c r="Q225" i="3"/>
  <c r="Q57" i="3"/>
  <c r="D55" i="4" s="1"/>
  <c r="Q249" i="3"/>
  <c r="Q59" i="3"/>
  <c r="D57" i="4" s="1"/>
  <c r="B2" i="13"/>
  <c r="Q78" i="3"/>
  <c r="D76" i="4" s="1"/>
  <c r="Q109" i="3"/>
  <c r="D107" i="4" s="1"/>
  <c r="Q54" i="3"/>
  <c r="D52" i="4" s="1"/>
  <c r="Q199" i="3"/>
  <c r="I77" i="4" s="1"/>
  <c r="Q251" i="3"/>
  <c r="Q168" i="3"/>
  <c r="I46" i="4" s="1"/>
  <c r="Q272" i="3"/>
  <c r="Q92" i="3"/>
  <c r="D90" i="4" s="1"/>
  <c r="Q28" i="3"/>
  <c r="D26" i="4" s="1"/>
  <c r="Q67" i="3"/>
  <c r="D65" i="4" s="1"/>
  <c r="B13" i="13"/>
  <c r="Q71" i="3"/>
  <c r="D69" i="4" s="1"/>
  <c r="Q73" i="3"/>
  <c r="D71" i="4" s="1"/>
  <c r="Q90" i="3"/>
  <c r="D88" i="4" s="1"/>
  <c r="Q106" i="3"/>
  <c r="D104" i="4" s="1"/>
  <c r="Q169" i="3"/>
  <c r="I47" i="4" s="1"/>
  <c r="Q276" i="3"/>
  <c r="Q126" i="3"/>
  <c r="I4" i="4" s="1"/>
  <c r="Q56" i="3"/>
  <c r="D54" i="4" s="1"/>
  <c r="Q19" i="3"/>
  <c r="D17" i="4" s="1"/>
  <c r="H5" i="13"/>
  <c r="Q213" i="3"/>
  <c r="Q205" i="3"/>
  <c r="Q280" i="3"/>
  <c r="Q23" i="3"/>
  <c r="D21" i="4" s="1"/>
  <c r="I4" i="13"/>
  <c r="Q263" i="3"/>
  <c r="Q25" i="3"/>
  <c r="D23" i="4" s="1"/>
  <c r="Q256" i="3"/>
  <c r="Q27" i="3"/>
  <c r="H7" i="13"/>
  <c r="Q237" i="3"/>
  <c r="Q77" i="3"/>
  <c r="D75" i="4" s="1"/>
  <c r="Q301" i="3"/>
  <c r="Q175" i="3"/>
  <c r="I53" i="4" s="1"/>
  <c r="Q291" i="3"/>
  <c r="Q152" i="3"/>
  <c r="I30" i="4" s="1"/>
  <c r="Q261" i="3"/>
  <c r="Q112" i="3"/>
  <c r="D110" i="4" s="1"/>
  <c r="Q52" i="3"/>
  <c r="D50" i="4" s="1"/>
  <c r="Q35" i="3"/>
  <c r="D33" i="4" s="1"/>
  <c r="C9" i="13"/>
  <c r="Q18" i="3"/>
  <c r="D16" i="4" s="1"/>
  <c r="Q210" i="3"/>
  <c r="Q230" i="3"/>
  <c r="Q39" i="3"/>
  <c r="D37" i="4" s="1"/>
  <c r="C13" i="13"/>
  <c r="Q247" i="3"/>
  <c r="Q41" i="3"/>
  <c r="D39" i="4" s="1"/>
  <c r="Q226" i="3"/>
  <c r="Q43" i="3"/>
  <c r="D41" i="4" s="1"/>
  <c r="H8" i="13"/>
  <c r="Q221" i="3"/>
  <c r="Q93" i="3"/>
  <c r="D91" i="4" s="1"/>
  <c r="Q34" i="3"/>
  <c r="D32" i="4" s="1"/>
  <c r="Q179" i="3"/>
  <c r="I57" i="4" s="1"/>
  <c r="Q267" i="3"/>
  <c r="Q153" i="3"/>
  <c r="I31" i="4" s="1"/>
  <c r="Q211" i="3"/>
  <c r="Q96" i="3"/>
  <c r="D94" i="4" s="1"/>
  <c r="Q12" i="3"/>
  <c r="D10" i="4" s="1"/>
  <c r="Q123" i="3"/>
  <c r="D121" i="4" s="1"/>
  <c r="Q287" i="3"/>
  <c r="Q131" i="3"/>
  <c r="I9" i="4" s="1"/>
  <c r="Q85" i="3"/>
  <c r="D83" i="4" s="1"/>
  <c r="Q285" i="3"/>
  <c r="Q127" i="3"/>
  <c r="I5" i="4" s="1"/>
  <c r="B14" i="13"/>
  <c r="Q94" i="3"/>
  <c r="D92" i="4" s="1"/>
  <c r="Q121" i="3"/>
  <c r="D119" i="4" s="1"/>
  <c r="Q74" i="3"/>
  <c r="D72" i="4" s="1"/>
  <c r="Q111" i="3"/>
  <c r="D109" i="4" s="1"/>
  <c r="B7" i="13"/>
  <c r="Q156" i="3"/>
  <c r="I34" i="4" s="1"/>
  <c r="Q268" i="3"/>
  <c r="Q190" i="3"/>
  <c r="I68" i="4" s="1"/>
  <c r="I3" i="13"/>
  <c r="Q271" i="3"/>
  <c r="Q200" i="3"/>
  <c r="I78" i="4" s="1"/>
  <c r="Q116" i="3"/>
  <c r="D114" i="4" s="1"/>
  <c r="Q60" i="3"/>
  <c r="D58" i="4" s="1"/>
  <c r="Q22" i="3"/>
  <c r="D20" i="4" s="1"/>
  <c r="Q132" i="3"/>
  <c r="I10" i="4" s="1"/>
  <c r="Q278" i="3"/>
  <c r="Q133" i="3"/>
  <c r="I11" i="4" s="1"/>
  <c r="Q101" i="3"/>
  <c r="D99" i="4" s="1"/>
  <c r="Q26" i="3"/>
  <c r="D24" i="4" s="1"/>
  <c r="Q129" i="3"/>
  <c r="I7" i="4" s="1"/>
  <c r="C8" i="13"/>
  <c r="Q144" i="3"/>
  <c r="I22" i="4" s="1"/>
  <c r="Q124" i="3"/>
  <c r="I2" i="4" s="1"/>
  <c r="Q82" i="3"/>
  <c r="D80" i="4" s="1"/>
  <c r="Q115" i="3"/>
  <c r="D113" i="4" s="1"/>
  <c r="Q295" i="3"/>
  <c r="Q157" i="3"/>
  <c r="I35" i="4" s="1"/>
  <c r="Q255" i="3"/>
  <c r="Q88" i="3"/>
  <c r="D86" i="4" s="1"/>
  <c r="Q24" i="3"/>
  <c r="D22" i="4" s="1"/>
  <c r="Q87" i="3"/>
  <c r="D85" i="4" s="1"/>
  <c r="I5" i="13"/>
  <c r="Q110" i="3"/>
  <c r="D108" i="4" s="1"/>
  <c r="Q53" i="3"/>
  <c r="D51" i="4" s="1"/>
  <c r="Q292" i="3"/>
  <c r="Q91" i="3"/>
  <c r="D89" i="4" s="1"/>
  <c r="H3" i="13"/>
  <c r="Q14" i="3"/>
  <c r="D12" i="4" s="1"/>
  <c r="Q89" i="3"/>
  <c r="D87" i="4" s="1"/>
  <c r="Q30" i="3"/>
  <c r="D28" i="4" s="1"/>
  <c r="Q79" i="3"/>
  <c r="D77" i="4" s="1"/>
  <c r="B9" i="13"/>
  <c r="Q140" i="3"/>
  <c r="I18" i="4" s="1"/>
  <c r="Q252" i="3"/>
  <c r="Q118" i="3"/>
  <c r="D116" i="4" s="1"/>
  <c r="C11" i="13"/>
  <c r="Q228" i="3"/>
  <c r="Q184" i="3"/>
  <c r="I62" i="4" s="1"/>
  <c r="Q265" i="3"/>
  <c r="Q68" i="3"/>
  <c r="D66" i="4" s="1"/>
  <c r="Q20" i="3"/>
  <c r="D18" i="4" s="1"/>
  <c r="Q103" i="3"/>
  <c r="D101" i="4" s="1"/>
  <c r="Q303" i="3"/>
  <c r="Q122" i="3"/>
  <c r="D120" i="4" s="1"/>
  <c r="Q69" i="3"/>
  <c r="D67" i="4" s="1"/>
  <c r="Q300" i="3"/>
  <c r="Q107" i="3"/>
  <c r="D105" i="4" s="1"/>
  <c r="B5" i="13"/>
  <c r="Q42" i="3"/>
  <c r="D40" i="4" s="1"/>
  <c r="Q105" i="3"/>
  <c r="D103" i="4" s="1"/>
  <c r="Q50" i="3"/>
  <c r="D48" i="4" s="1"/>
  <c r="Q95" i="3"/>
  <c r="D93" i="4" s="1"/>
  <c r="H2" i="13"/>
  <c r="Q141" i="3"/>
  <c r="I19" i="4" s="1"/>
  <c r="Q260" i="3"/>
  <c r="Q212" i="3"/>
  <c r="C6" i="13"/>
  <c r="Q294" i="3"/>
  <c r="Q185" i="3"/>
  <c r="I63" i="4" s="1"/>
  <c r="Q293" i="3"/>
  <c r="Q64" i="3"/>
  <c r="D62" i="4" s="1"/>
  <c r="Q138" i="3"/>
  <c r="I16" i="4" s="1"/>
  <c r="Q203" i="3"/>
  <c r="I81" i="4" s="1"/>
  <c r="Q240" i="3"/>
  <c r="Q164" i="3"/>
  <c r="I42" i="4" s="1"/>
  <c r="Q253" i="3"/>
  <c r="Q134" i="3"/>
  <c r="I12" i="4" s="1"/>
  <c r="Q151" i="3"/>
  <c r="I29" i="4" s="1"/>
  <c r="Q275" i="3"/>
  <c r="Q161" i="3"/>
  <c r="I39" i="4" s="1"/>
  <c r="Q219" i="3"/>
  <c r="Q158" i="3"/>
  <c r="I36" i="4" s="1"/>
  <c r="Q183" i="3"/>
  <c r="I61" i="4" s="1"/>
  <c r="Q254" i="3"/>
  <c r="Q188" i="3"/>
  <c r="I66" i="4" s="1"/>
  <c r="Q269" i="3"/>
  <c r="Q83" i="3"/>
  <c r="D81" i="4" s="1"/>
  <c r="C12" i="13"/>
  <c r="Q66" i="3"/>
  <c r="D64" i="4" s="1"/>
  <c r="Q33" i="3"/>
  <c r="D31" i="4" s="1"/>
  <c r="Q44" i="3"/>
  <c r="D42" i="4" s="1"/>
  <c r="Q125" i="3"/>
  <c r="I3" i="4" s="1"/>
  <c r="Q154" i="3"/>
  <c r="I32" i="4" s="1"/>
  <c r="C10" i="13"/>
  <c r="Q224" i="3"/>
  <c r="Q165" i="3"/>
  <c r="I43" i="4" s="1"/>
  <c r="Q289" i="3"/>
  <c r="Q150" i="3"/>
  <c r="I28" i="4" s="1"/>
  <c r="Q155" i="3"/>
  <c r="I33" i="4" s="1"/>
  <c r="Q259" i="3"/>
  <c r="Q176" i="3"/>
  <c r="I54" i="4" s="1"/>
  <c r="Q223" i="3"/>
  <c r="Q162" i="3"/>
  <c r="I40" i="4" s="1"/>
  <c r="Q187" i="3"/>
  <c r="I65" i="4" s="1"/>
  <c r="Q283" i="3"/>
  <c r="Q189" i="3"/>
  <c r="I67" i="4" s="1"/>
  <c r="Q215" i="3"/>
  <c r="Q99" i="3"/>
  <c r="D97" i="4" s="1"/>
  <c r="C3" i="13"/>
  <c r="Q86" i="3"/>
  <c r="D84" i="4" s="1"/>
  <c r="Q49" i="3"/>
  <c r="D47" i="4" s="1"/>
  <c r="Q37" i="3"/>
  <c r="D35" i="4" s="1"/>
  <c r="C2" i="13"/>
  <c r="H4" i="13"/>
  <c r="Q242" i="3"/>
  <c r="Q31" i="3"/>
  <c r="D29" i="4" s="1"/>
  <c r="Q201" i="3"/>
  <c r="I79" i="4" s="1"/>
  <c r="F205" i="3"/>
  <c r="R205" i="3" s="1"/>
  <c r="C206" i="3"/>
  <c r="A29" i="6" l="1"/>
  <c r="A29" i="5"/>
  <c r="A29" i="4"/>
  <c r="D29" i="12"/>
  <c r="A45" i="4"/>
  <c r="A45" i="5"/>
  <c r="A45" i="6"/>
  <c r="D45" i="12"/>
  <c r="A43" i="6"/>
  <c r="D43" i="12"/>
  <c r="A43" i="5"/>
  <c r="A43" i="4"/>
  <c r="A12" i="6"/>
  <c r="A12" i="5"/>
  <c r="D12" i="12"/>
  <c r="A12" i="4"/>
  <c r="D45" i="8"/>
  <c r="D37" i="8"/>
  <c r="F45" i="8"/>
  <c r="D72" i="8"/>
  <c r="C92" i="8"/>
  <c r="G92" i="8" s="1"/>
  <c r="F72" i="8"/>
  <c r="C96" i="8"/>
  <c r="G96" i="8" s="1"/>
  <c r="E96" i="8"/>
  <c r="D33" i="8"/>
  <c r="F33" i="8"/>
  <c r="D96" i="8"/>
  <c r="F29" i="8"/>
  <c r="C33" i="8"/>
  <c r="G33" i="8" s="1"/>
  <c r="F37" i="8"/>
  <c r="E29" i="8"/>
  <c r="E92" i="8"/>
  <c r="E45" i="8"/>
  <c r="D29" i="8"/>
  <c r="E37" i="8"/>
  <c r="C72" i="8"/>
  <c r="G72" i="8" s="1"/>
  <c r="C29" i="8"/>
  <c r="G29" i="8" s="1"/>
  <c r="F92" i="8"/>
  <c r="E33" i="8"/>
  <c r="C37" i="8"/>
  <c r="G37" i="8" s="1"/>
  <c r="F96" i="8"/>
  <c r="D92" i="8"/>
  <c r="C45" i="8"/>
  <c r="G45" i="8" s="1"/>
  <c r="E72" i="8"/>
  <c r="F69" i="8"/>
  <c r="G69" i="8"/>
  <c r="D70" i="8"/>
  <c r="E68" i="8"/>
  <c r="G70" i="8"/>
  <c r="F68" i="8"/>
  <c r="G68" i="8"/>
  <c r="E70" i="8"/>
  <c r="D69" i="8"/>
  <c r="D68" i="8"/>
  <c r="F70" i="8"/>
  <c r="E69" i="8"/>
  <c r="K2" i="13"/>
  <c r="C69" i="7" s="1" a="1"/>
  <c r="C69" i="7" s="1"/>
  <c r="J2" i="13"/>
  <c r="C34" i="7" s="1" a="1"/>
  <c r="C34" i="7" s="1"/>
  <c r="K7" i="13"/>
  <c r="C79" i="7" s="1" a="1"/>
  <c r="C79" i="7" s="1"/>
  <c r="J7" i="13"/>
  <c r="C44" i="7" s="1" a="1"/>
  <c r="C44" i="7" s="1"/>
  <c r="E8" i="13"/>
  <c r="C74" i="7" s="1" a="1"/>
  <c r="C74" i="7" s="1"/>
  <c r="D8" i="13"/>
  <c r="C39" i="7" s="1" a="1"/>
  <c r="C39" i="7" s="1"/>
  <c r="D6" i="13"/>
  <c r="C37" i="7" s="1" a="1"/>
  <c r="C37" i="7" s="1"/>
  <c r="E6" i="13"/>
  <c r="C72" i="7" s="1" a="1"/>
  <c r="C72" i="7" s="1"/>
  <c r="J4" i="13"/>
  <c r="C38" i="7" s="1" a="1"/>
  <c r="C38" i="7" s="1"/>
  <c r="K4" i="13"/>
  <c r="C73" i="7" s="1" a="1"/>
  <c r="C73" i="7" s="1"/>
  <c r="E4" i="13"/>
  <c r="C70" i="7" s="1" a="1"/>
  <c r="C70" i="7" s="1"/>
  <c r="D4" i="13"/>
  <c r="C35" i="7" s="1" a="1"/>
  <c r="C35" i="7" s="1"/>
  <c r="A9" i="6"/>
  <c r="A9" i="5"/>
  <c r="A9" i="4"/>
  <c r="C56" i="7"/>
  <c r="C66" i="7"/>
  <c r="C63" i="7"/>
  <c r="C49" i="7"/>
  <c r="C28" i="7"/>
  <c r="C207" i="3"/>
  <c r="F206" i="3"/>
  <c r="R206" i="3" s="1"/>
  <c r="K3" i="13"/>
  <c r="C71" i="7" s="1" a="1"/>
  <c r="C71" i="7" s="1"/>
  <c r="J3" i="13"/>
  <c r="C36" i="7" s="1" a="1"/>
  <c r="C36" i="7" s="1"/>
  <c r="K5" i="13"/>
  <c r="C75" i="7" s="1" a="1"/>
  <c r="C75" i="7" s="1"/>
  <c r="J5" i="13"/>
  <c r="C40" i="7" s="1" a="1"/>
  <c r="C40" i="7" s="1"/>
  <c r="F80" i="8"/>
  <c r="F57" i="8"/>
  <c r="D61" i="8"/>
  <c r="F14" i="8"/>
  <c r="E41" i="8"/>
  <c r="C59" i="7"/>
  <c r="C10" i="7"/>
  <c r="F46" i="8"/>
  <c r="R7" i="13"/>
  <c r="C25" i="7"/>
  <c r="D73" i="8"/>
  <c r="E85" i="8"/>
  <c r="C97" i="8"/>
  <c r="G97" i="8" s="1"/>
  <c r="C84" i="8"/>
  <c r="G84" i="8" s="1"/>
  <c r="D17" i="8"/>
  <c r="D58" i="8"/>
  <c r="C125" i="8"/>
  <c r="G125" i="8" s="1"/>
  <c r="E42" i="8"/>
  <c r="E51" i="8"/>
  <c r="C51" i="8"/>
  <c r="G51" i="8" s="1"/>
  <c r="C29" i="7"/>
  <c r="E27" i="8"/>
  <c r="D14" i="8"/>
  <c r="F27" i="8"/>
  <c r="E25" i="8"/>
  <c r="C88" i="8"/>
  <c r="G88" i="8" s="1"/>
  <c r="E125" i="8"/>
  <c r="D125" i="8"/>
  <c r="D54" i="8"/>
  <c r="F17" i="8"/>
  <c r="D59" i="8"/>
  <c r="C6" i="7"/>
  <c r="F73" i="8"/>
  <c r="C54" i="7"/>
  <c r="C30" i="7"/>
  <c r="F26" i="8"/>
  <c r="E10" i="8"/>
  <c r="E110" i="8"/>
  <c r="E78" i="8"/>
  <c r="D31" i="8"/>
  <c r="R4" i="13"/>
  <c r="E100" i="8"/>
  <c r="F100" i="8"/>
  <c r="D18" i="8"/>
  <c r="C122" i="8"/>
  <c r="G122" i="8" s="1"/>
  <c r="E76" i="8"/>
  <c r="E59" i="8"/>
  <c r="D106" i="8"/>
  <c r="F74" i="8"/>
  <c r="N7" i="13"/>
  <c r="E49" i="8"/>
  <c r="F22" i="8"/>
  <c r="F18" i="8"/>
  <c r="F90" i="8"/>
  <c r="C116" i="8"/>
  <c r="G116" i="8" s="1"/>
  <c r="C58" i="8"/>
  <c r="G58" i="8" s="1"/>
  <c r="C77" i="8"/>
  <c r="G77" i="8" s="1"/>
  <c r="D85" i="8"/>
  <c r="F63" i="8"/>
  <c r="D102" i="8"/>
  <c r="F43" i="8"/>
  <c r="F51" i="8"/>
  <c r="D15" i="8"/>
  <c r="F78" i="8"/>
  <c r="D98" i="8"/>
  <c r="E84" i="8"/>
  <c r="D46" i="8"/>
  <c r="C30" i="8"/>
  <c r="G30" i="8" s="1"/>
  <c r="E86" i="8"/>
  <c r="C53" i="8"/>
  <c r="G53" i="8" s="1"/>
  <c r="C51" i="7"/>
  <c r="F126" i="8"/>
  <c r="C90" i="8"/>
  <c r="G90" i="8" s="1"/>
  <c r="F124" i="8"/>
  <c r="D112" i="8"/>
  <c r="E116" i="8"/>
  <c r="C106" i="8"/>
  <c r="G106" i="8" s="1"/>
  <c r="E22" i="8"/>
  <c r="C100" i="8"/>
  <c r="G100" i="8" s="1"/>
  <c r="F41" i="8"/>
  <c r="E93" i="8"/>
  <c r="C27" i="8"/>
  <c r="G27" i="8" s="1"/>
  <c r="E23" i="8"/>
  <c r="D51" i="8"/>
  <c r="C55" i="8"/>
  <c r="G55" i="8" s="1"/>
  <c r="F118" i="8"/>
  <c r="D55" i="8"/>
  <c r="F47" i="8"/>
  <c r="N6" i="13"/>
  <c r="D9" i="8"/>
  <c r="F34" i="8"/>
  <c r="F77" i="8"/>
  <c r="C74" i="8"/>
  <c r="G74" i="8" s="1"/>
  <c r="E108" i="8"/>
  <c r="D80" i="8"/>
  <c r="D77" i="8"/>
  <c r="F59" i="8"/>
  <c r="F108" i="8"/>
  <c r="F104" i="8"/>
  <c r="C52" i="7"/>
  <c r="D50" i="8"/>
  <c r="R3" i="13"/>
  <c r="C32" i="7"/>
  <c r="D108" i="8"/>
  <c r="F106" i="8"/>
  <c r="C34" i="8"/>
  <c r="G34" i="8" s="1"/>
  <c r="E102" i="8"/>
  <c r="D47" i="8"/>
  <c r="E35" i="8"/>
  <c r="D57" i="8"/>
  <c r="F9" i="8"/>
  <c r="F117" i="8"/>
  <c r="F10" i="8"/>
  <c r="C21" i="8"/>
  <c r="G21" i="8" s="1"/>
  <c r="F85" i="8"/>
  <c r="E112" i="8"/>
  <c r="C62" i="8"/>
  <c r="G62" i="8" s="1"/>
  <c r="R5" i="13"/>
  <c r="C73" i="8"/>
  <c r="G73" i="8" s="1"/>
  <c r="C42" i="8"/>
  <c r="G42" i="8" s="1"/>
  <c r="E81" i="8"/>
  <c r="F62" i="8"/>
  <c r="E61" i="8"/>
  <c r="D90" i="8"/>
  <c r="C18" i="7"/>
  <c r="F94" i="8"/>
  <c r="C59" i="8"/>
  <c r="G59" i="8" s="1"/>
  <c r="F98" i="8"/>
  <c r="C35" i="8"/>
  <c r="G35" i="8" s="1"/>
  <c r="C118" i="8"/>
  <c r="G118" i="8" s="1"/>
  <c r="F61" i="8"/>
  <c r="C13" i="8"/>
  <c r="G13" i="8" s="1"/>
  <c r="F101" i="8"/>
  <c r="C11" i="8"/>
  <c r="G11" i="8" s="1"/>
  <c r="R2" i="13"/>
  <c r="C60" i="7"/>
  <c r="F54" i="8"/>
  <c r="C117" i="8"/>
  <c r="G117" i="8" s="1"/>
  <c r="D97" i="8"/>
  <c r="F76" i="8"/>
  <c r="C9" i="7"/>
  <c r="E14" i="8"/>
  <c r="C113" i="8"/>
  <c r="G113" i="8" s="1"/>
  <c r="D101" i="8"/>
  <c r="F88" i="8"/>
  <c r="C41" i="8"/>
  <c r="G41" i="8" s="1"/>
  <c r="F89" i="8"/>
  <c r="C85" i="8"/>
  <c r="G85" i="8" s="1"/>
  <c r="E47" i="8"/>
  <c r="E31" i="8"/>
  <c r="C102" i="8"/>
  <c r="G102" i="8" s="1"/>
  <c r="F23" i="8"/>
  <c r="D82" i="8"/>
  <c r="F39" i="8"/>
  <c r="D116" i="8"/>
  <c r="C21" i="7"/>
  <c r="C20" i="7"/>
  <c r="E38" i="8"/>
  <c r="N4" i="13"/>
  <c r="C120" i="8"/>
  <c r="G120" i="8" s="1"/>
  <c r="D121" i="8"/>
  <c r="C18" i="8"/>
  <c r="G18" i="8" s="1"/>
  <c r="F109" i="8"/>
  <c r="D53" i="8"/>
  <c r="F25" i="8"/>
  <c r="D109" i="8"/>
  <c r="E30" i="8"/>
  <c r="D22" i="8"/>
  <c r="E13" i="8"/>
  <c r="F21" i="8"/>
  <c r="E77" i="8"/>
  <c r="F121" i="8"/>
  <c r="F31" i="8"/>
  <c r="D39" i="8"/>
  <c r="C114" i="8"/>
  <c r="G114" i="8" s="1"/>
  <c r="E98" i="8"/>
  <c r="E43" i="8"/>
  <c r="C63" i="8"/>
  <c r="G63" i="8" s="1"/>
  <c r="D100" i="8"/>
  <c r="C61" i="8"/>
  <c r="G61" i="8" s="1"/>
  <c r="C22" i="8"/>
  <c r="G22" i="8" s="1"/>
  <c r="F42" i="8"/>
  <c r="E105" i="8"/>
  <c r="C58" i="7"/>
  <c r="D74" i="8"/>
  <c r="F30" i="8"/>
  <c r="F122" i="8"/>
  <c r="D104" i="8"/>
  <c r="D122" i="8"/>
  <c r="C22" i="7"/>
  <c r="C38" i="8"/>
  <c r="G38" i="8" s="1"/>
  <c r="E88" i="8"/>
  <c r="E17" i="8"/>
  <c r="C108" i="8"/>
  <c r="G108" i="8" s="1"/>
  <c r="E18" i="8"/>
  <c r="D27" i="8"/>
  <c r="F19" i="8"/>
  <c r="D43" i="8"/>
  <c r="N5" i="13"/>
  <c r="D124" i="8"/>
  <c r="C9" i="8"/>
  <c r="G9" i="8" s="1"/>
  <c r="D94" i="8"/>
  <c r="N2" i="13"/>
  <c r="D76" i="8"/>
  <c r="E46" i="8"/>
  <c r="F81" i="8"/>
  <c r="D81" i="8"/>
  <c r="D21" i="8"/>
  <c r="C17" i="7"/>
  <c r="E34" i="8"/>
  <c r="E94" i="8"/>
  <c r="D38" i="8"/>
  <c r="D105" i="8"/>
  <c r="C54" i="8"/>
  <c r="G54" i="8" s="1"/>
  <c r="C126" i="8"/>
  <c r="G126" i="8" s="1"/>
  <c r="E54" i="8"/>
  <c r="E39" i="8"/>
  <c r="C23" i="8"/>
  <c r="G23" i="8" s="1"/>
  <c r="C82" i="8"/>
  <c r="G82" i="8" s="1"/>
  <c r="F15" i="8"/>
  <c r="F112" i="8"/>
  <c r="E109" i="8"/>
  <c r="D62" i="8"/>
  <c r="F125" i="8"/>
  <c r="C80" i="8"/>
  <c r="G80" i="8" s="1"/>
  <c r="C57" i="8"/>
  <c r="G57" i="8" s="1"/>
  <c r="C24" i="7"/>
  <c r="D113" i="8"/>
  <c r="E55" i="8"/>
  <c r="C61" i="7"/>
  <c r="D49" i="8"/>
  <c r="F120" i="8"/>
  <c r="F97" i="8"/>
  <c r="E120" i="8"/>
  <c r="C15" i="7"/>
  <c r="C8" i="7"/>
  <c r="C50" i="8"/>
  <c r="G50" i="8" s="1"/>
  <c r="E73" i="8"/>
  <c r="D35" i="8"/>
  <c r="D118" i="8"/>
  <c r="E19" i="8"/>
  <c r="C31" i="8"/>
  <c r="G31" i="8" s="1"/>
  <c r="D63" i="8"/>
  <c r="F110" i="8"/>
  <c r="D89" i="8"/>
  <c r="C14" i="7"/>
  <c r="E97" i="8"/>
  <c r="E57" i="8"/>
  <c r="C26" i="8"/>
  <c r="G26" i="8" s="1"/>
  <c r="D26" i="8"/>
  <c r="F11" i="8"/>
  <c r="E89" i="8"/>
  <c r="D120" i="8"/>
  <c r="C124" i="8"/>
  <c r="G124" i="8" s="1"/>
  <c r="E122" i="8"/>
  <c r="E11" i="8"/>
  <c r="R6" i="13"/>
  <c r="C7" i="7"/>
  <c r="C10" i="8"/>
  <c r="G10" i="8" s="1"/>
  <c r="F105" i="8"/>
  <c r="C101" i="8"/>
  <c r="G101" i="8" s="1"/>
  <c r="C78" i="8"/>
  <c r="G78" i="8" s="1"/>
  <c r="C19" i="8"/>
  <c r="G19" i="8" s="1"/>
  <c r="C39" i="8"/>
  <c r="G39" i="8" s="1"/>
  <c r="F102" i="8"/>
  <c r="D114" i="8"/>
  <c r="F35" i="8"/>
  <c r="C47" i="8"/>
  <c r="G47" i="8" s="1"/>
  <c r="F114" i="8"/>
  <c r="F13" i="8"/>
  <c r="C13" i="7"/>
  <c r="C4" i="7"/>
  <c r="F50" i="8"/>
  <c r="C112" i="8"/>
  <c r="G112" i="8" s="1"/>
  <c r="C105" i="8"/>
  <c r="G105" i="8" s="1"/>
  <c r="C16" i="7"/>
  <c r="E50" i="8"/>
  <c r="D117" i="8"/>
  <c r="C89" i="8"/>
  <c r="G89" i="8" s="1"/>
  <c r="E74" i="8"/>
  <c r="D126" i="8"/>
  <c r="D34" i="8"/>
  <c r="C17" i="8"/>
  <c r="G17" i="8" s="1"/>
  <c r="F116" i="8"/>
  <c r="E113" i="8"/>
  <c r="E117" i="8"/>
  <c r="E118" i="8"/>
  <c r="E82" i="8"/>
  <c r="D84" i="8"/>
  <c r="C5" i="7"/>
  <c r="C121" i="8"/>
  <c r="G121" i="8" s="1"/>
  <c r="D93" i="8"/>
  <c r="C19" i="7"/>
  <c r="E21" i="8"/>
  <c r="C94" i="8"/>
  <c r="G94" i="8" s="1"/>
  <c r="E26" i="8"/>
  <c r="D88" i="8"/>
  <c r="E80" i="8"/>
  <c r="C12" i="7"/>
  <c r="C93" i="8"/>
  <c r="G93" i="8" s="1"/>
  <c r="N3" i="13"/>
  <c r="C23" i="7"/>
  <c r="E62" i="8"/>
  <c r="D30" i="8"/>
  <c r="F55" i="8"/>
  <c r="D86" i="8"/>
  <c r="C43" i="8"/>
  <c r="G43" i="8" s="1"/>
  <c r="D23" i="8"/>
  <c r="E63" i="8"/>
  <c r="D41" i="8"/>
  <c r="D10" i="8"/>
  <c r="E106" i="8"/>
  <c r="C46" i="8"/>
  <c r="G46" i="8" s="1"/>
  <c r="E9" i="8"/>
  <c r="C11" i="7"/>
  <c r="C104" i="8"/>
  <c r="G104" i="8" s="1"/>
  <c r="F38" i="8"/>
  <c r="C81" i="8"/>
  <c r="G81" i="8" s="1"/>
  <c r="C53" i="7"/>
  <c r="F53" i="8"/>
  <c r="C31" i="7"/>
  <c r="F113" i="8"/>
  <c r="C49" i="8"/>
  <c r="G49" i="8" s="1"/>
  <c r="C76" i="8"/>
  <c r="G76" i="8" s="1"/>
  <c r="C2" i="7"/>
  <c r="C14" i="8"/>
  <c r="G14" i="8" s="1"/>
  <c r="C109" i="8"/>
  <c r="G109" i="8" s="1"/>
  <c r="F82" i="8"/>
  <c r="E15" i="8"/>
  <c r="C110" i="8"/>
  <c r="G110" i="8" s="1"/>
  <c r="D78" i="8"/>
  <c r="C98" i="8"/>
  <c r="G98" i="8" s="1"/>
  <c r="E114" i="8"/>
  <c r="D25" i="8"/>
  <c r="E53" i="8"/>
  <c r="E126" i="8"/>
  <c r="F58" i="8"/>
  <c r="E124" i="8"/>
  <c r="C3" i="7"/>
  <c r="D13" i="8"/>
  <c r="E101" i="8"/>
  <c r="E58" i="8"/>
  <c r="F49" i="8"/>
  <c r="C25" i="8"/>
  <c r="G25" i="8" s="1"/>
  <c r="E90" i="8"/>
  <c r="D11" i="8"/>
  <c r="E104" i="8"/>
  <c r="D42" i="8"/>
  <c r="F84" i="8"/>
  <c r="F93" i="8"/>
  <c r="E121" i="8"/>
  <c r="C15" i="8"/>
  <c r="G15" i="8" s="1"/>
  <c r="D110" i="8"/>
  <c r="D19" i="8"/>
  <c r="C86" i="8"/>
  <c r="G86" i="8" s="1"/>
  <c r="B9" i="11"/>
  <c r="C9" i="11"/>
  <c r="E14" i="13"/>
  <c r="C80" i="7" s="1" a="1"/>
  <c r="C80" i="7" s="1"/>
  <c r="D14" i="13"/>
  <c r="C45" i="7" s="1" a="1"/>
  <c r="C45" i="7" s="1"/>
  <c r="K8" i="13"/>
  <c r="C81" i="7" s="1" a="1"/>
  <c r="C81" i="7" s="1"/>
  <c r="J8" i="13"/>
  <c r="C46" i="7" s="1" a="1"/>
  <c r="C46" i="7" s="1"/>
  <c r="E2" i="13"/>
  <c r="C68" i="7" s="1" a="1"/>
  <c r="C68" i="7" s="1"/>
  <c r="D2" i="13"/>
  <c r="C33" i="7" s="1" a="1"/>
  <c r="C33" i="7" s="1"/>
  <c r="D10" i="13"/>
  <c r="C41" i="7" s="1" a="1"/>
  <c r="C41" i="7" s="1"/>
  <c r="E10" i="13"/>
  <c r="C76" i="7" s="1" a="1"/>
  <c r="C76" i="7" s="1"/>
  <c r="E12" i="13"/>
  <c r="C78" i="7" s="1" a="1"/>
  <c r="C78" i="7" s="1"/>
  <c r="D12" i="13"/>
  <c r="C43" i="7" s="1" a="1"/>
  <c r="C43" i="7" s="1"/>
  <c r="K6" i="13"/>
  <c r="C77" i="7" s="1" a="1"/>
  <c r="C77" i="7" s="1"/>
  <c r="J6" i="13"/>
  <c r="C42" i="7" s="1" a="1"/>
  <c r="C42" i="7" s="1"/>
  <c r="D9" i="12"/>
  <c r="E83" i="11" l="1"/>
  <c r="E74" i="11"/>
  <c r="E73" i="11"/>
  <c r="E110" i="11"/>
  <c r="E116" i="11"/>
  <c r="E104" i="11"/>
  <c r="E107" i="11"/>
  <c r="E105" i="11"/>
  <c r="E46" i="11"/>
  <c r="E92" i="11"/>
  <c r="E66" i="11"/>
  <c r="E113" i="11"/>
  <c r="E93" i="11"/>
  <c r="E80" i="11"/>
  <c r="E106" i="11"/>
  <c r="E61" i="11"/>
  <c r="E84" i="11"/>
  <c r="E77" i="11"/>
  <c r="E51" i="11"/>
  <c r="E53" i="11"/>
  <c r="E85" i="11"/>
  <c r="E65" i="11"/>
  <c r="E49" i="11"/>
  <c r="E48" i="11"/>
  <c r="E64" i="11"/>
  <c r="E71" i="11"/>
  <c r="E63" i="11"/>
  <c r="E94" i="11"/>
  <c r="E52" i="11"/>
  <c r="E47" i="11"/>
  <c r="E76" i="11"/>
  <c r="E56" i="11"/>
  <c r="E87" i="11"/>
  <c r="E111" i="11"/>
  <c r="E89" i="11"/>
  <c r="E59" i="11"/>
  <c r="E108" i="11"/>
  <c r="E95" i="11"/>
  <c r="E103" i="11"/>
  <c r="E97" i="11"/>
  <c r="E62" i="11"/>
  <c r="E114" i="11"/>
  <c r="E90" i="11"/>
  <c r="E50" i="11"/>
  <c r="E75" i="11"/>
  <c r="E57" i="11"/>
  <c r="E100" i="11"/>
  <c r="E96" i="11"/>
  <c r="E67" i="11"/>
  <c r="E58" i="11"/>
  <c r="E78" i="11"/>
  <c r="E81" i="11"/>
  <c r="E70" i="11"/>
  <c r="E54" i="11"/>
  <c r="E55" i="11"/>
  <c r="E82" i="11"/>
  <c r="E98" i="11"/>
  <c r="E102" i="11"/>
  <c r="E115" i="11"/>
  <c r="E88" i="11"/>
  <c r="E112" i="11"/>
  <c r="E86" i="11"/>
  <c r="E101" i="11"/>
  <c r="E60" i="11"/>
  <c r="E72" i="11"/>
  <c r="E99" i="11"/>
  <c r="E109" i="11"/>
  <c r="E68" i="11"/>
  <c r="E69" i="11"/>
  <c r="E91" i="11"/>
  <c r="E79" i="11"/>
  <c r="C45" i="12"/>
  <c r="B45" i="12"/>
  <c r="C29" i="12"/>
  <c r="B29" i="12"/>
  <c r="B12" i="12"/>
  <c r="C12" i="12"/>
  <c r="E9" i="11"/>
  <c r="L9" i="11" s="1"/>
  <c r="E32" i="11"/>
  <c r="E17" i="11"/>
  <c r="E42" i="11"/>
  <c r="E40" i="11"/>
  <c r="E18" i="11"/>
  <c r="E16" i="11"/>
  <c r="E37" i="11"/>
  <c r="E23" i="11"/>
  <c r="E12" i="11"/>
  <c r="E28" i="11"/>
  <c r="E11" i="11"/>
  <c r="E38" i="11"/>
  <c r="E27" i="11"/>
  <c r="E13" i="11"/>
  <c r="E22" i="11"/>
  <c r="E36" i="11"/>
  <c r="E44" i="11"/>
  <c r="E14" i="11"/>
  <c r="E35" i="11"/>
  <c r="E10" i="11"/>
  <c r="E15" i="11"/>
  <c r="E26" i="11"/>
  <c r="E45" i="11"/>
  <c r="E21" i="11"/>
  <c r="E24" i="11"/>
  <c r="E31" i="11"/>
  <c r="E19" i="11"/>
  <c r="E20" i="11"/>
  <c r="E39" i="11"/>
  <c r="E41" i="11"/>
  <c r="E34" i="11"/>
  <c r="E30" i="11"/>
  <c r="E29" i="11"/>
  <c r="E25" i="11"/>
  <c r="E43" i="11"/>
  <c r="E33" i="11"/>
  <c r="B43" i="12"/>
  <c r="C43" i="12"/>
  <c r="H54" i="7"/>
  <c r="F54" i="7"/>
  <c r="E54" i="7"/>
  <c r="D54" i="7"/>
  <c r="F25" i="7"/>
  <c r="E25" i="7"/>
  <c r="D25" i="7"/>
  <c r="E59" i="7"/>
  <c r="D59" i="7"/>
  <c r="F59" i="7"/>
  <c r="H59" i="7"/>
  <c r="F36" i="7" a="1"/>
  <c r="F36" i="7" s="1"/>
  <c r="D36" i="7" a="1"/>
  <c r="D36" i="7" s="1"/>
  <c r="H36" i="7"/>
  <c r="E36" i="7" a="1"/>
  <c r="E36" i="7" s="1"/>
  <c r="G36" i="7" a="1"/>
  <c r="G36" i="7" s="1"/>
  <c r="E28" i="7"/>
  <c r="H28" i="7"/>
  <c r="D28" i="7"/>
  <c r="G28" i="7"/>
  <c r="F28" i="7"/>
  <c r="E56" i="7"/>
  <c r="H56" i="7"/>
  <c r="D56" i="7"/>
  <c r="F56" i="7"/>
  <c r="G56" i="7"/>
  <c r="F35" i="7" a="1"/>
  <c r="F35" i="7" s="1"/>
  <c r="D35" i="7" a="1"/>
  <c r="D35" i="7" s="1"/>
  <c r="H35" i="7"/>
  <c r="E35" i="7" a="1"/>
  <c r="E35" i="7" s="1"/>
  <c r="G35" i="7" a="1"/>
  <c r="G35" i="7" s="1"/>
  <c r="H72" i="7"/>
  <c r="G72" i="7" a="1"/>
  <c r="G72" i="7" s="1"/>
  <c r="E72" i="7" a="1"/>
  <c r="E72" i="7" s="1"/>
  <c r="D72" i="7" a="1"/>
  <c r="D72" i="7" s="1"/>
  <c r="F72" i="7" a="1"/>
  <c r="F72" i="7" s="1"/>
  <c r="F44" i="7" a="1"/>
  <c r="F44" i="7" s="1"/>
  <c r="D44" i="7" a="1"/>
  <c r="D44" i="7" s="1"/>
  <c r="H44" i="7"/>
  <c r="E44" i="7" a="1"/>
  <c r="E44" i="7" s="1"/>
  <c r="G44" i="7" a="1"/>
  <c r="G44" i="7" s="1"/>
  <c r="F33" i="7" a="1"/>
  <c r="F33" i="7" s="1"/>
  <c r="D33" i="7" a="1"/>
  <c r="D33" i="7" s="1"/>
  <c r="H33" i="7"/>
  <c r="G33" i="7" a="1"/>
  <c r="G33" i="7" s="1"/>
  <c r="E33" i="7" a="1"/>
  <c r="E33" i="7" s="1"/>
  <c r="F11" i="7"/>
  <c r="E11" i="7"/>
  <c r="D11" i="7"/>
  <c r="F24" i="7"/>
  <c r="E24" i="7"/>
  <c r="D24" i="7"/>
  <c r="B9" i="12"/>
  <c r="C9" i="12"/>
  <c r="H78" i="7"/>
  <c r="G78" i="7" a="1"/>
  <c r="G78" i="7" s="1"/>
  <c r="E78" i="7" a="1"/>
  <c r="E78" i="7" s="1"/>
  <c r="D78" i="7" a="1"/>
  <c r="D78" i="7" s="1"/>
  <c r="F78" i="7" a="1"/>
  <c r="F78" i="7" s="1"/>
  <c r="H80" i="7"/>
  <c r="G80" i="7" a="1"/>
  <c r="G80" i="7" s="1"/>
  <c r="E80" i="7" a="1"/>
  <c r="E80" i="7" s="1"/>
  <c r="D80" i="7" a="1"/>
  <c r="D80" i="7" s="1"/>
  <c r="F80" i="7" a="1"/>
  <c r="F80" i="7" s="1"/>
  <c r="F23" i="7"/>
  <c r="E23" i="7"/>
  <c r="D23" i="7"/>
  <c r="F14" i="7"/>
  <c r="E14" i="7"/>
  <c r="D14" i="7"/>
  <c r="F22" i="7"/>
  <c r="E22" i="7"/>
  <c r="D22" i="7"/>
  <c r="F42" i="7" a="1"/>
  <c r="F42" i="7" s="1"/>
  <c r="D42" i="7" a="1"/>
  <c r="D42" i="7" s="1"/>
  <c r="H42" i="7"/>
  <c r="G42" i="7" a="1"/>
  <c r="G42" i="7" s="1"/>
  <c r="E42" i="7" a="1"/>
  <c r="E42" i="7" s="1"/>
  <c r="H76" i="7"/>
  <c r="G76" i="7" a="1"/>
  <c r="G76" i="7" s="1"/>
  <c r="E76" i="7" a="1"/>
  <c r="E76" i="7" s="1"/>
  <c r="D76" i="7" a="1"/>
  <c r="D76" i="7" s="1"/>
  <c r="F76" i="7" a="1"/>
  <c r="F76" i="7" s="1"/>
  <c r="F46" i="7" a="1"/>
  <c r="F46" i="7" s="1"/>
  <c r="D46" i="7" a="1"/>
  <c r="D46" i="7" s="1"/>
  <c r="H46" i="7"/>
  <c r="G46" i="7" a="1"/>
  <c r="G46" i="7" s="1"/>
  <c r="E46" i="7" a="1"/>
  <c r="E46" i="7" s="1"/>
  <c r="F2" i="7"/>
  <c r="E2" i="7"/>
  <c r="D2" i="7"/>
  <c r="H67" i="7"/>
  <c r="H65" i="7"/>
  <c r="H27" i="7"/>
  <c r="H57" i="7"/>
  <c r="H50" i="7"/>
  <c r="H48" i="7"/>
  <c r="H55" i="7"/>
  <c r="H47" i="7"/>
  <c r="H62" i="7"/>
  <c r="H64" i="7"/>
  <c r="E31" i="7"/>
  <c r="D31" i="7"/>
  <c r="H31" i="7"/>
  <c r="F31" i="7"/>
  <c r="F19" i="7"/>
  <c r="E19" i="7"/>
  <c r="D19" i="7"/>
  <c r="F17" i="7"/>
  <c r="E17" i="7"/>
  <c r="D17" i="7"/>
  <c r="F20" i="7"/>
  <c r="E20" i="7"/>
  <c r="D20" i="7"/>
  <c r="F9" i="7"/>
  <c r="E9" i="7"/>
  <c r="D9" i="7"/>
  <c r="F18" i="7"/>
  <c r="E18" i="7"/>
  <c r="D18" i="7"/>
  <c r="H29" i="7"/>
  <c r="F29" i="7"/>
  <c r="D29" i="7"/>
  <c r="E29" i="7"/>
  <c r="H71" i="7"/>
  <c r="G71" i="7" a="1"/>
  <c r="G71" i="7" s="1"/>
  <c r="E71" i="7" a="1"/>
  <c r="E71" i="7" s="1"/>
  <c r="F71" i="7" a="1"/>
  <c r="F71" i="7" s="1"/>
  <c r="D71" i="7" a="1"/>
  <c r="D71" i="7" s="1"/>
  <c r="E49" i="7"/>
  <c r="H49" i="7"/>
  <c r="D49" i="7"/>
  <c r="G49" i="7"/>
  <c r="F49" i="7"/>
  <c r="H70" i="7"/>
  <c r="G70" i="7" a="1"/>
  <c r="G70" i="7" s="1"/>
  <c r="E70" i="7" a="1"/>
  <c r="E70" i="7" s="1"/>
  <c r="D70" i="7" a="1"/>
  <c r="D70" i="7" s="1"/>
  <c r="F70" i="7" a="1"/>
  <c r="F70" i="7" s="1"/>
  <c r="F37" i="7" a="1"/>
  <c r="F37" i="7" s="1"/>
  <c r="D37" i="7" a="1"/>
  <c r="D37" i="7" s="1"/>
  <c r="H37" i="7"/>
  <c r="G37" i="7" a="1"/>
  <c r="G37" i="7" s="1"/>
  <c r="E37" i="7" a="1"/>
  <c r="E37" i="7" s="1"/>
  <c r="H79" i="7"/>
  <c r="G79" i="7" a="1"/>
  <c r="G79" i="7" s="1"/>
  <c r="E79" i="7" a="1"/>
  <c r="E79" i="7" s="1"/>
  <c r="F79" i="7" a="1"/>
  <c r="F79" i="7" s="1"/>
  <c r="D79" i="7" a="1"/>
  <c r="D79" i="7" s="1"/>
  <c r="F3" i="7"/>
  <c r="E3" i="7"/>
  <c r="D3" i="7"/>
  <c r="F12" i="7"/>
  <c r="E12" i="7"/>
  <c r="D12" i="7"/>
  <c r="O4" i="13"/>
  <c r="O3" i="13"/>
  <c r="O2" i="13"/>
  <c r="H68" i="7"/>
  <c r="G68" i="7" a="1"/>
  <c r="G68" i="7" s="1"/>
  <c r="E68" i="7" a="1"/>
  <c r="E68" i="7" s="1"/>
  <c r="D68" i="7" a="1"/>
  <c r="D68" i="7" s="1"/>
  <c r="F68" i="7" a="1"/>
  <c r="F68" i="7" s="1"/>
  <c r="F5" i="7"/>
  <c r="E5" i="7"/>
  <c r="D5" i="7"/>
  <c r="F7" i="7"/>
  <c r="E7" i="7"/>
  <c r="D7" i="7"/>
  <c r="H61" i="7"/>
  <c r="F61" i="7"/>
  <c r="D61" i="7"/>
  <c r="E61" i="7"/>
  <c r="H77" i="7"/>
  <c r="G77" i="7" a="1"/>
  <c r="G77" i="7" s="1"/>
  <c r="E77" i="7" a="1"/>
  <c r="E77" i="7" s="1"/>
  <c r="F77" i="7" a="1"/>
  <c r="F77" i="7" s="1"/>
  <c r="D77" i="7" a="1"/>
  <c r="D77" i="7" s="1"/>
  <c r="F41" i="7" a="1"/>
  <c r="F41" i="7" s="1"/>
  <c r="D41" i="7" a="1"/>
  <c r="D41" i="7" s="1"/>
  <c r="H41" i="7"/>
  <c r="G41" i="7" a="1"/>
  <c r="G41" i="7" s="1"/>
  <c r="E41" i="7" a="1"/>
  <c r="E41" i="7" s="1"/>
  <c r="H81" i="7"/>
  <c r="G81" i="7" a="1"/>
  <c r="G81" i="7" s="1"/>
  <c r="E81" i="7" a="1"/>
  <c r="E81" i="7" s="1"/>
  <c r="F81" i="7" a="1"/>
  <c r="F81" i="7" s="1"/>
  <c r="D81" i="7" a="1"/>
  <c r="D81" i="7" s="1"/>
  <c r="F9" i="11"/>
  <c r="H9" i="11"/>
  <c r="F16" i="7"/>
  <c r="E16" i="7"/>
  <c r="D16" i="7"/>
  <c r="F4" i="7"/>
  <c r="E4" i="7"/>
  <c r="D4" i="7"/>
  <c r="F8" i="7"/>
  <c r="E8" i="7"/>
  <c r="D8" i="7"/>
  <c r="F58" i="7"/>
  <c r="E58" i="7"/>
  <c r="H58" i="7"/>
  <c r="D58" i="7"/>
  <c r="F21" i="7"/>
  <c r="E21" i="7"/>
  <c r="D21" i="7"/>
  <c r="D60" i="7"/>
  <c r="H60" i="7"/>
  <c r="F60" i="7"/>
  <c r="E60" i="7"/>
  <c r="E52" i="7"/>
  <c r="D52" i="7"/>
  <c r="H52" i="7"/>
  <c r="F52" i="7"/>
  <c r="F6" i="7"/>
  <c r="E6" i="7"/>
  <c r="D6" i="7"/>
  <c r="F40" i="7" a="1"/>
  <c r="F40" i="7" s="1"/>
  <c r="D40" i="7" a="1"/>
  <c r="D40" i="7" s="1"/>
  <c r="H40" i="7"/>
  <c r="E40" i="7" a="1"/>
  <c r="E40" i="7" s="1"/>
  <c r="G40" i="7" a="1"/>
  <c r="G40" i="7" s="1"/>
  <c r="E63" i="7"/>
  <c r="H63" i="7"/>
  <c r="D63" i="7"/>
  <c r="G63" i="7"/>
  <c r="F63" i="7"/>
  <c r="H73" i="7"/>
  <c r="G73" i="7" a="1"/>
  <c r="G73" i="7" s="1"/>
  <c r="E73" i="7" a="1"/>
  <c r="E73" i="7" s="1"/>
  <c r="F73" i="7" a="1"/>
  <c r="F73" i="7" s="1"/>
  <c r="D73" i="7" a="1"/>
  <c r="D73" i="7" s="1"/>
  <c r="F39" i="7" a="1"/>
  <c r="F39" i="7" s="1"/>
  <c r="D39" i="7" a="1"/>
  <c r="D39" i="7" s="1"/>
  <c r="H39" i="7"/>
  <c r="E39" i="7" a="1"/>
  <c r="E39" i="7" s="1"/>
  <c r="G39" i="7" a="1"/>
  <c r="G39" i="7" s="1"/>
  <c r="F34" i="7" a="1"/>
  <c r="F34" i="7" s="1"/>
  <c r="D34" i="7" a="1"/>
  <c r="D34" i="7" s="1"/>
  <c r="H34" i="7"/>
  <c r="G34" i="7" a="1"/>
  <c r="G34" i="7" s="1"/>
  <c r="E34" i="7" a="1"/>
  <c r="E34" i="7" s="1"/>
  <c r="F43" i="7" a="1"/>
  <c r="F43" i="7" s="1"/>
  <c r="D43" i="7" a="1"/>
  <c r="D43" i="7" s="1"/>
  <c r="H43" i="7"/>
  <c r="E43" i="7" a="1"/>
  <c r="E43" i="7" s="1"/>
  <c r="G43" i="7" a="1"/>
  <c r="G43" i="7" s="1"/>
  <c r="F45" i="7" a="1"/>
  <c r="F45" i="7" s="1"/>
  <c r="D45" i="7" a="1"/>
  <c r="D45" i="7" s="1"/>
  <c r="H45" i="7"/>
  <c r="G45" i="7" a="1"/>
  <c r="G45" i="7" s="1"/>
  <c r="E45" i="7" a="1"/>
  <c r="E45" i="7" s="1"/>
  <c r="D53" i="7"/>
  <c r="H53" i="7"/>
  <c r="E53" i="7"/>
  <c r="F53" i="7"/>
  <c r="F13" i="7"/>
  <c r="E13" i="7"/>
  <c r="D13" i="7"/>
  <c r="F15" i="7"/>
  <c r="E15" i="7"/>
  <c r="D15" i="7"/>
  <c r="S2" i="13"/>
  <c r="S4" i="13"/>
  <c r="S3" i="13"/>
  <c r="D32" i="7"/>
  <c r="H32" i="7"/>
  <c r="E32" i="7"/>
  <c r="F32" i="7"/>
  <c r="F51" i="7"/>
  <c r="E51" i="7"/>
  <c r="H51" i="7"/>
  <c r="D51" i="7"/>
  <c r="F30" i="7"/>
  <c r="E30" i="7"/>
  <c r="H30" i="7"/>
  <c r="D30" i="7"/>
  <c r="F10" i="7"/>
  <c r="E10" i="7"/>
  <c r="D10" i="7"/>
  <c r="H75" i="7"/>
  <c r="G75" i="7" a="1"/>
  <c r="G75" i="7" s="1"/>
  <c r="E75" i="7" a="1"/>
  <c r="E75" i="7" s="1"/>
  <c r="F75" i="7" a="1"/>
  <c r="F75" i="7" s="1"/>
  <c r="D75" i="7" a="1"/>
  <c r="D75" i="7" s="1"/>
  <c r="C208" i="3"/>
  <c r="F207" i="3"/>
  <c r="R207" i="3" s="1"/>
  <c r="E66" i="7"/>
  <c r="H66" i="7"/>
  <c r="D66" i="7"/>
  <c r="G66" i="7"/>
  <c r="F66" i="7"/>
  <c r="F38" i="7" a="1"/>
  <c r="F38" i="7" s="1"/>
  <c r="D38" i="7" a="1"/>
  <c r="D38" i="7" s="1"/>
  <c r="H38" i="7"/>
  <c r="G38" i="7" a="1"/>
  <c r="G38" i="7" s="1"/>
  <c r="E38" i="7" a="1"/>
  <c r="E38" i="7" s="1"/>
  <c r="H74" i="7"/>
  <c r="G74" i="7" a="1"/>
  <c r="G74" i="7" s="1"/>
  <c r="E74" i="7" a="1"/>
  <c r="E74" i="7" s="1"/>
  <c r="D74" i="7" a="1"/>
  <c r="D74" i="7" s="1"/>
  <c r="F74" i="7" a="1"/>
  <c r="F74" i="7" s="1"/>
  <c r="H69" i="7"/>
  <c r="G69" i="7" a="1"/>
  <c r="G69" i="7" s="1"/>
  <c r="E69" i="7" a="1"/>
  <c r="E69" i="7" s="1"/>
  <c r="F69" i="7" a="1"/>
  <c r="F69" i="7" s="1"/>
  <c r="D69" i="7" a="1"/>
  <c r="D69" i="7" s="1"/>
  <c r="I68" i="11" l="1"/>
  <c r="K68" i="11"/>
  <c r="H68" i="11"/>
  <c r="J68" i="11"/>
  <c r="G68" i="11"/>
  <c r="F68" i="11"/>
  <c r="A68" i="11" s="1"/>
  <c r="L68" i="11"/>
  <c r="F60" i="11"/>
  <c r="A60" i="11" s="1"/>
  <c r="L60" i="11"/>
  <c r="I60" i="11"/>
  <c r="K60" i="11"/>
  <c r="H60" i="11"/>
  <c r="J60" i="11"/>
  <c r="G60" i="11"/>
  <c r="J88" i="11"/>
  <c r="G88" i="11"/>
  <c r="L88" i="11"/>
  <c r="H88" i="11"/>
  <c r="K88" i="11"/>
  <c r="F88" i="11"/>
  <c r="A88" i="11" s="1"/>
  <c r="I88" i="11"/>
  <c r="H82" i="11"/>
  <c r="F82" i="11"/>
  <c r="A82" i="11" s="1"/>
  <c r="L82" i="11"/>
  <c r="J82" i="11"/>
  <c r="I82" i="11"/>
  <c r="G82" i="11"/>
  <c r="K82" i="11"/>
  <c r="L81" i="11"/>
  <c r="J81" i="11"/>
  <c r="K81" i="11"/>
  <c r="F81" i="11"/>
  <c r="A81" i="11" s="1"/>
  <c r="H81" i="11"/>
  <c r="I81" i="11"/>
  <c r="G81" i="11"/>
  <c r="H96" i="11"/>
  <c r="F96" i="11"/>
  <c r="A96" i="11" s="1"/>
  <c r="L96" i="11"/>
  <c r="I96" i="11"/>
  <c r="K96" i="11"/>
  <c r="J96" i="11"/>
  <c r="G96" i="11"/>
  <c r="F50" i="11"/>
  <c r="A50" i="11" s="1"/>
  <c r="L50" i="11"/>
  <c r="I50" i="11"/>
  <c r="K50" i="11"/>
  <c r="H50" i="11"/>
  <c r="J50" i="11"/>
  <c r="G50" i="11"/>
  <c r="L97" i="11"/>
  <c r="F97" i="11"/>
  <c r="A97" i="11" s="1"/>
  <c r="G97" i="11"/>
  <c r="I97" i="11"/>
  <c r="K97" i="11"/>
  <c r="J97" i="11"/>
  <c r="H97" i="11"/>
  <c r="F59" i="11"/>
  <c r="H59" i="11"/>
  <c r="I59" i="11"/>
  <c r="G59" i="11"/>
  <c r="L59" i="11"/>
  <c r="J59" i="11"/>
  <c r="K59" i="11"/>
  <c r="I56" i="11"/>
  <c r="K56" i="11"/>
  <c r="H56" i="11"/>
  <c r="J56" i="11"/>
  <c r="G56" i="11"/>
  <c r="L56" i="11"/>
  <c r="F56" i="11"/>
  <c r="A56" i="11" s="1"/>
  <c r="L94" i="11"/>
  <c r="J94" i="11"/>
  <c r="G94" i="11"/>
  <c r="H94" i="11"/>
  <c r="K94" i="11"/>
  <c r="I94" i="11"/>
  <c r="F94" i="11"/>
  <c r="A94" i="11" s="1"/>
  <c r="J48" i="11"/>
  <c r="G48" i="11"/>
  <c r="F48" i="11"/>
  <c r="A48" i="11" s="1"/>
  <c r="L48" i="11"/>
  <c r="I48" i="11"/>
  <c r="K48" i="11"/>
  <c r="H48" i="11"/>
  <c r="I53" i="11"/>
  <c r="G53" i="11"/>
  <c r="L53" i="11"/>
  <c r="J53" i="11"/>
  <c r="K53" i="11"/>
  <c r="H53" i="11"/>
  <c r="F53" i="11"/>
  <c r="A53" i="11" s="1"/>
  <c r="J61" i="11"/>
  <c r="K61" i="11"/>
  <c r="F61" i="11"/>
  <c r="A61" i="11" s="1"/>
  <c r="H61" i="11"/>
  <c r="I61" i="11"/>
  <c r="G61" i="11"/>
  <c r="L61" i="11"/>
  <c r="G113" i="11"/>
  <c r="I113" i="11"/>
  <c r="F113" i="11"/>
  <c r="A113" i="11" s="1"/>
  <c r="L113" i="11"/>
  <c r="K113" i="11"/>
  <c r="J113" i="11"/>
  <c r="H113" i="11"/>
  <c r="H105" i="11"/>
  <c r="L105" i="11"/>
  <c r="J105" i="11"/>
  <c r="I105" i="11"/>
  <c r="G105" i="11"/>
  <c r="K105" i="11"/>
  <c r="F105" i="11"/>
  <c r="A105" i="11" s="1"/>
  <c r="H110" i="11"/>
  <c r="F110" i="11"/>
  <c r="A110" i="11" s="1"/>
  <c r="K110" i="11"/>
  <c r="I110" i="11"/>
  <c r="J110" i="11"/>
  <c r="L110" i="11"/>
  <c r="G110" i="11"/>
  <c r="L79" i="11"/>
  <c r="J79" i="11"/>
  <c r="K79" i="11"/>
  <c r="F79" i="11"/>
  <c r="A79" i="11" s="1"/>
  <c r="H79" i="11"/>
  <c r="I79" i="11"/>
  <c r="G79" i="11"/>
  <c r="G109" i="11"/>
  <c r="I109" i="11"/>
  <c r="F109" i="11"/>
  <c r="A109" i="11" s="1"/>
  <c r="L109" i="11"/>
  <c r="K109" i="11"/>
  <c r="H109" i="11"/>
  <c r="J109" i="11"/>
  <c r="L101" i="11"/>
  <c r="J101" i="11"/>
  <c r="G101" i="11"/>
  <c r="I101" i="11"/>
  <c r="F101" i="11"/>
  <c r="H101" i="11"/>
  <c r="K101" i="11"/>
  <c r="G115" i="11"/>
  <c r="H115" i="11"/>
  <c r="J115" i="11"/>
  <c r="K115" i="11"/>
  <c r="I115" i="11"/>
  <c r="L115" i="11"/>
  <c r="F115" i="11"/>
  <c r="A115" i="11" s="1"/>
  <c r="F55" i="11"/>
  <c r="A55" i="11" s="1"/>
  <c r="H55" i="11"/>
  <c r="I55" i="11"/>
  <c r="G55" i="11"/>
  <c r="L55" i="11"/>
  <c r="J55" i="11"/>
  <c r="K55" i="11"/>
  <c r="J78" i="11"/>
  <c r="G78" i="11"/>
  <c r="F78" i="11"/>
  <c r="A78" i="11" s="1"/>
  <c r="L78" i="11"/>
  <c r="I78" i="11"/>
  <c r="K78" i="11"/>
  <c r="H78" i="11"/>
  <c r="H100" i="11"/>
  <c r="K100" i="11"/>
  <c r="G100" i="11"/>
  <c r="I100" i="11"/>
  <c r="F100" i="11"/>
  <c r="A100" i="11" s="1"/>
  <c r="J100" i="11"/>
  <c r="L100" i="11"/>
  <c r="L90" i="11"/>
  <c r="J90" i="11"/>
  <c r="G90" i="11"/>
  <c r="H90" i="11"/>
  <c r="K90" i="11"/>
  <c r="I90" i="11"/>
  <c r="F90" i="11"/>
  <c r="A90" i="11" s="1"/>
  <c r="K103" i="11"/>
  <c r="H103" i="11"/>
  <c r="F103" i="11"/>
  <c r="A103" i="11" s="1"/>
  <c r="G103" i="11"/>
  <c r="J103" i="11"/>
  <c r="L103" i="11"/>
  <c r="I103" i="11"/>
  <c r="L89" i="11"/>
  <c r="F89" i="11"/>
  <c r="A89" i="11" s="1"/>
  <c r="G89" i="11"/>
  <c r="I89" i="11"/>
  <c r="K89" i="11"/>
  <c r="H89" i="11"/>
  <c r="J89" i="11"/>
  <c r="I76" i="11"/>
  <c r="K76" i="11"/>
  <c r="H76" i="11"/>
  <c r="J76" i="11"/>
  <c r="G76" i="11"/>
  <c r="F76" i="11"/>
  <c r="L76" i="11"/>
  <c r="J63" i="11"/>
  <c r="K63" i="11"/>
  <c r="F63" i="11"/>
  <c r="A63" i="11" s="1"/>
  <c r="H63" i="11"/>
  <c r="I63" i="11"/>
  <c r="G63" i="11"/>
  <c r="L63" i="11"/>
  <c r="F49" i="11"/>
  <c r="A49" i="11" s="1"/>
  <c r="H49" i="11"/>
  <c r="I49" i="11"/>
  <c r="G49" i="11"/>
  <c r="L49" i="11"/>
  <c r="K49" i="11"/>
  <c r="J49" i="11"/>
  <c r="L51" i="11"/>
  <c r="J51" i="11"/>
  <c r="K51" i="11"/>
  <c r="F51" i="11"/>
  <c r="A51" i="11" s="1"/>
  <c r="H51" i="11"/>
  <c r="I51" i="11"/>
  <c r="G51" i="11"/>
  <c r="H106" i="11"/>
  <c r="F106" i="11"/>
  <c r="A106" i="11" s="1"/>
  <c r="K106" i="11"/>
  <c r="I106" i="11"/>
  <c r="J106" i="11"/>
  <c r="L106" i="11"/>
  <c r="G106" i="11"/>
  <c r="H66" i="11"/>
  <c r="J66" i="11"/>
  <c r="G66" i="11"/>
  <c r="F66" i="11"/>
  <c r="A66" i="11" s="1"/>
  <c r="L66" i="11"/>
  <c r="K66" i="11"/>
  <c r="I66" i="11"/>
  <c r="G107" i="11"/>
  <c r="I107" i="11"/>
  <c r="F107" i="11"/>
  <c r="A107" i="11" s="1"/>
  <c r="L107" i="11"/>
  <c r="K107" i="11"/>
  <c r="H107" i="11"/>
  <c r="J107" i="11"/>
  <c r="F73" i="11"/>
  <c r="A73" i="11" s="1"/>
  <c r="H73" i="11"/>
  <c r="I73" i="11"/>
  <c r="G73" i="11"/>
  <c r="L73" i="11"/>
  <c r="K73" i="11"/>
  <c r="J73" i="11"/>
  <c r="I91" i="11"/>
  <c r="H91" i="11"/>
  <c r="K91" i="11"/>
  <c r="G91" i="11"/>
  <c r="F91" i="11"/>
  <c r="A91" i="11" s="1"/>
  <c r="L91" i="11"/>
  <c r="J91" i="11"/>
  <c r="J99" i="11"/>
  <c r="I99" i="11"/>
  <c r="H99" i="11"/>
  <c r="K99" i="11"/>
  <c r="G99" i="11"/>
  <c r="L99" i="11"/>
  <c r="F99" i="11"/>
  <c r="A99" i="11" s="1"/>
  <c r="I86" i="11"/>
  <c r="K86" i="11"/>
  <c r="H86" i="11"/>
  <c r="J86" i="11"/>
  <c r="G86" i="11"/>
  <c r="F86" i="11"/>
  <c r="A86" i="11" s="1"/>
  <c r="L86" i="11"/>
  <c r="L102" i="11"/>
  <c r="J102" i="11"/>
  <c r="G102" i="11"/>
  <c r="H102" i="11"/>
  <c r="K102" i="11"/>
  <c r="I102" i="11"/>
  <c r="F102" i="11"/>
  <c r="A102" i="11" s="1"/>
  <c r="I54" i="11"/>
  <c r="K54" i="11"/>
  <c r="H54" i="11"/>
  <c r="J54" i="11"/>
  <c r="G54" i="11"/>
  <c r="F54" i="11"/>
  <c r="A54" i="11" s="1"/>
  <c r="L54" i="11"/>
  <c r="I58" i="11"/>
  <c r="K58" i="11"/>
  <c r="H58" i="11"/>
  <c r="J58" i="11"/>
  <c r="G58" i="11"/>
  <c r="L58" i="11"/>
  <c r="F58" i="11"/>
  <c r="A58" i="11" s="1"/>
  <c r="J57" i="11"/>
  <c r="K57" i="11"/>
  <c r="F57" i="11"/>
  <c r="A57" i="11" s="1"/>
  <c r="H57" i="11"/>
  <c r="I57" i="11"/>
  <c r="G57" i="11"/>
  <c r="L57" i="11"/>
  <c r="I114" i="11"/>
  <c r="J114" i="11"/>
  <c r="L114" i="11"/>
  <c r="G114" i="11"/>
  <c r="H114" i="11"/>
  <c r="F114" i="11"/>
  <c r="A114" i="11" s="1"/>
  <c r="K114" i="11"/>
  <c r="I95" i="11"/>
  <c r="J95" i="11"/>
  <c r="G95" i="11"/>
  <c r="K95" i="11"/>
  <c r="L95" i="11"/>
  <c r="F95" i="11"/>
  <c r="A95" i="11" s="1"/>
  <c r="H95" i="11"/>
  <c r="H111" i="11"/>
  <c r="J111" i="11"/>
  <c r="G111" i="11"/>
  <c r="I111" i="11"/>
  <c r="F111" i="11"/>
  <c r="K111" i="11"/>
  <c r="L111" i="11"/>
  <c r="F47" i="11"/>
  <c r="A47" i="11" s="1"/>
  <c r="H47" i="11"/>
  <c r="I47" i="11"/>
  <c r="G47" i="11"/>
  <c r="L47" i="11"/>
  <c r="J47" i="11"/>
  <c r="K47" i="11"/>
  <c r="I71" i="11"/>
  <c r="G71" i="11"/>
  <c r="L71" i="11"/>
  <c r="J71" i="11"/>
  <c r="K71" i="11"/>
  <c r="F71" i="11"/>
  <c r="A71" i="11" s="1"/>
  <c r="H71" i="11"/>
  <c r="I65" i="11"/>
  <c r="G65" i="11"/>
  <c r="L65" i="11"/>
  <c r="J65" i="11"/>
  <c r="K65" i="11"/>
  <c r="F65" i="11"/>
  <c r="H65" i="11"/>
  <c r="L77" i="11"/>
  <c r="J77" i="11"/>
  <c r="K77" i="11"/>
  <c r="F77" i="11"/>
  <c r="A77" i="11" s="1"/>
  <c r="H77" i="11"/>
  <c r="I77" i="11"/>
  <c r="G77" i="11"/>
  <c r="H80" i="11"/>
  <c r="J80" i="11"/>
  <c r="G80" i="11"/>
  <c r="F80" i="11"/>
  <c r="A80" i="11" s="1"/>
  <c r="L80" i="11"/>
  <c r="K80" i="11"/>
  <c r="I80" i="11"/>
  <c r="H92" i="11"/>
  <c r="K92" i="11"/>
  <c r="G92" i="11"/>
  <c r="I92" i="11"/>
  <c r="F92" i="11"/>
  <c r="A92" i="11" s="1"/>
  <c r="L92" i="11"/>
  <c r="J92" i="11"/>
  <c r="J104" i="11"/>
  <c r="G104" i="11"/>
  <c r="H104" i="11"/>
  <c r="F104" i="11"/>
  <c r="A104" i="11" s="1"/>
  <c r="L104" i="11"/>
  <c r="I104" i="11"/>
  <c r="K104" i="11"/>
  <c r="F74" i="11"/>
  <c r="J74" i="11"/>
  <c r="G74" i="11"/>
  <c r="K74" i="11"/>
  <c r="L74" i="11"/>
  <c r="I74" i="11"/>
  <c r="H74" i="11"/>
  <c r="I69" i="11"/>
  <c r="G69" i="11"/>
  <c r="L69" i="11"/>
  <c r="J69" i="11"/>
  <c r="K69" i="11"/>
  <c r="F69" i="11"/>
  <c r="A69" i="11" s="1"/>
  <c r="H69" i="11"/>
  <c r="H72" i="11"/>
  <c r="J72" i="11"/>
  <c r="G72" i="11"/>
  <c r="F72" i="11"/>
  <c r="A72" i="11" s="1"/>
  <c r="L72" i="11"/>
  <c r="I72" i="11"/>
  <c r="K72" i="11"/>
  <c r="L112" i="11"/>
  <c r="G112" i="11"/>
  <c r="H112" i="11"/>
  <c r="F112" i="11"/>
  <c r="K112" i="11"/>
  <c r="I112" i="11"/>
  <c r="J112" i="11"/>
  <c r="G98" i="11"/>
  <c r="H98" i="11"/>
  <c r="K98" i="11"/>
  <c r="I98" i="11"/>
  <c r="F98" i="11"/>
  <c r="J98" i="11"/>
  <c r="L98" i="11"/>
  <c r="H70" i="11"/>
  <c r="J70" i="11"/>
  <c r="G70" i="11"/>
  <c r="F70" i="11"/>
  <c r="A70" i="11" s="1"/>
  <c r="L70" i="11"/>
  <c r="K70" i="11"/>
  <c r="I70" i="11"/>
  <c r="L67" i="11"/>
  <c r="J67" i="11"/>
  <c r="K67" i="11"/>
  <c r="F67" i="11"/>
  <c r="H67" i="11"/>
  <c r="I67" i="11"/>
  <c r="G67" i="11"/>
  <c r="F75" i="11"/>
  <c r="A75" i="11" s="1"/>
  <c r="H75" i="11"/>
  <c r="I75" i="11"/>
  <c r="G75" i="11"/>
  <c r="L75" i="11"/>
  <c r="J75" i="11"/>
  <c r="K75" i="11"/>
  <c r="J62" i="11"/>
  <c r="G62" i="11"/>
  <c r="F62" i="11"/>
  <c r="A62" i="11" s="1"/>
  <c r="L62" i="11"/>
  <c r="I62" i="11"/>
  <c r="K62" i="11"/>
  <c r="H62" i="11"/>
  <c r="L108" i="11"/>
  <c r="G108" i="11"/>
  <c r="H108" i="11"/>
  <c r="F108" i="11"/>
  <c r="A108" i="11" s="1"/>
  <c r="K108" i="11"/>
  <c r="J108" i="11"/>
  <c r="I108" i="11"/>
  <c r="J87" i="11"/>
  <c r="I87" i="11"/>
  <c r="L87" i="11"/>
  <c r="K87" i="11"/>
  <c r="H87" i="11"/>
  <c r="F87" i="11"/>
  <c r="A87" i="11" s="1"/>
  <c r="G87" i="11"/>
  <c r="J52" i="11"/>
  <c r="G52" i="11"/>
  <c r="F52" i="11"/>
  <c r="A52" i="11" s="1"/>
  <c r="L52" i="11"/>
  <c r="I52" i="11"/>
  <c r="K52" i="11"/>
  <c r="H52" i="11"/>
  <c r="F64" i="11"/>
  <c r="A64" i="11" s="1"/>
  <c r="L64" i="11"/>
  <c r="I64" i="11"/>
  <c r="K64" i="11"/>
  <c r="H64" i="11"/>
  <c r="J64" i="11"/>
  <c r="G64" i="11"/>
  <c r="L85" i="11"/>
  <c r="J85" i="11"/>
  <c r="K85" i="11"/>
  <c r="F85" i="11"/>
  <c r="A85" i="11" s="1"/>
  <c r="H85" i="11"/>
  <c r="I85" i="11"/>
  <c r="G85" i="11"/>
  <c r="I84" i="11"/>
  <c r="K84" i="11"/>
  <c r="H84" i="11"/>
  <c r="J84" i="11"/>
  <c r="G84" i="11"/>
  <c r="L84" i="11"/>
  <c r="F84" i="11"/>
  <c r="A84" i="11" s="1"/>
  <c r="L93" i="11"/>
  <c r="J93" i="11"/>
  <c r="G93" i="11"/>
  <c r="I93" i="11"/>
  <c r="F93" i="11"/>
  <c r="A93" i="11" s="1"/>
  <c r="H93" i="11"/>
  <c r="K93" i="11"/>
  <c r="F46" i="11"/>
  <c r="A46" i="11" s="1"/>
  <c r="L46" i="11"/>
  <c r="I46" i="11"/>
  <c r="K46" i="11"/>
  <c r="H46" i="11"/>
  <c r="G46" i="11"/>
  <c r="J46" i="11"/>
  <c r="I116" i="11"/>
  <c r="J116" i="11"/>
  <c r="L116" i="11"/>
  <c r="G116" i="11"/>
  <c r="H116" i="11"/>
  <c r="F116" i="11"/>
  <c r="A116" i="11" s="1"/>
  <c r="K116" i="11"/>
  <c r="L83" i="11"/>
  <c r="F83" i="11"/>
  <c r="A83" i="11" s="1"/>
  <c r="H83" i="11"/>
  <c r="K83" i="11"/>
  <c r="G83" i="11"/>
  <c r="J83" i="11"/>
  <c r="I83" i="11"/>
  <c r="E114" i="12"/>
  <c r="E111" i="12"/>
  <c r="E110" i="12"/>
  <c r="E109" i="12"/>
  <c r="E107" i="12"/>
  <c r="E106" i="12"/>
  <c r="E105" i="12"/>
  <c r="E101" i="12"/>
  <c r="E100" i="12"/>
  <c r="E97" i="12"/>
  <c r="E94" i="12"/>
  <c r="E86" i="12"/>
  <c r="E84" i="12"/>
  <c r="E83" i="12"/>
  <c r="E81" i="12"/>
  <c r="E69" i="12"/>
  <c r="E60" i="12"/>
  <c r="E59" i="12"/>
  <c r="G9" i="11"/>
  <c r="I9" i="11"/>
  <c r="K9" i="11"/>
  <c r="J9" i="11"/>
  <c r="E53" i="12"/>
  <c r="E47" i="12"/>
  <c r="J29" i="11"/>
  <c r="K29" i="11"/>
  <c r="F29" i="11"/>
  <c r="A29" i="11" s="1"/>
  <c r="H29" i="11"/>
  <c r="I29" i="11"/>
  <c r="G29" i="11"/>
  <c r="L29" i="11"/>
  <c r="F39" i="11"/>
  <c r="A39" i="11" s="1"/>
  <c r="H39" i="11"/>
  <c r="I39" i="11"/>
  <c r="G39" i="11"/>
  <c r="L39" i="11"/>
  <c r="K39" i="11"/>
  <c r="J39" i="11"/>
  <c r="I24" i="11"/>
  <c r="K24" i="11"/>
  <c r="H24" i="11"/>
  <c r="J24" i="11"/>
  <c r="G24" i="11"/>
  <c r="F24" i="11"/>
  <c r="A24" i="11" s="1"/>
  <c r="L24" i="11"/>
  <c r="J15" i="11"/>
  <c r="K15" i="11"/>
  <c r="F15" i="11"/>
  <c r="A15" i="11" s="1"/>
  <c r="H15" i="11"/>
  <c r="I15" i="11"/>
  <c r="G15" i="11"/>
  <c r="L15" i="11"/>
  <c r="I44" i="11"/>
  <c r="K44" i="11"/>
  <c r="H44" i="11"/>
  <c r="F44" i="11"/>
  <c r="J44" i="11"/>
  <c r="G44" i="11"/>
  <c r="L44" i="11"/>
  <c r="L27" i="11"/>
  <c r="J27" i="11"/>
  <c r="K27" i="11"/>
  <c r="F27" i="11"/>
  <c r="A27" i="11" s="1"/>
  <c r="H27" i="11"/>
  <c r="G27" i="11"/>
  <c r="I27" i="11"/>
  <c r="I12" i="11"/>
  <c r="K12" i="11"/>
  <c r="H12" i="11"/>
  <c r="J12" i="11"/>
  <c r="G12" i="11"/>
  <c r="L12" i="11"/>
  <c r="F12" i="11"/>
  <c r="A12" i="11" s="1"/>
  <c r="F18" i="11"/>
  <c r="L18" i="11"/>
  <c r="I18" i="11"/>
  <c r="K18" i="11"/>
  <c r="H18" i="11"/>
  <c r="J18" i="11"/>
  <c r="G18" i="11"/>
  <c r="J32" i="11"/>
  <c r="G32" i="11"/>
  <c r="F32" i="11"/>
  <c r="A32" i="11" s="1"/>
  <c r="L32" i="11"/>
  <c r="I32" i="11"/>
  <c r="K32" i="11"/>
  <c r="H32" i="11"/>
  <c r="L33" i="11"/>
  <c r="J33" i="11"/>
  <c r="K33" i="11"/>
  <c r="F33" i="11"/>
  <c r="A33" i="11" s="1"/>
  <c r="H33" i="11"/>
  <c r="G33" i="11"/>
  <c r="I33" i="11"/>
  <c r="J30" i="11"/>
  <c r="G30" i="11"/>
  <c r="F30" i="11"/>
  <c r="A30" i="11" s="1"/>
  <c r="L30" i="11"/>
  <c r="I30" i="11"/>
  <c r="K30" i="11"/>
  <c r="H30" i="11"/>
  <c r="F20" i="11"/>
  <c r="L20" i="11"/>
  <c r="I20" i="11"/>
  <c r="K20" i="11"/>
  <c r="G20" i="11"/>
  <c r="H20" i="11"/>
  <c r="J20" i="11"/>
  <c r="I21" i="11"/>
  <c r="G21" i="11"/>
  <c r="L21" i="11"/>
  <c r="J21" i="11"/>
  <c r="K21" i="11"/>
  <c r="H21" i="11"/>
  <c r="F21" i="11"/>
  <c r="I10" i="11"/>
  <c r="K10" i="11"/>
  <c r="H10" i="11"/>
  <c r="J10" i="11"/>
  <c r="G10" i="11"/>
  <c r="F10" i="11"/>
  <c r="A10" i="11" s="1"/>
  <c r="L10" i="11"/>
  <c r="J36" i="11"/>
  <c r="G36" i="11"/>
  <c r="F36" i="11"/>
  <c r="A36" i="11" s="1"/>
  <c r="L36" i="11"/>
  <c r="I36" i="11"/>
  <c r="K36" i="11"/>
  <c r="H36" i="11"/>
  <c r="F38" i="11"/>
  <c r="A38" i="11" s="1"/>
  <c r="L38" i="11"/>
  <c r="I38" i="11"/>
  <c r="K38" i="11"/>
  <c r="H38" i="11"/>
  <c r="G38" i="11"/>
  <c r="J38" i="11"/>
  <c r="F23" i="11"/>
  <c r="A23" i="11" s="1"/>
  <c r="H23" i="11"/>
  <c r="I23" i="11"/>
  <c r="G23" i="11"/>
  <c r="L23" i="11"/>
  <c r="K23" i="11"/>
  <c r="J23" i="11"/>
  <c r="F40" i="11"/>
  <c r="A40" i="11" s="1"/>
  <c r="L40" i="11"/>
  <c r="I40" i="11"/>
  <c r="K40" i="11"/>
  <c r="J40" i="11"/>
  <c r="G40" i="11"/>
  <c r="H40" i="11"/>
  <c r="F43" i="11"/>
  <c r="H43" i="11"/>
  <c r="I43" i="11"/>
  <c r="G43" i="11"/>
  <c r="L43" i="11"/>
  <c r="K43" i="11"/>
  <c r="J43" i="11"/>
  <c r="H34" i="11"/>
  <c r="J34" i="11"/>
  <c r="G34" i="11"/>
  <c r="F34" i="11"/>
  <c r="A34" i="11" s="1"/>
  <c r="L34" i="11"/>
  <c r="I34" i="11"/>
  <c r="K34" i="11"/>
  <c r="L19" i="11"/>
  <c r="J19" i="11"/>
  <c r="K19" i="11"/>
  <c r="F19" i="11"/>
  <c r="A19" i="11" s="1"/>
  <c r="H19" i="11"/>
  <c r="I19" i="11"/>
  <c r="G19" i="11"/>
  <c r="F45" i="11"/>
  <c r="H45" i="11"/>
  <c r="I45" i="11"/>
  <c r="G45" i="11"/>
  <c r="K45" i="11"/>
  <c r="J45" i="11"/>
  <c r="L45" i="11"/>
  <c r="I35" i="11"/>
  <c r="G35" i="11"/>
  <c r="L35" i="11"/>
  <c r="J35" i="11"/>
  <c r="K35" i="11"/>
  <c r="H35" i="11"/>
  <c r="F35" i="11"/>
  <c r="A35" i="11" s="1"/>
  <c r="H22" i="11"/>
  <c r="J22" i="11"/>
  <c r="G22" i="11"/>
  <c r="F22" i="11"/>
  <c r="A22" i="11" s="1"/>
  <c r="L22" i="11"/>
  <c r="I22" i="11"/>
  <c r="K22" i="11"/>
  <c r="I11" i="11"/>
  <c r="G11" i="11"/>
  <c r="L11" i="11"/>
  <c r="J11" i="11"/>
  <c r="K11" i="11"/>
  <c r="H11" i="11"/>
  <c r="F11" i="11"/>
  <c r="A11" i="11" s="1"/>
  <c r="F37" i="11"/>
  <c r="A37" i="11" s="1"/>
  <c r="H37" i="11"/>
  <c r="I37" i="11"/>
  <c r="G37" i="11"/>
  <c r="J37" i="11"/>
  <c r="L37" i="11"/>
  <c r="K37" i="11"/>
  <c r="J42" i="11"/>
  <c r="G42" i="11"/>
  <c r="F42" i="11"/>
  <c r="L42" i="11"/>
  <c r="I42" i="11"/>
  <c r="K42" i="11"/>
  <c r="H42" i="11"/>
  <c r="L25" i="11"/>
  <c r="J25" i="11"/>
  <c r="K25" i="11"/>
  <c r="F25" i="11"/>
  <c r="A25" i="11" s="1"/>
  <c r="H25" i="11"/>
  <c r="I25" i="11"/>
  <c r="G25" i="11"/>
  <c r="F41" i="11"/>
  <c r="A41" i="11" s="1"/>
  <c r="H41" i="11"/>
  <c r="I41" i="11"/>
  <c r="G41" i="11"/>
  <c r="L41" i="11"/>
  <c r="J41" i="11"/>
  <c r="K41" i="11"/>
  <c r="J31" i="11"/>
  <c r="K31" i="11"/>
  <c r="F31" i="11"/>
  <c r="H31" i="11"/>
  <c r="I31" i="11"/>
  <c r="G31" i="11"/>
  <c r="L31" i="11"/>
  <c r="I26" i="11"/>
  <c r="K26" i="11"/>
  <c r="H26" i="11"/>
  <c r="J26" i="11"/>
  <c r="G26" i="11"/>
  <c r="L26" i="11"/>
  <c r="F26" i="11"/>
  <c r="A26" i="11" s="1"/>
  <c r="H14" i="11"/>
  <c r="J14" i="11"/>
  <c r="G14" i="11"/>
  <c r="F14" i="11"/>
  <c r="A14" i="11" s="1"/>
  <c r="L14" i="11"/>
  <c r="I14" i="11"/>
  <c r="K14" i="11"/>
  <c r="F13" i="11"/>
  <c r="A13" i="11" s="1"/>
  <c r="H13" i="11"/>
  <c r="I13" i="11"/>
  <c r="G13" i="11"/>
  <c r="L13" i="11"/>
  <c r="J13" i="11"/>
  <c r="K13" i="11"/>
  <c r="H28" i="11"/>
  <c r="J28" i="11"/>
  <c r="G28" i="11"/>
  <c r="F28" i="11"/>
  <c r="A28" i="11" s="1"/>
  <c r="L28" i="11"/>
  <c r="I28" i="11"/>
  <c r="K28" i="11"/>
  <c r="J16" i="11"/>
  <c r="G16" i="11"/>
  <c r="F16" i="11"/>
  <c r="A16" i="11" s="1"/>
  <c r="L16" i="11"/>
  <c r="I16" i="11"/>
  <c r="K16" i="11"/>
  <c r="H16" i="11"/>
  <c r="I17" i="11"/>
  <c r="G17" i="11"/>
  <c r="L17" i="11"/>
  <c r="J17" i="11"/>
  <c r="K17" i="11"/>
  <c r="F17" i="11"/>
  <c r="A17" i="11" s="1"/>
  <c r="H17" i="11"/>
  <c r="E43" i="12"/>
  <c r="K43" i="12" s="1"/>
  <c r="E45" i="12"/>
  <c r="E15" i="12"/>
  <c r="F15" i="12" s="1"/>
  <c r="A15" i="12" s="1"/>
  <c r="E29" i="12"/>
  <c r="A4" i="11"/>
  <c r="E9" i="12"/>
  <c r="L9" i="12" s="1"/>
  <c r="E12" i="12"/>
  <c r="F208" i="3"/>
  <c r="R208" i="3" s="1"/>
  <c r="C209" i="3"/>
  <c r="A9" i="11"/>
  <c r="A8" i="11"/>
  <c r="A5" i="11"/>
  <c r="A44" i="11" l="1"/>
  <c r="G114" i="12"/>
  <c r="L114" i="12"/>
  <c r="F114" i="12"/>
  <c r="A114" i="12" s="1"/>
  <c r="H114" i="12"/>
  <c r="K114" i="12"/>
  <c r="J114" i="12"/>
  <c r="I114" i="12"/>
  <c r="A112" i="11"/>
  <c r="A111" i="11"/>
  <c r="H111" i="12"/>
  <c r="K111" i="12"/>
  <c r="I111" i="12"/>
  <c r="J111" i="12"/>
  <c r="G111" i="12"/>
  <c r="L111" i="12"/>
  <c r="F111" i="12"/>
  <c r="A111" i="12" s="1"/>
  <c r="F110" i="12"/>
  <c r="A110" i="12" s="1"/>
  <c r="L110" i="12"/>
  <c r="K110" i="12"/>
  <c r="H110" i="12"/>
  <c r="I110" i="12"/>
  <c r="J110" i="12"/>
  <c r="G110" i="12"/>
  <c r="H109" i="12"/>
  <c r="I109" i="12"/>
  <c r="K109" i="12"/>
  <c r="G109" i="12"/>
  <c r="F109" i="12"/>
  <c r="A109" i="12" s="1"/>
  <c r="L109" i="12"/>
  <c r="J109" i="12"/>
  <c r="I107" i="12"/>
  <c r="G107" i="12"/>
  <c r="F107" i="12"/>
  <c r="A107" i="12" s="1"/>
  <c r="L107" i="12"/>
  <c r="K107" i="12"/>
  <c r="H107" i="12"/>
  <c r="J107" i="12"/>
  <c r="H106" i="12"/>
  <c r="G106" i="12"/>
  <c r="J106" i="12"/>
  <c r="F106" i="12"/>
  <c r="A106" i="12" s="1"/>
  <c r="K106" i="12"/>
  <c r="L106" i="12"/>
  <c r="I106" i="12"/>
  <c r="K105" i="12"/>
  <c r="J105" i="12"/>
  <c r="F105" i="12"/>
  <c r="A105" i="12" s="1"/>
  <c r="L105" i="12"/>
  <c r="I105" i="12"/>
  <c r="H105" i="12"/>
  <c r="G105" i="12"/>
  <c r="A101" i="11"/>
  <c r="K101" i="12"/>
  <c r="I101" i="12"/>
  <c r="F101" i="12"/>
  <c r="A101" i="12" s="1"/>
  <c r="L101" i="12"/>
  <c r="G101" i="12"/>
  <c r="H101" i="12"/>
  <c r="J101" i="12"/>
  <c r="H100" i="12"/>
  <c r="I100" i="12"/>
  <c r="G100" i="12"/>
  <c r="F100" i="12"/>
  <c r="A100" i="12" s="1"/>
  <c r="K100" i="12"/>
  <c r="L100" i="12"/>
  <c r="J100" i="12"/>
  <c r="A98" i="11"/>
  <c r="F97" i="12"/>
  <c r="A97" i="12" s="1"/>
  <c r="L97" i="12"/>
  <c r="J97" i="12"/>
  <c r="H97" i="12"/>
  <c r="I97" i="12"/>
  <c r="K97" i="12"/>
  <c r="G97" i="12"/>
  <c r="L94" i="12"/>
  <c r="K94" i="12"/>
  <c r="H94" i="12"/>
  <c r="I94" i="12"/>
  <c r="J94" i="12"/>
  <c r="G94" i="12"/>
  <c r="F94" i="12"/>
  <c r="A94" i="12" s="1"/>
  <c r="H86" i="12"/>
  <c r="K86" i="12"/>
  <c r="J86" i="12"/>
  <c r="F86" i="12"/>
  <c r="A86" i="12" s="1"/>
  <c r="I86" i="12"/>
  <c r="L86" i="12"/>
  <c r="G86" i="12"/>
  <c r="K84" i="12"/>
  <c r="L84" i="12"/>
  <c r="J84" i="12"/>
  <c r="H84" i="12"/>
  <c r="I84" i="12"/>
  <c r="G84" i="12"/>
  <c r="F84" i="12"/>
  <c r="A84" i="12" s="1"/>
  <c r="J83" i="12"/>
  <c r="L83" i="12"/>
  <c r="G83" i="12"/>
  <c r="H83" i="12"/>
  <c r="F83" i="12"/>
  <c r="A83" i="12" s="1"/>
  <c r="I83" i="12"/>
  <c r="K83" i="12"/>
  <c r="H81" i="12"/>
  <c r="I81" i="12"/>
  <c r="K81" i="12"/>
  <c r="G81" i="12"/>
  <c r="F81" i="12"/>
  <c r="A81" i="12" s="1"/>
  <c r="L81" i="12"/>
  <c r="J81" i="12"/>
  <c r="A76" i="11"/>
  <c r="A74" i="11"/>
  <c r="H69" i="12"/>
  <c r="J69" i="12"/>
  <c r="K69" i="12"/>
  <c r="I69" i="12"/>
  <c r="F69" i="12"/>
  <c r="A69" i="12" s="1"/>
  <c r="L69" i="12"/>
  <c r="G69" i="12"/>
  <c r="A67" i="11"/>
  <c r="A65" i="11"/>
  <c r="H60" i="12"/>
  <c r="K60" i="12"/>
  <c r="G60" i="12"/>
  <c r="J60" i="12"/>
  <c r="I60" i="12"/>
  <c r="L60" i="12"/>
  <c r="F60" i="12"/>
  <c r="A60" i="12" s="1"/>
  <c r="A45" i="11"/>
  <c r="A59" i="11"/>
  <c r="F59" i="12"/>
  <c r="A59" i="12" s="1"/>
  <c r="I59" i="12"/>
  <c r="G59" i="12"/>
  <c r="L59" i="12"/>
  <c r="K59" i="12"/>
  <c r="H59" i="12"/>
  <c r="J59" i="12"/>
  <c r="H53" i="12"/>
  <c r="J53" i="12"/>
  <c r="L53" i="12"/>
  <c r="K53" i="12"/>
  <c r="I53" i="12"/>
  <c r="G53" i="12"/>
  <c r="F53" i="12"/>
  <c r="A42" i="11"/>
  <c r="G47" i="12"/>
  <c r="L47" i="12"/>
  <c r="F47" i="12"/>
  <c r="A47" i="12" s="1"/>
  <c r="J47" i="12"/>
  <c r="H47" i="12"/>
  <c r="K47" i="12"/>
  <c r="I47" i="12"/>
  <c r="A18" i="11"/>
  <c r="H90" i="4" s="1"/>
  <c r="A43" i="11"/>
  <c r="A21" i="11"/>
  <c r="A31" i="11"/>
  <c r="A20" i="11"/>
  <c r="H94" i="4" s="1"/>
  <c r="F43" i="12"/>
  <c r="A43" i="12" s="1"/>
  <c r="L43" i="12"/>
  <c r="G43" i="12"/>
  <c r="J43" i="12"/>
  <c r="I43" i="12"/>
  <c r="H43" i="12"/>
  <c r="H45" i="12"/>
  <c r="I45" i="12"/>
  <c r="J45" i="12"/>
  <c r="K45" i="12"/>
  <c r="G45" i="12"/>
  <c r="L45" i="12"/>
  <c r="F45" i="12"/>
  <c r="A45" i="12" s="1"/>
  <c r="J15" i="12"/>
  <c r="I15" i="12"/>
  <c r="L15" i="12"/>
  <c r="G15" i="12"/>
  <c r="H15" i="12"/>
  <c r="K15" i="12"/>
  <c r="H29" i="12"/>
  <c r="I29" i="12"/>
  <c r="K29" i="12"/>
  <c r="G29" i="12"/>
  <c r="L29" i="12"/>
  <c r="F29" i="12"/>
  <c r="A29" i="12" s="1"/>
  <c r="J29" i="12"/>
  <c r="I9" i="12"/>
  <c r="F9" i="12"/>
  <c r="A9" i="12" s="1"/>
  <c r="K9" i="12"/>
  <c r="G9" i="12"/>
  <c r="H9" i="12"/>
  <c r="J9" i="12"/>
  <c r="H12" i="12"/>
  <c r="G12" i="12"/>
  <c r="I12" i="12"/>
  <c r="F12" i="12"/>
  <c r="A12" i="12" s="1"/>
  <c r="J12" i="12"/>
  <c r="K12" i="12"/>
  <c r="L12" i="12"/>
  <c r="A8" i="12"/>
  <c r="F209" i="3"/>
  <c r="R209" i="3" s="1"/>
  <c r="C210" i="3"/>
  <c r="C212" i="6" l="1"/>
  <c r="B214" i="6" s="1"/>
  <c r="C212" i="5"/>
  <c r="E204" i="6"/>
  <c r="J90" i="4"/>
  <c r="C208" i="5"/>
  <c r="B210" i="5" s="1"/>
  <c r="E204" i="5"/>
  <c r="H102" i="4"/>
  <c r="C204" i="5"/>
  <c r="D204" i="5" s="1"/>
  <c r="C208" i="6"/>
  <c r="B210" i="6" s="1"/>
  <c r="C204" i="6"/>
  <c r="B206" i="6" s="1"/>
  <c r="J94" i="4"/>
  <c r="J98" i="4"/>
  <c r="E212" i="5"/>
  <c r="E208" i="5"/>
  <c r="E212" i="6"/>
  <c r="E208" i="6"/>
  <c r="H98" i="4"/>
  <c r="I100" i="4" s="1"/>
  <c r="A53" i="12"/>
  <c r="J115" i="4" s="1"/>
  <c r="E220" i="5"/>
  <c r="E216" i="6"/>
  <c r="C216" i="6"/>
  <c r="B218" i="6" s="1"/>
  <c r="J106" i="4"/>
  <c r="E216" i="5"/>
  <c r="C220" i="5"/>
  <c r="B222" i="5" s="1"/>
  <c r="E220" i="6"/>
  <c r="H106" i="4"/>
  <c r="I106" i="4" s="1"/>
  <c r="C216" i="5"/>
  <c r="C220" i="6"/>
  <c r="B221" i="6" s="1"/>
  <c r="J102" i="4"/>
  <c r="G98" i="4"/>
  <c r="D214" i="6"/>
  <c r="D212" i="6"/>
  <c r="B213" i="6"/>
  <c r="D213" i="6"/>
  <c r="D206" i="6"/>
  <c r="D205" i="6"/>
  <c r="B216" i="6"/>
  <c r="D214" i="5"/>
  <c r="B214" i="5"/>
  <c r="D212" i="5"/>
  <c r="B213" i="5"/>
  <c r="D213" i="5"/>
  <c r="B212" i="5"/>
  <c r="D222" i="5"/>
  <c r="I91" i="4"/>
  <c r="I90" i="4"/>
  <c r="I92" i="4"/>
  <c r="G91" i="4"/>
  <c r="G92" i="4"/>
  <c r="G90" i="4"/>
  <c r="D218" i="5"/>
  <c r="B218" i="5"/>
  <c r="D216" i="5"/>
  <c r="B217" i="5"/>
  <c r="B216" i="5"/>
  <c r="D217" i="5"/>
  <c r="H111" i="4"/>
  <c r="E225" i="6"/>
  <c r="C233" i="5"/>
  <c r="H115" i="4"/>
  <c r="D210" i="5"/>
  <c r="B209" i="5"/>
  <c r="B208" i="5"/>
  <c r="I103" i="4"/>
  <c r="I102" i="4"/>
  <c r="I104" i="4"/>
  <c r="G103" i="4"/>
  <c r="G104" i="4"/>
  <c r="G102" i="4"/>
  <c r="C211" i="3"/>
  <c r="F210" i="3"/>
  <c r="R210" i="3" s="1"/>
  <c r="D206" i="5"/>
  <c r="D205" i="5"/>
  <c r="D210" i="6"/>
  <c r="B209" i="6"/>
  <c r="B208" i="6"/>
  <c r="I95" i="4"/>
  <c r="I94" i="4"/>
  <c r="I96" i="4"/>
  <c r="G95" i="4"/>
  <c r="G94" i="4"/>
  <c r="G96" i="4"/>
  <c r="B220" i="6"/>
  <c r="D220" i="6" l="1"/>
  <c r="B204" i="5"/>
  <c r="B222" i="6"/>
  <c r="D222" i="6"/>
  <c r="B205" i="5"/>
  <c r="D221" i="5"/>
  <c r="D221" i="6"/>
  <c r="B206" i="5"/>
  <c r="D220" i="5"/>
  <c r="B221" i="5"/>
  <c r="B220" i="5"/>
  <c r="B212" i="6"/>
  <c r="B217" i="6"/>
  <c r="G100" i="4"/>
  <c r="D208" i="6"/>
  <c r="D208" i="5"/>
  <c r="D209" i="6"/>
  <c r="D209" i="5"/>
  <c r="D216" i="6"/>
  <c r="I98" i="4"/>
  <c r="D218" i="6"/>
  <c r="I99" i="4"/>
  <c r="D217" i="6"/>
  <c r="G99" i="4"/>
  <c r="I107" i="4"/>
  <c r="G108" i="4"/>
  <c r="C225" i="6"/>
  <c r="E229" i="5"/>
  <c r="J111" i="4"/>
  <c r="E225" i="5"/>
  <c r="J119" i="4"/>
  <c r="G107" i="4"/>
  <c r="B205" i="6"/>
  <c r="C225" i="5"/>
  <c r="B226" i="5" s="1"/>
  <c r="C229" i="6"/>
  <c r="B230" i="6" s="1"/>
  <c r="E233" i="6"/>
  <c r="H119" i="4"/>
  <c r="I120" i="4" s="1"/>
  <c r="E229" i="6"/>
  <c r="I108" i="4"/>
  <c r="D204" i="6"/>
  <c r="C229" i="5"/>
  <c r="B230" i="5" s="1"/>
  <c r="C233" i="6"/>
  <c r="B234" i="6" s="1"/>
  <c r="E233" i="5"/>
  <c r="G106" i="4"/>
  <c r="B204" i="6"/>
  <c r="D227" i="6"/>
  <c r="B227" i="6"/>
  <c r="D225" i="6"/>
  <c r="B226" i="6"/>
  <c r="B225" i="6"/>
  <c r="D226" i="6"/>
  <c r="D231" i="6"/>
  <c r="B231" i="6"/>
  <c r="D229" i="6"/>
  <c r="D230" i="6"/>
  <c r="B229" i="6"/>
  <c r="G120" i="4"/>
  <c r="C212" i="3"/>
  <c r="F211" i="3"/>
  <c r="R211" i="3" s="1"/>
  <c r="I116" i="4"/>
  <c r="I115" i="4"/>
  <c r="I117" i="4"/>
  <c r="G116" i="4"/>
  <c r="G117" i="4"/>
  <c r="G115" i="4"/>
  <c r="D235" i="5"/>
  <c r="B235" i="5"/>
  <c r="D233" i="5"/>
  <c r="B234" i="5"/>
  <c r="B233" i="5"/>
  <c r="D234" i="5"/>
  <c r="I112" i="4"/>
  <c r="I111" i="4"/>
  <c r="I113" i="4"/>
  <c r="G112" i="4"/>
  <c r="G113" i="4"/>
  <c r="G111" i="4"/>
  <c r="D225" i="5" l="1"/>
  <c r="B231" i="5"/>
  <c r="B229" i="5"/>
  <c r="D231" i="5"/>
  <c r="I121" i="4"/>
  <c r="D230" i="5"/>
  <c r="G119" i="4"/>
  <c r="I119" i="4"/>
  <c r="D229" i="5"/>
  <c r="G121" i="4"/>
  <c r="D234" i="6"/>
  <c r="B235" i="6"/>
  <c r="D226" i="5"/>
  <c r="B227" i="5"/>
  <c r="B233" i="6"/>
  <c r="D235" i="6"/>
  <c r="B225" i="5"/>
  <c r="D227" i="5"/>
  <c r="D233" i="6"/>
  <c r="F212" i="3"/>
  <c r="R212" i="3" s="1"/>
  <c r="C213" i="3"/>
  <c r="F213" i="3" l="1"/>
  <c r="R213" i="3" s="1"/>
  <c r="C214" i="3"/>
  <c r="C215" i="3" l="1"/>
  <c r="F214" i="3"/>
  <c r="R214" i="3" s="1"/>
  <c r="C216" i="3" l="1"/>
  <c r="F215" i="3"/>
  <c r="R215" i="3" s="1"/>
  <c r="F216" i="3" l="1"/>
  <c r="R216" i="3" s="1"/>
  <c r="C217" i="3"/>
  <c r="F217" i="3" l="1"/>
  <c r="R217" i="3" s="1"/>
  <c r="C218" i="3"/>
  <c r="C219" i="3" l="1"/>
  <c r="F218" i="3"/>
  <c r="R218" i="3" s="1"/>
  <c r="C220" i="3" l="1"/>
  <c r="F219" i="3"/>
  <c r="R219" i="3" s="1"/>
  <c r="C221" i="3" l="1"/>
  <c r="F220" i="3"/>
  <c r="R220" i="3" s="1"/>
  <c r="F221" i="3" l="1"/>
  <c r="R221" i="3" s="1"/>
  <c r="C222" i="3"/>
  <c r="C223" i="3" l="1"/>
  <c r="F222" i="3"/>
  <c r="R222" i="3" s="1"/>
  <c r="C224" i="3" l="1"/>
  <c r="F223" i="3"/>
  <c r="R223" i="3" s="1"/>
  <c r="C225" i="3" l="1"/>
  <c r="F224" i="3"/>
  <c r="R224" i="3" s="1"/>
  <c r="F225" i="3" l="1"/>
  <c r="R225" i="3" s="1"/>
  <c r="C226" i="3"/>
  <c r="C227" i="3" l="1"/>
  <c r="F226" i="3"/>
  <c r="R226" i="3" s="1"/>
  <c r="C228" i="3" l="1"/>
  <c r="F227" i="3"/>
  <c r="R227" i="3" s="1"/>
  <c r="C229" i="3" l="1"/>
  <c r="F228" i="3"/>
  <c r="R228" i="3" s="1"/>
  <c r="F229" i="3" l="1"/>
  <c r="R229" i="3" s="1"/>
  <c r="C230" i="3"/>
  <c r="C231" i="3" l="1"/>
  <c r="F230" i="3"/>
  <c r="R230" i="3" s="1"/>
  <c r="C232" i="3" l="1"/>
  <c r="F231" i="3"/>
  <c r="R231" i="3" s="1"/>
  <c r="C233" i="3" l="1"/>
  <c r="F232" i="3"/>
  <c r="R232" i="3" s="1"/>
  <c r="F233" i="3" l="1"/>
  <c r="R233" i="3" s="1"/>
  <c r="C234" i="3"/>
  <c r="C235" i="3" l="1"/>
  <c r="F234" i="3"/>
  <c r="R234" i="3" s="1"/>
  <c r="C236" i="3" l="1"/>
  <c r="F235" i="3"/>
  <c r="R235" i="3" s="1"/>
  <c r="C237" i="3" l="1"/>
  <c r="F236" i="3"/>
  <c r="R236" i="3" s="1"/>
  <c r="F237" i="3" l="1"/>
  <c r="R237" i="3" s="1"/>
  <c r="C238" i="3"/>
  <c r="C239" i="3" l="1"/>
  <c r="F238" i="3"/>
  <c r="R238" i="3" s="1"/>
  <c r="C240" i="3" l="1"/>
  <c r="F239" i="3"/>
  <c r="R239" i="3" s="1"/>
  <c r="C241" i="3" l="1"/>
  <c r="F240" i="3"/>
  <c r="R240" i="3" s="1"/>
  <c r="C242" i="3" l="1"/>
  <c r="F241" i="3"/>
  <c r="R241" i="3" s="1"/>
  <c r="C243" i="3" l="1"/>
  <c r="F242" i="3"/>
  <c r="R242" i="3" s="1"/>
  <c r="C244" i="3" l="1"/>
  <c r="F243" i="3"/>
  <c r="R243" i="3" s="1"/>
  <c r="C245" i="3" l="1"/>
  <c r="F244" i="3"/>
  <c r="R244" i="3" s="1"/>
  <c r="C246" i="3" l="1"/>
  <c r="F245" i="3"/>
  <c r="R245" i="3" s="1"/>
  <c r="F246" i="3" l="1"/>
  <c r="R246" i="3" s="1"/>
  <c r="C247" i="3"/>
  <c r="F247" i="3" l="1"/>
  <c r="R247" i="3" s="1"/>
  <c r="C248" i="3"/>
  <c r="C249" i="3" l="1"/>
  <c r="F248" i="3"/>
  <c r="R248" i="3" s="1"/>
  <c r="C250" i="3" l="1"/>
  <c r="F249" i="3"/>
  <c r="R249" i="3" s="1"/>
  <c r="F250" i="3" l="1"/>
  <c r="R250" i="3" s="1"/>
  <c r="C251" i="3"/>
  <c r="F251" i="3" l="1"/>
  <c r="R251" i="3" s="1"/>
  <c r="C252" i="3"/>
  <c r="C253" i="3" l="1"/>
  <c r="F252" i="3"/>
  <c r="R252" i="3" s="1"/>
  <c r="C254" i="3" l="1"/>
  <c r="F253" i="3"/>
  <c r="R253" i="3" s="1"/>
  <c r="F254" i="3" l="1"/>
  <c r="R254" i="3" s="1"/>
  <c r="C255" i="3"/>
  <c r="F255" i="3" l="1"/>
  <c r="R255" i="3" s="1"/>
  <c r="C256" i="3"/>
  <c r="C257" i="3" l="1"/>
  <c r="F256" i="3"/>
  <c r="R256" i="3" s="1"/>
  <c r="C258" i="3" l="1"/>
  <c r="F257" i="3"/>
  <c r="R257" i="3" s="1"/>
  <c r="F258" i="3" l="1"/>
  <c r="R258" i="3" s="1"/>
  <c r="C259" i="3"/>
  <c r="F259" i="3" l="1"/>
  <c r="R259" i="3" s="1"/>
  <c r="C260" i="3"/>
  <c r="C261" i="3" l="1"/>
  <c r="F260" i="3"/>
  <c r="R260" i="3" s="1"/>
  <c r="C262" i="3" l="1"/>
  <c r="F261" i="3"/>
  <c r="R261" i="3" s="1"/>
  <c r="F262" i="3" l="1"/>
  <c r="R262" i="3" s="1"/>
  <c r="C263" i="3"/>
  <c r="F263" i="3" l="1"/>
  <c r="R263" i="3" s="1"/>
  <c r="C264" i="3"/>
  <c r="C265" i="3" l="1"/>
  <c r="F264" i="3"/>
  <c r="R264" i="3" s="1"/>
  <c r="C266" i="3" l="1"/>
  <c r="F265" i="3"/>
  <c r="R265" i="3" s="1"/>
  <c r="F266" i="3" l="1"/>
  <c r="R266" i="3" s="1"/>
  <c r="C267" i="3"/>
  <c r="F267" i="3" l="1"/>
  <c r="R267" i="3" s="1"/>
  <c r="C268" i="3"/>
  <c r="C269" i="3" l="1"/>
  <c r="F268" i="3"/>
  <c r="R268" i="3" s="1"/>
  <c r="C270" i="3" l="1"/>
  <c r="F269" i="3"/>
  <c r="R269" i="3" s="1"/>
  <c r="F270" i="3" l="1"/>
  <c r="R270" i="3" s="1"/>
  <c r="C271" i="3"/>
  <c r="F271" i="3" l="1"/>
  <c r="R271" i="3" s="1"/>
  <c r="C272" i="3"/>
  <c r="C273" i="3" l="1"/>
  <c r="F272" i="3"/>
  <c r="R272" i="3" s="1"/>
  <c r="C274" i="3" l="1"/>
  <c r="F273" i="3"/>
  <c r="R273" i="3" s="1"/>
  <c r="F274" i="3" l="1"/>
  <c r="R274" i="3" s="1"/>
  <c r="C275" i="3"/>
  <c r="F275" i="3" l="1"/>
  <c r="R275" i="3" s="1"/>
  <c r="C276" i="3"/>
  <c r="C277" i="3" l="1"/>
  <c r="F276" i="3"/>
  <c r="R276" i="3" s="1"/>
  <c r="C278" i="3" l="1"/>
  <c r="F277" i="3"/>
  <c r="R277" i="3" s="1"/>
  <c r="F278" i="3" l="1"/>
  <c r="R278" i="3" s="1"/>
  <c r="C279" i="3"/>
  <c r="F279" i="3" l="1"/>
  <c r="R279" i="3" s="1"/>
  <c r="C280" i="3"/>
  <c r="C281" i="3" l="1"/>
  <c r="F280" i="3"/>
  <c r="R280" i="3" s="1"/>
  <c r="C282" i="3" l="1"/>
  <c r="F281" i="3"/>
  <c r="R281" i="3" s="1"/>
  <c r="F282" i="3" l="1"/>
  <c r="R282" i="3" s="1"/>
  <c r="C283" i="3"/>
  <c r="F283" i="3" l="1"/>
  <c r="R283" i="3" s="1"/>
  <c r="C284" i="3"/>
  <c r="C285" i="3" l="1"/>
  <c r="F284" i="3"/>
  <c r="R284" i="3" s="1"/>
  <c r="C286" i="3" l="1"/>
  <c r="F285" i="3"/>
  <c r="R285" i="3" s="1"/>
  <c r="F286" i="3" l="1"/>
  <c r="R286" i="3" s="1"/>
  <c r="C287" i="3"/>
  <c r="F287" i="3" l="1"/>
  <c r="R287" i="3" s="1"/>
  <c r="C288" i="3"/>
  <c r="C289" i="3" l="1"/>
  <c r="F288" i="3"/>
  <c r="R288" i="3" s="1"/>
  <c r="C290" i="3" l="1"/>
  <c r="F289" i="3"/>
  <c r="R289" i="3" s="1"/>
  <c r="C291" i="3" l="1"/>
  <c r="F290" i="3"/>
  <c r="R290" i="3" s="1"/>
  <c r="F291" i="3" l="1"/>
  <c r="R291" i="3" s="1"/>
  <c r="C292" i="3"/>
  <c r="C293" i="3" l="1"/>
  <c r="F292" i="3"/>
  <c r="R292" i="3" s="1"/>
  <c r="C294" i="3" l="1"/>
  <c r="F293" i="3"/>
  <c r="R293" i="3" s="1"/>
  <c r="F294" i="3" l="1"/>
  <c r="R294" i="3" s="1"/>
  <c r="C295" i="3"/>
  <c r="F295" i="3" l="1"/>
  <c r="R295" i="3" s="1"/>
  <c r="C296" i="3"/>
  <c r="C297" i="3" l="1"/>
  <c r="F296" i="3"/>
  <c r="R296" i="3" s="1"/>
  <c r="C298" i="3" l="1"/>
  <c r="F297" i="3"/>
  <c r="R297" i="3" s="1"/>
  <c r="C299" i="3" l="1"/>
  <c r="F298" i="3"/>
  <c r="R298" i="3" s="1"/>
  <c r="F299" i="3" l="1"/>
  <c r="R299" i="3" s="1"/>
  <c r="C300" i="3"/>
  <c r="C301" i="3" l="1"/>
  <c r="F300" i="3"/>
  <c r="R300" i="3" s="1"/>
  <c r="C302" i="3" l="1"/>
  <c r="F301" i="3"/>
  <c r="R301" i="3" s="1"/>
  <c r="F302" i="3" l="1"/>
  <c r="R302" i="3" s="1"/>
  <c r="C303" i="3"/>
  <c r="F303" i="3" s="1"/>
  <c r="R303" i="3" s="1"/>
  <c r="F86" i="8" s="1"/>
</calcChain>
</file>

<file path=xl/sharedStrings.xml><?xml version="1.0" encoding="utf-8"?>
<sst xmlns="http://schemas.openxmlformats.org/spreadsheetml/2006/main" count="704" uniqueCount="325">
  <si>
    <t>Total number of entries:</t>
  </si>
  <si>
    <t>Men:</t>
  </si>
  <si>
    <t>Women:</t>
  </si>
  <si>
    <t>M</t>
  </si>
  <si>
    <t>W</t>
  </si>
  <si>
    <t>MU13</t>
  </si>
  <si>
    <t>WU13</t>
  </si>
  <si>
    <t>MU15</t>
  </si>
  <si>
    <t>WU15</t>
  </si>
  <si>
    <t>MU17</t>
  </si>
  <si>
    <t>WU17</t>
  </si>
  <si>
    <t>MU19</t>
  </si>
  <si>
    <t>WU19</t>
  </si>
  <si>
    <t>MU21</t>
  </si>
  <si>
    <t>WU21</t>
  </si>
  <si>
    <t>MU23</t>
  </si>
  <si>
    <t>WU23</t>
  </si>
  <si>
    <t>M40</t>
  </si>
  <si>
    <t>W40</t>
  </si>
  <si>
    <t>M45</t>
  </si>
  <si>
    <t>W45</t>
  </si>
  <si>
    <t>M50</t>
  </si>
  <si>
    <t>W50</t>
  </si>
  <si>
    <t>M55</t>
  </si>
  <si>
    <t>W55</t>
  </si>
  <si>
    <t>M60</t>
  </si>
  <si>
    <t>W60</t>
  </si>
  <si>
    <t>M65</t>
  </si>
  <si>
    <t>W65</t>
  </si>
  <si>
    <t>M70</t>
  </si>
  <si>
    <t>W70</t>
  </si>
  <si>
    <t>Teams:</t>
  </si>
  <si>
    <t>Number</t>
  </si>
  <si>
    <t>Name</t>
  </si>
  <si>
    <t>Club, or</t>
  </si>
  <si>
    <t>Category</t>
  </si>
  <si>
    <t>Finished</t>
  </si>
  <si>
    <t>Men's teams</t>
  </si>
  <si>
    <t>Mens</t>
  </si>
  <si>
    <t>teams</t>
  </si>
  <si>
    <t>Women's Teams</t>
  </si>
  <si>
    <t>unattached</t>
  </si>
  <si>
    <t>Finished:</t>
  </si>
  <si>
    <t>Yet to finish:</t>
  </si>
  <si>
    <t>number</t>
  </si>
  <si>
    <t>mins</t>
  </si>
  <si>
    <t>secs</t>
  </si>
  <si>
    <t>time</t>
  </si>
  <si>
    <t>time OK?</t>
  </si>
  <si>
    <t>position</t>
  </si>
  <si>
    <t>catg pos</t>
  </si>
  <si>
    <t>Fem pos</t>
  </si>
  <si>
    <t>Club</t>
  </si>
  <si>
    <t>Cat</t>
  </si>
  <si>
    <t>Summit</t>
  </si>
  <si>
    <t>1st in cat</t>
  </si>
  <si>
    <t>posn</t>
  </si>
  <si>
    <t>Position</t>
  </si>
  <si>
    <t>Time</t>
  </si>
  <si>
    <t>Teams</t>
  </si>
  <si>
    <t>Points</t>
  </si>
  <si>
    <t>Female Teams</t>
  </si>
  <si>
    <t>Men's Teams</t>
  </si>
  <si>
    <t>Summit position</t>
  </si>
  <si>
    <t>Pos</t>
  </si>
  <si>
    <t>1st U13 boy</t>
  </si>
  <si>
    <t>MU13:1</t>
  </si>
  <si>
    <t>1st U13 girl</t>
  </si>
  <si>
    <t>WU13:1</t>
  </si>
  <si>
    <t>2nd U13 boy</t>
  </si>
  <si>
    <t>MU13:2</t>
  </si>
  <si>
    <t>2nd U13 girl</t>
  </si>
  <si>
    <t>WU13:2</t>
  </si>
  <si>
    <t>3rd U13 boy</t>
  </si>
  <si>
    <t>MU13:3</t>
  </si>
  <si>
    <t>3rd U13 girl</t>
  </si>
  <si>
    <t>WU13:3</t>
  </si>
  <si>
    <t>1st U15 boy</t>
  </si>
  <si>
    <t>MU15:1</t>
  </si>
  <si>
    <t>1st U15 girl</t>
  </si>
  <si>
    <t>WU15:1</t>
  </si>
  <si>
    <t>2nd U15 boy</t>
  </si>
  <si>
    <t>MU15:2</t>
  </si>
  <si>
    <t>2nd U15 girl</t>
  </si>
  <si>
    <t>WU15:2</t>
  </si>
  <si>
    <t>3rd U15 boy</t>
  </si>
  <si>
    <t>MU15:3</t>
  </si>
  <si>
    <t>3rd U15 girl</t>
  </si>
  <si>
    <t>WU15:3</t>
  </si>
  <si>
    <t>1st U17 boy</t>
  </si>
  <si>
    <t>MU17:1</t>
  </si>
  <si>
    <t>1st U17 girl</t>
  </si>
  <si>
    <t>WU17:1</t>
  </si>
  <si>
    <t>2nd U17 boy</t>
  </si>
  <si>
    <t>MU17:2</t>
  </si>
  <si>
    <t>2nd U17 girl</t>
  </si>
  <si>
    <t>WU17:2</t>
  </si>
  <si>
    <t>3rd U17 boy</t>
  </si>
  <si>
    <t>MU17:3</t>
  </si>
  <si>
    <t>3rd U17 girl</t>
  </si>
  <si>
    <t>WU17:3</t>
  </si>
  <si>
    <t>1st U19 boy</t>
  </si>
  <si>
    <t>MU19:1</t>
  </si>
  <si>
    <t>1st U19 girl</t>
  </si>
  <si>
    <t>WU19:1</t>
  </si>
  <si>
    <t>2nd U19 boy</t>
  </si>
  <si>
    <t>MU19:2</t>
  </si>
  <si>
    <t>2nd U19 girl</t>
  </si>
  <si>
    <t>WU19:2</t>
  </si>
  <si>
    <t>3rd U19 boy</t>
  </si>
  <si>
    <t>MU19:3</t>
  </si>
  <si>
    <t>3rd U19 girl</t>
  </si>
  <si>
    <t>WU19:3</t>
  </si>
  <si>
    <t>Seniors</t>
  </si>
  <si>
    <t>Repeat check</t>
  </si>
  <si>
    <t>winner</t>
  </si>
  <si>
    <t>1st woman</t>
  </si>
  <si>
    <t>1st U21 man</t>
  </si>
  <si>
    <t>MU21:1</t>
  </si>
  <si>
    <t>1st U21 woman</t>
  </si>
  <si>
    <t>WU21:1</t>
  </si>
  <si>
    <t>1st U23 man</t>
  </si>
  <si>
    <t>MU23:1</t>
  </si>
  <si>
    <t>1st U23 woman</t>
  </si>
  <si>
    <t>WU23:1</t>
  </si>
  <si>
    <t>2nd</t>
  </si>
  <si>
    <t>3rd</t>
  </si>
  <si>
    <t>2nd woman</t>
  </si>
  <si>
    <t>4th</t>
  </si>
  <si>
    <t>2nd U21 man</t>
  </si>
  <si>
    <t>MU21:2</t>
  </si>
  <si>
    <t>2nd U21 woman</t>
  </si>
  <si>
    <t>WU21:2</t>
  </si>
  <si>
    <t>2nd U23 man</t>
  </si>
  <si>
    <t>MU23:2</t>
  </si>
  <si>
    <t>2nd U23 woman</t>
  </si>
  <si>
    <t>WU23:2</t>
  </si>
  <si>
    <t>5th</t>
  </si>
  <si>
    <t>3rd woman</t>
  </si>
  <si>
    <t>6th</t>
  </si>
  <si>
    <t>3rd U21</t>
  </si>
  <si>
    <t>MU21:3</t>
  </si>
  <si>
    <t>3rd U21 woman</t>
  </si>
  <si>
    <t>WU21:3</t>
  </si>
  <si>
    <t>3rd U23</t>
  </si>
  <si>
    <t>MU23:3</t>
  </si>
  <si>
    <t>3rd U23 woman</t>
  </si>
  <si>
    <t>WU23:3</t>
  </si>
  <si>
    <t>7th</t>
  </si>
  <si>
    <t>4th woman</t>
  </si>
  <si>
    <t>8th</t>
  </si>
  <si>
    <t>9th</t>
  </si>
  <si>
    <t>5th woman</t>
  </si>
  <si>
    <t>10th</t>
  </si>
  <si>
    <t>category</t>
  </si>
  <si>
    <t>overall</t>
  </si>
  <si>
    <t>name</t>
  </si>
  <si>
    <t>club</t>
  </si>
  <si>
    <t>top5</t>
  </si>
  <si>
    <t>Women</t>
  </si>
  <si>
    <t>woman</t>
  </si>
  <si>
    <t>overall W</t>
  </si>
  <si>
    <t>Team rank</t>
  </si>
  <si>
    <t>Men</t>
  </si>
  <si>
    <t>Club pos</t>
  </si>
  <si>
    <t>Team Pts</t>
  </si>
  <si>
    <t>Team runner 2</t>
  </si>
  <si>
    <t>Team runner 3</t>
  </si>
  <si>
    <t>row</t>
  </si>
  <si>
    <t>2nd row</t>
  </si>
  <si>
    <t>cat or older</t>
  </si>
  <si>
    <t>cat or older(2)</t>
  </si>
  <si>
    <t>U23</t>
  </si>
  <si>
    <t>cat or F</t>
  </si>
  <si>
    <t>U21</t>
  </si>
  <si>
    <t>Darren Graham</t>
  </si>
  <si>
    <t>Todmorden Harriers</t>
  </si>
  <si>
    <t>Lisa Parker</t>
  </si>
  <si>
    <t>Accrington RR</t>
  </si>
  <si>
    <t>Mick Toman</t>
  </si>
  <si>
    <t>Dan Gilbert</t>
  </si>
  <si>
    <t>Horwich RMI Harriers</t>
  </si>
  <si>
    <t>Phil Martin</t>
  </si>
  <si>
    <t>Bowland Fell Runners</t>
  </si>
  <si>
    <t>M80</t>
  </si>
  <si>
    <t>William Murgatroyd</t>
  </si>
  <si>
    <t>u/a</t>
  </si>
  <si>
    <t>Chloe Hewlett</t>
  </si>
  <si>
    <t>Acre Street Runners</t>
  </si>
  <si>
    <t>Wsen</t>
  </si>
  <si>
    <t>Seoul Randaii</t>
  </si>
  <si>
    <t>Meltham AC</t>
  </si>
  <si>
    <t>Linda Lord</t>
  </si>
  <si>
    <t>CleM</t>
  </si>
  <si>
    <t>Peter Nuttall</t>
  </si>
  <si>
    <t>Rossendale Harriers</t>
  </si>
  <si>
    <t>Brian Hickey</t>
  </si>
  <si>
    <t>Cheshire Hill Racers</t>
  </si>
  <si>
    <t>Deborah Gowans</t>
  </si>
  <si>
    <t>Andy Holden</t>
  </si>
  <si>
    <t>Achille Ratti CC</t>
  </si>
  <si>
    <t>Robert Hirst</t>
  </si>
  <si>
    <t>James Riley</t>
  </si>
  <si>
    <t>Mark Walsh</t>
  </si>
  <si>
    <t>Martha Tibbot</t>
  </si>
  <si>
    <t>Saddleworth Runners</t>
  </si>
  <si>
    <t>WSen</t>
  </si>
  <si>
    <t>Christian Ellis</t>
  </si>
  <si>
    <t>Paul Boardman</t>
  </si>
  <si>
    <t>Fiona Dyson</t>
  </si>
  <si>
    <t>Oliver Heaton</t>
  </si>
  <si>
    <t>Msen</t>
  </si>
  <si>
    <t>Richard Campbell</t>
  </si>
  <si>
    <t>Chris Rainey</t>
  </si>
  <si>
    <t>Steven Melling</t>
  </si>
  <si>
    <t>Alex Whittem</t>
  </si>
  <si>
    <t>CVFR</t>
  </si>
  <si>
    <t>Paul Patrick</t>
  </si>
  <si>
    <t>Stainland Lions</t>
  </si>
  <si>
    <t>Neil Hardiman</t>
  </si>
  <si>
    <t>Joe Curran</t>
  </si>
  <si>
    <t>Liam Moden</t>
  </si>
  <si>
    <t>Craig Wellens</t>
  </si>
  <si>
    <t>Lee Turner</t>
  </si>
  <si>
    <t>Radcliffe AC</t>
  </si>
  <si>
    <t>Katharine Gregson</t>
  </si>
  <si>
    <t>David Kenneford</t>
  </si>
  <si>
    <t>Mervyn Keys</t>
  </si>
  <si>
    <t>Thornton Taylor</t>
  </si>
  <si>
    <t>Ken Taylor</t>
  </si>
  <si>
    <t>M75</t>
  </si>
  <si>
    <t>Graham Jenkins</t>
  </si>
  <si>
    <t>Ribble Valley Runners</t>
  </si>
  <si>
    <t>Hilary Farren</t>
  </si>
  <si>
    <t>Michael Fleming</t>
  </si>
  <si>
    <t>Paul Wolstenholme</t>
  </si>
  <si>
    <t>Alex Frost</t>
  </si>
  <si>
    <t>Paul Burnett</t>
  </si>
  <si>
    <t>Yasmin Boodhun</t>
  </si>
  <si>
    <t>Holcombe Harriers</t>
  </si>
  <si>
    <t>Helen Taylor</t>
  </si>
  <si>
    <t>Rick Moore</t>
  </si>
  <si>
    <t>Ian Carruthers</t>
  </si>
  <si>
    <t>Hena Chaudry</t>
  </si>
  <si>
    <t>Bill Beckett</t>
  </si>
  <si>
    <t>Chorley A+T</t>
  </si>
  <si>
    <t>Conor Tyndall</t>
  </si>
  <si>
    <t>MSen</t>
  </si>
  <si>
    <t>Josephine Wells</t>
  </si>
  <si>
    <t>Liam Walsh</t>
  </si>
  <si>
    <t>Colin Gilmour</t>
  </si>
  <si>
    <t>James Bowater</t>
  </si>
  <si>
    <t>Anne-Marie Hindle</t>
  </si>
  <si>
    <t>Richard Stevenson</t>
  </si>
  <si>
    <t>David J Banks</t>
  </si>
  <si>
    <t>Kathryn Davies</t>
  </si>
  <si>
    <t>Rick Solman</t>
  </si>
  <si>
    <t>Steven White</t>
  </si>
  <si>
    <t>Andrew Hollas</t>
  </si>
  <si>
    <t>Lorna Holt</t>
  </si>
  <si>
    <t>Christopher Goldie</t>
  </si>
  <si>
    <t>Darren Shackleton</t>
  </si>
  <si>
    <t>Dave Kelly</t>
  </si>
  <si>
    <t>Mark Walker</t>
  </si>
  <si>
    <t>Rochdale Harriers</t>
  </si>
  <si>
    <t>Chris Donnelly</t>
  </si>
  <si>
    <t>Sale Harriers</t>
  </si>
  <si>
    <t>Becky Albrow</t>
  </si>
  <si>
    <t>Ramsbottom RC</t>
  </si>
  <si>
    <t>Lee Cramp</t>
  </si>
  <si>
    <t>Rossendale Tri Club</t>
  </si>
  <si>
    <t>Phil Haworth</t>
  </si>
  <si>
    <t>Alan Davies</t>
  </si>
  <si>
    <t>Middleton Harriers</t>
  </si>
  <si>
    <t>John McDonald</t>
  </si>
  <si>
    <t>Trawden AC</t>
  </si>
  <si>
    <t>James Thomas</t>
  </si>
  <si>
    <t>Peter Coates</t>
  </si>
  <si>
    <t>Guy Sanderson</t>
  </si>
  <si>
    <t>Kaen Doherty</t>
  </si>
  <si>
    <t>Dom Howell</t>
  </si>
  <si>
    <t>Matthew Clawson</t>
  </si>
  <si>
    <t>Marc Hartley</t>
  </si>
  <si>
    <t>Blackburn Harriers</t>
  </si>
  <si>
    <t>Matt Fawthrop</t>
  </si>
  <si>
    <t>Lisa Ingham</t>
  </si>
  <si>
    <t>Blackburn Road Runners</t>
  </si>
  <si>
    <t>Malcolm Ingham</t>
  </si>
  <si>
    <t>Martin O'Gorman</t>
  </si>
  <si>
    <t>Tom O'Gorman</t>
  </si>
  <si>
    <t>Neil Hargreaves</t>
  </si>
  <si>
    <t>Margaret Morley</t>
  </si>
  <si>
    <t>Leanne Walsh</t>
  </si>
  <si>
    <t>Darwen Dashers</t>
  </si>
  <si>
    <t>Ian Smith</t>
  </si>
  <si>
    <t>Cecilia Woods</t>
  </si>
  <si>
    <t>Kathryn Clayton</t>
  </si>
  <si>
    <t>Graeme Courtney</t>
  </si>
  <si>
    <t xml:space="preserve">Stephen Hutchings </t>
  </si>
  <si>
    <t>Peter Potter</t>
  </si>
  <si>
    <t>Prestwich AC</t>
  </si>
  <si>
    <t>Grant Cunliffe</t>
  </si>
  <si>
    <t>Lee Entwistle</t>
  </si>
  <si>
    <t>David Barnes</t>
  </si>
  <si>
    <t>Dave Haygarth</t>
  </si>
  <si>
    <t>Lee Harkness</t>
  </si>
  <si>
    <t>Marc Vipham</t>
  </si>
  <si>
    <t>Jan Harwood</t>
  </si>
  <si>
    <t>Dan Vipham</t>
  </si>
  <si>
    <t>Dan Stacey</t>
  </si>
  <si>
    <t xml:space="preserve">Pete Heywood </t>
  </si>
  <si>
    <t>Neil McRobert</t>
  </si>
  <si>
    <t>Andrew Kershaw</t>
  </si>
  <si>
    <t>Louise Waller</t>
  </si>
  <si>
    <t>Philip Greenwood</t>
  </si>
  <si>
    <t>Sudmanshu Sharma</t>
  </si>
  <si>
    <t>Bury AC</t>
  </si>
  <si>
    <t xml:space="preserve">Robert Smith </t>
  </si>
  <si>
    <t>Karen Windle</t>
  </si>
  <si>
    <t>Luke Allcock</t>
  </si>
  <si>
    <t>Steven Allcock</t>
  </si>
  <si>
    <t>Ian Bury</t>
  </si>
  <si>
    <t>Neil Cornfoot</t>
  </si>
  <si>
    <t>Declan Tattersall</t>
  </si>
  <si>
    <t xml:space="preserve">Andrew Worster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</si>
</sst>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0"/>
      <color rgb="FF000000"/>
      <name val="Calibri"/>
      <scheme val="minor"/>
    </font>
    <font>
      <b/>
      <sz val="14"/>
      <name val="Arial"/>
    </font>
    <font>
      <b/>
      <sz val="14"/>
      <color rgb="FFFF0000"/>
      <name val="Arial"/>
    </font>
    <font>
      <b/>
      <sz val="14"/>
      <color rgb="FFC0C0C0"/>
      <name val="Arial"/>
    </font>
    <font>
      <sz val="10"/>
      <name val="Arial"/>
    </font>
    <font>
      <b/>
      <sz val="10"/>
      <name val="Arial"/>
    </font>
    <font>
      <b/>
      <sz val="10"/>
      <color rgb="FF0000FF"/>
      <name val="Arial"/>
    </font>
    <font>
      <b/>
      <sz val="10"/>
      <color rgb="FFFF0000"/>
      <name val="Arial"/>
    </font>
    <font>
      <sz val="10"/>
      <color rgb="FFFF0000"/>
      <name val="Arial"/>
    </font>
    <font>
      <b/>
      <sz val="8"/>
      <name val="Arial"/>
    </font>
    <font>
      <sz val="8"/>
      <name val="Arial"/>
    </font>
    <font>
      <b/>
      <u/>
      <sz val="8"/>
      <name val="Arial"/>
    </font>
    <font>
      <sz val="14"/>
      <name val="Arial"/>
    </font>
    <font>
      <b/>
      <u/>
      <sz val="14"/>
      <name val="Arial"/>
    </font>
    <font>
      <b/>
      <sz val="12"/>
      <name val="Arial"/>
    </font>
    <font>
      <sz val="12"/>
      <name val="Arial"/>
    </font>
    <font>
      <b/>
      <u/>
      <sz val="12"/>
      <name val="Arial"/>
    </font>
    <font>
      <b/>
      <sz val="14"/>
      <color rgb="FF000000"/>
      <name val="Calibri"/>
    </font>
    <font>
      <b/>
      <sz val="12"/>
      <color rgb="FF000000"/>
      <name val="Calibri"/>
    </font>
    <font>
      <sz val="14"/>
      <color rgb="FF000000"/>
      <name val="Calibri"/>
    </font>
    <font>
      <sz val="12"/>
      <color rgb="FF000000"/>
      <name val="Calibri"/>
    </font>
    <font>
      <u/>
      <sz val="14"/>
      <color rgb="FF000000"/>
      <name val="Calibri"/>
    </font>
    <font>
      <b/>
      <u/>
      <sz val="10"/>
      <name val="Arial"/>
    </font>
    <font>
      <b/>
      <u/>
      <sz val="10"/>
      <name val="Arial"/>
    </font>
    <font>
      <u/>
      <sz val="10"/>
      <name val="Arial"/>
    </font>
  </fonts>
  <fills count="11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B6DDE8"/>
        <bgColor rgb="FFB6DDE8"/>
      </patternFill>
    </fill>
    <fill>
      <patternFill patternType="solid">
        <fgColor rgb="FFF2DBDB"/>
        <bgColor rgb="FFF2DBDB"/>
      </patternFill>
    </fill>
    <fill>
      <patternFill patternType="solid">
        <fgColor rgb="FFD6E3BC"/>
        <bgColor rgb="FFD6E3BC"/>
      </patternFill>
    </fill>
    <fill>
      <patternFill patternType="solid">
        <fgColor rgb="FFC4BD97"/>
        <bgColor rgb="FFC4BD97"/>
      </patternFill>
    </fill>
    <fill>
      <patternFill patternType="solid">
        <fgColor rgb="FFFABF8F"/>
        <bgColor rgb="FFFABF8F"/>
      </patternFill>
    </fill>
    <fill>
      <patternFill patternType="solid">
        <fgColor rgb="FFFFFF99"/>
        <bgColor rgb="FFFFFF99"/>
      </patternFill>
    </fill>
    <fill>
      <patternFill patternType="solid">
        <fgColor rgb="FFCCFFFF"/>
        <bgColor rgb="FFCCFFFF"/>
      </patternFill>
    </fill>
  </fills>
  <borders count="14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8">
    <xf numFmtId="0" fontId="0" fillId="0" borderId="0" xfId="0" applyFont="1" applyAlignment="1"/>
    <xf numFmtId="0" fontId="1" fillId="2" borderId="1" xfId="0" applyFont="1" applyFill="1" applyBorder="1"/>
    <xf numFmtId="0" fontId="2" fillId="2" borderId="1" xfId="0" applyFont="1" applyFill="1" applyBorder="1"/>
    <xf numFmtId="0" fontId="1" fillId="2" borderId="2" xfId="0" applyFont="1" applyFill="1" applyBorder="1"/>
    <xf numFmtId="0" fontId="2" fillId="2" borderId="3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1" fillId="2" borderId="6" xfId="0" applyFont="1" applyFill="1" applyBorder="1"/>
    <xf numFmtId="0" fontId="2" fillId="2" borderId="7" xfId="0" applyFont="1" applyFill="1" applyBorder="1"/>
    <xf numFmtId="0" fontId="1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3" fillId="2" borderId="1" xfId="0" applyFont="1" applyFill="1" applyBorder="1"/>
    <xf numFmtId="0" fontId="2" fillId="2" borderId="1" xfId="0" applyFont="1" applyFill="1" applyBorder="1" applyAlignment="1">
      <alignment horizontal="center"/>
    </xf>
    <xf numFmtId="0" fontId="4" fillId="3" borderId="1" xfId="0" applyFont="1" applyFill="1" applyBorder="1"/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left"/>
    </xf>
    <xf numFmtId="0" fontId="4" fillId="3" borderId="7" xfId="0" applyFont="1" applyFill="1" applyBorder="1"/>
    <xf numFmtId="0" fontId="5" fillId="3" borderId="1" xfId="0" applyFont="1" applyFill="1" applyBorder="1" applyAlignment="1">
      <alignment horizontal="center"/>
    </xf>
    <xf numFmtId="0" fontId="5" fillId="3" borderId="1" xfId="0" applyFont="1" applyFill="1" applyBorder="1"/>
    <xf numFmtId="0" fontId="5" fillId="3" borderId="1" xfId="0" applyFont="1" applyFill="1" applyBorder="1" applyAlignment="1">
      <alignment horizontal="left"/>
    </xf>
    <xf numFmtId="0" fontId="5" fillId="3" borderId="1" xfId="0" applyFont="1" applyFill="1" applyBorder="1" applyAlignment="1">
      <alignment horizontal="right"/>
    </xf>
    <xf numFmtId="0" fontId="5" fillId="3" borderId="7" xfId="0" applyFont="1" applyFill="1" applyBorder="1"/>
    <xf numFmtId="0" fontId="5" fillId="3" borderId="10" xfId="0" applyFont="1" applyFill="1" applyBorder="1" applyAlignment="1">
      <alignment horizontal="center"/>
    </xf>
    <xf numFmtId="0" fontId="5" fillId="3" borderId="10" xfId="0" applyFont="1" applyFill="1" applyBorder="1"/>
    <xf numFmtId="0" fontId="4" fillId="3" borderId="10" xfId="0" applyFont="1" applyFill="1" applyBorder="1" applyAlignment="1">
      <alignment horizontal="left"/>
    </xf>
    <xf numFmtId="0" fontId="4" fillId="3" borderId="10" xfId="0" applyFont="1" applyFill="1" applyBorder="1"/>
    <xf numFmtId="0" fontId="4" fillId="3" borderId="9" xfId="0" applyFont="1" applyFill="1" applyBorder="1"/>
    <xf numFmtId="0" fontId="4" fillId="0" borderId="0" xfId="0" applyFont="1" applyAlignment="1">
      <alignment horizontal="center"/>
    </xf>
    <xf numFmtId="0" fontId="4" fillId="0" borderId="0" xfId="0" applyFont="1"/>
    <xf numFmtId="0" fontId="4" fillId="3" borderId="7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right"/>
    </xf>
    <xf numFmtId="0" fontId="6" fillId="3" borderId="1" xfId="0" applyFont="1" applyFill="1" applyBorder="1" applyAlignment="1">
      <alignment horizontal="left"/>
    </xf>
    <xf numFmtId="46" fontId="4" fillId="3" borderId="1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left"/>
    </xf>
    <xf numFmtId="46" fontId="5" fillId="3" borderId="1" xfId="0" applyNumberFormat="1" applyFont="1" applyFill="1" applyBorder="1" applyAlignment="1">
      <alignment horizontal="center"/>
    </xf>
    <xf numFmtId="0" fontId="8" fillId="3" borderId="1" xfId="0" applyFont="1" applyFill="1" applyBorder="1" applyAlignment="1">
      <alignment horizontal="left"/>
    </xf>
    <xf numFmtId="0" fontId="8" fillId="3" borderId="1" xfId="0" applyFont="1" applyFill="1" applyBorder="1"/>
    <xf numFmtId="0" fontId="9" fillId="0" borderId="0" xfId="0" applyFont="1" applyAlignment="1">
      <alignment horizontal="center"/>
    </xf>
    <xf numFmtId="0" fontId="9" fillId="0" borderId="0" xfId="0" applyFont="1"/>
    <xf numFmtId="45" fontId="9" fillId="0" borderId="11" xfId="0" applyNumberFormat="1" applyFont="1" applyBorder="1" applyAlignment="1">
      <alignment horizontal="center"/>
    </xf>
    <xf numFmtId="46" fontId="9" fillId="0" borderId="0" xfId="0" applyNumberFormat="1" applyFont="1" applyAlignment="1">
      <alignment horizontal="center"/>
    </xf>
    <xf numFmtId="0" fontId="10" fillId="0" borderId="0" xfId="0" applyFont="1"/>
    <xf numFmtId="0" fontId="10" fillId="0" borderId="0" xfId="0" applyFont="1" applyAlignment="1">
      <alignment horizontal="center"/>
    </xf>
    <xf numFmtId="46" fontId="10" fillId="0" borderId="11" xfId="0" applyNumberFormat="1" applyFont="1" applyBorder="1" applyAlignment="1">
      <alignment horizontal="center"/>
    </xf>
    <xf numFmtId="46" fontId="10" fillId="0" borderId="0" xfId="0" applyNumberFormat="1" applyFont="1" applyAlignment="1">
      <alignment horizontal="center"/>
    </xf>
    <xf numFmtId="45" fontId="10" fillId="0" borderId="0" xfId="0" applyNumberFormat="1" applyFont="1" applyAlignment="1">
      <alignment horizontal="center"/>
    </xf>
    <xf numFmtId="0" fontId="11" fillId="0" borderId="0" xfId="0" applyFont="1"/>
    <xf numFmtId="0" fontId="9" fillId="0" borderId="0" xfId="0" applyFont="1" applyAlignment="1">
      <alignment horizontal="right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45" fontId="1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horizontal="center"/>
    </xf>
    <xf numFmtId="0" fontId="12" fillId="0" borderId="0" xfId="0" applyFont="1"/>
    <xf numFmtId="46" fontId="12" fillId="0" borderId="0" xfId="0" applyNumberFormat="1" applyFont="1" applyAlignment="1">
      <alignment horizontal="center"/>
    </xf>
    <xf numFmtId="45" fontId="12" fillId="0" borderId="0" xfId="0" applyNumberFormat="1" applyFont="1" applyAlignment="1">
      <alignment horizontal="center"/>
    </xf>
    <xf numFmtId="0" fontId="13" fillId="0" borderId="0" xfId="0" applyFont="1"/>
    <xf numFmtId="0" fontId="1" fillId="0" borderId="0" xfId="0" applyFont="1" applyAlignment="1">
      <alignment horizontal="right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45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0" fontId="15" fillId="0" borderId="0" xfId="0" applyFont="1" applyAlignment="1">
      <alignment horizontal="center"/>
    </xf>
    <xf numFmtId="0" fontId="15" fillId="0" borderId="0" xfId="0" applyFont="1"/>
    <xf numFmtId="46" fontId="15" fillId="0" borderId="0" xfId="0" applyNumberFormat="1" applyFont="1" applyAlignment="1">
      <alignment horizontal="center"/>
    </xf>
    <xf numFmtId="45" fontId="15" fillId="0" borderId="0" xfId="0" applyNumberFormat="1" applyFont="1" applyAlignment="1">
      <alignment horizontal="center"/>
    </xf>
    <xf numFmtId="0" fontId="16" fillId="0" borderId="0" xfId="0" applyFont="1"/>
    <xf numFmtId="0" fontId="14" fillId="0" borderId="0" xfId="0" applyFont="1" applyAlignment="1">
      <alignment horizontal="right"/>
    </xf>
    <xf numFmtId="0" fontId="17" fillId="0" borderId="11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7" fillId="0" borderId="12" xfId="0" applyFont="1" applyBorder="1" applyAlignment="1">
      <alignment vertical="center"/>
    </xf>
    <xf numFmtId="0" fontId="17" fillId="0" borderId="0" xfId="0" applyFont="1" applyAlignment="1">
      <alignment vertical="center"/>
    </xf>
    <xf numFmtId="46" fontId="17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9" fillId="0" borderId="13" xfId="0" applyFont="1" applyBorder="1" applyAlignment="1">
      <alignment vertical="center"/>
    </xf>
    <xf numFmtId="1" fontId="19" fillId="0" borderId="13" xfId="0" applyNumberFormat="1" applyFont="1" applyBorder="1" applyAlignment="1">
      <alignment horizontal="center" vertical="center"/>
    </xf>
    <xf numFmtId="46" fontId="19" fillId="0" borderId="13" xfId="0" applyNumberFormat="1" applyFont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4" borderId="13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center" vertical="center"/>
    </xf>
    <xf numFmtId="0" fontId="19" fillId="4" borderId="13" xfId="0" applyFont="1" applyFill="1" applyBorder="1" applyAlignment="1">
      <alignment vertical="center"/>
    </xf>
    <xf numFmtId="1" fontId="19" fillId="4" borderId="13" xfId="0" applyNumberFormat="1" applyFont="1" applyFill="1" applyBorder="1" applyAlignment="1">
      <alignment horizontal="center" vertical="center"/>
    </xf>
    <xf numFmtId="46" fontId="19" fillId="4" borderId="13" xfId="0" applyNumberFormat="1" applyFont="1" applyFill="1" applyBorder="1" applyAlignment="1">
      <alignment horizontal="center" vertical="center"/>
    </xf>
    <xf numFmtId="0" fontId="21" fillId="0" borderId="0" xfId="0" applyFont="1" applyAlignment="1">
      <alignment vertical="center"/>
    </xf>
    <xf numFmtId="0" fontId="19" fillId="5" borderId="13" xfId="0" applyFont="1" applyFill="1" applyBorder="1" applyAlignment="1">
      <alignment horizontal="center" vertical="center"/>
    </xf>
    <xf numFmtId="0" fontId="20" fillId="5" borderId="1" xfId="0" applyFont="1" applyFill="1" applyBorder="1" applyAlignment="1">
      <alignment horizontal="center" vertical="center"/>
    </xf>
    <xf numFmtId="0" fontId="19" fillId="5" borderId="13" xfId="0" applyFont="1" applyFill="1" applyBorder="1" applyAlignment="1">
      <alignment vertical="center"/>
    </xf>
    <xf numFmtId="1" fontId="19" fillId="5" borderId="13" xfId="0" applyNumberFormat="1" applyFont="1" applyFill="1" applyBorder="1" applyAlignment="1">
      <alignment horizontal="center" vertical="center"/>
    </xf>
    <xf numFmtId="46" fontId="19" fillId="5" borderId="13" xfId="0" applyNumberFormat="1" applyFont="1" applyFill="1" applyBorder="1" applyAlignment="1">
      <alignment horizontal="center" vertical="center"/>
    </xf>
    <xf numFmtId="0" fontId="19" fillId="5" borderId="1" xfId="0" applyFont="1" applyFill="1" applyBorder="1" applyAlignment="1">
      <alignment vertical="center"/>
    </xf>
    <xf numFmtId="0" fontId="19" fillId="6" borderId="13" xfId="0" applyFont="1" applyFill="1" applyBorder="1" applyAlignment="1">
      <alignment horizontal="center" vertical="center"/>
    </xf>
    <xf numFmtId="0" fontId="20" fillId="6" borderId="1" xfId="0" applyFont="1" applyFill="1" applyBorder="1" applyAlignment="1">
      <alignment horizontal="center" vertical="center"/>
    </xf>
    <xf numFmtId="0" fontId="19" fillId="6" borderId="13" xfId="0" applyFont="1" applyFill="1" applyBorder="1" applyAlignment="1">
      <alignment vertical="center"/>
    </xf>
    <xf numFmtId="1" fontId="19" fillId="6" borderId="13" xfId="0" applyNumberFormat="1" applyFont="1" applyFill="1" applyBorder="1" applyAlignment="1">
      <alignment horizontal="center" vertical="center"/>
    </xf>
    <xf numFmtId="46" fontId="19" fillId="6" borderId="13" xfId="0" applyNumberFormat="1" applyFont="1" applyFill="1" applyBorder="1" applyAlignment="1">
      <alignment horizontal="center" vertical="center"/>
    </xf>
    <xf numFmtId="0" fontId="19" fillId="6" borderId="1" xfId="0" applyFont="1" applyFill="1" applyBorder="1" applyAlignment="1">
      <alignment horizontal="center" vertical="center"/>
    </xf>
    <xf numFmtId="0" fontId="19" fillId="6" borderId="1" xfId="0" applyFont="1" applyFill="1" applyBorder="1" applyAlignment="1">
      <alignment vertical="center"/>
    </xf>
    <xf numFmtId="0" fontId="19" fillId="7" borderId="13" xfId="0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vertical="center"/>
    </xf>
    <xf numFmtId="0" fontId="19" fillId="7" borderId="13" xfId="0" applyFont="1" applyFill="1" applyBorder="1" applyAlignment="1">
      <alignment vertical="center"/>
    </xf>
    <xf numFmtId="46" fontId="19" fillId="7" borderId="13" xfId="0" applyNumberFormat="1" applyFont="1" applyFill="1" applyBorder="1" applyAlignment="1">
      <alignment horizontal="center" vertical="center"/>
    </xf>
    <xf numFmtId="0" fontId="19" fillId="7" borderId="1" xfId="0" applyFont="1" applyFill="1" applyBorder="1" applyAlignment="1">
      <alignment vertical="center"/>
    </xf>
    <xf numFmtId="0" fontId="19" fillId="8" borderId="13" xfId="0" applyFont="1" applyFill="1" applyBorder="1" applyAlignment="1">
      <alignment horizontal="center" vertical="center"/>
    </xf>
    <xf numFmtId="0" fontId="20" fillId="8" borderId="1" xfId="0" applyFont="1" applyFill="1" applyBorder="1" applyAlignment="1">
      <alignment horizontal="center" vertical="center"/>
    </xf>
    <xf numFmtId="0" fontId="19" fillId="8" borderId="13" xfId="0" applyFont="1" applyFill="1" applyBorder="1" applyAlignment="1">
      <alignment vertical="center"/>
    </xf>
    <xf numFmtId="46" fontId="19" fillId="8" borderId="13" xfId="0" applyNumberFormat="1" applyFont="1" applyFill="1" applyBorder="1" applyAlignment="1">
      <alignment horizontal="center" vertical="center"/>
    </xf>
    <xf numFmtId="0" fontId="19" fillId="8" borderId="1" xfId="0" applyFont="1" applyFill="1" applyBorder="1" applyAlignment="1">
      <alignment vertical="center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vertical="center"/>
    </xf>
    <xf numFmtId="46" fontId="19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22" fillId="0" borderId="0" xfId="0" applyFont="1"/>
    <xf numFmtId="0" fontId="23" fillId="0" borderId="0" xfId="0" applyFont="1" applyAlignment="1">
      <alignment horizontal="center"/>
    </xf>
    <xf numFmtId="46" fontId="4" fillId="0" borderId="0" xfId="0" applyNumberFormat="1" applyFont="1" applyAlignment="1">
      <alignment horizontal="center"/>
    </xf>
    <xf numFmtId="46" fontId="5" fillId="0" borderId="0" xfId="0" applyNumberFormat="1" applyFont="1" applyAlignment="1">
      <alignment horizontal="center"/>
    </xf>
    <xf numFmtId="46" fontId="5" fillId="0" borderId="11" xfId="0" applyNumberFormat="1" applyFont="1" applyBorder="1" applyAlignment="1">
      <alignment horizontal="center"/>
    </xf>
    <xf numFmtId="0" fontId="5" fillId="0" borderId="11" xfId="0" applyFont="1" applyBorder="1"/>
    <xf numFmtId="0" fontId="5" fillId="9" borderId="1" xfId="0" applyFont="1" applyFill="1" applyBorder="1" applyAlignment="1">
      <alignment horizontal="center"/>
    </xf>
    <xf numFmtId="0" fontId="4" fillId="9" borderId="1" xfId="0" applyFont="1" applyFill="1" applyBorder="1"/>
    <xf numFmtId="0" fontId="4" fillId="9" borderId="1" xfId="0" applyFont="1" applyFill="1" applyBorder="1" applyAlignment="1">
      <alignment horizontal="center"/>
    </xf>
    <xf numFmtId="0" fontId="5" fillId="9" borderId="7" xfId="0" applyFont="1" applyFill="1" applyBorder="1" applyAlignment="1">
      <alignment horizontal="center"/>
    </xf>
    <xf numFmtId="0" fontId="4" fillId="9" borderId="7" xfId="0" applyFont="1" applyFill="1" applyBorder="1"/>
    <xf numFmtId="0" fontId="5" fillId="10" borderId="1" xfId="0" applyFont="1" applyFill="1" applyBorder="1" applyAlignment="1">
      <alignment horizontal="center"/>
    </xf>
    <xf numFmtId="0" fontId="4" fillId="10" borderId="1" xfId="0" applyFont="1" applyFill="1" applyBorder="1"/>
    <xf numFmtId="0" fontId="4" fillId="10" borderId="1" xfId="0" applyFont="1" applyFill="1" applyBorder="1" applyAlignment="1">
      <alignment horizontal="center"/>
    </xf>
    <xf numFmtId="0" fontId="5" fillId="10" borderId="7" xfId="0" applyFont="1" applyFill="1" applyBorder="1" applyAlignment="1">
      <alignment horizontal="center"/>
    </xf>
    <xf numFmtId="0" fontId="4" fillId="10" borderId="7" xfId="0" applyFont="1" applyFill="1" applyBorder="1"/>
    <xf numFmtId="0" fontId="24" fillId="0" borderId="0" xfId="0" applyFont="1" applyAlignment="1">
      <alignment horizontal="center"/>
    </xf>
    <xf numFmtId="0" fontId="17" fillId="0" borderId="12" xfId="0" applyFont="1" applyBorder="1" applyAlignment="1">
      <alignment horizontal="center" vertical="center"/>
    </xf>
    <xf numFmtId="0" fontId="0" fillId="0" borderId="0" xfId="0" applyFont="1" applyAlignment="1"/>
    <xf numFmtId="21" fontId="0" fillId="0" borderId="0" xfId="0" applyNumberFormat="1" applyFont="1" applyAlignment="1"/>
  </cellXfs>
  <cellStyles count="1">
    <cellStyle name="Normal" xfId="0" builtinId="0"/>
  </cellStyles>
  <dxfs count="37">
    <dxf>
      <font>
        <strike/>
      </font>
      <fill>
        <patternFill patternType="none"/>
      </fill>
    </dxf>
    <dxf>
      <font>
        <strike/>
      </font>
      <fill>
        <patternFill patternType="none"/>
      </fill>
    </dxf>
    <dxf>
      <font>
        <strike/>
      </font>
      <fill>
        <patternFill patternType="none"/>
      </fill>
    </dxf>
    <dxf>
      <font>
        <strike/>
      </font>
      <fill>
        <patternFill patternType="none"/>
      </fill>
    </dxf>
    <dxf>
      <font>
        <strike/>
      </font>
      <fill>
        <patternFill patternType="none"/>
      </fill>
    </dxf>
    <dxf>
      <font>
        <strike/>
      </font>
      <fill>
        <patternFill patternType="none"/>
      </fill>
    </dxf>
    <dxf>
      <font>
        <strike/>
      </font>
      <fill>
        <patternFill patternType="none"/>
      </fill>
    </dxf>
    <dxf>
      <font>
        <strike/>
      </font>
      <fill>
        <patternFill patternType="none"/>
      </fill>
    </dxf>
    <dxf>
      <font>
        <strike/>
      </font>
      <fill>
        <patternFill patternType="none"/>
      </fill>
    </dxf>
    <dxf>
      <font>
        <strike/>
      </font>
      <fill>
        <patternFill patternType="none"/>
      </fill>
    </dxf>
    <dxf>
      <font>
        <strike/>
      </font>
      <fill>
        <patternFill patternType="none"/>
      </fill>
    </dxf>
    <dxf>
      <font>
        <strike/>
      </font>
      <fill>
        <patternFill patternType="none"/>
      </fill>
    </dxf>
    <dxf>
      <font>
        <strike/>
      </font>
      <fill>
        <patternFill patternType="none"/>
      </fill>
    </dxf>
    <dxf>
      <font>
        <strike/>
      </font>
      <fill>
        <patternFill patternType="none"/>
      </fill>
    </dxf>
    <dxf>
      <font>
        <strike/>
      </font>
      <fill>
        <patternFill patternType="none"/>
      </fill>
    </dxf>
    <dxf>
      <font>
        <strike/>
      </font>
      <fill>
        <patternFill patternType="none"/>
      </fill>
    </dxf>
    <dxf>
      <font>
        <strike/>
      </font>
      <fill>
        <patternFill patternType="none"/>
      </fill>
    </dxf>
    <dxf>
      <font>
        <strike/>
      </font>
      <fill>
        <patternFill patternType="none"/>
      </fill>
    </dxf>
    <dxf>
      <font>
        <strike/>
      </font>
      <fill>
        <patternFill patternType="none"/>
      </fill>
    </dxf>
    <dxf>
      <font>
        <strike/>
      </font>
      <fill>
        <patternFill patternType="none"/>
      </fill>
    </dxf>
    <dxf>
      <font>
        <strike/>
      </font>
      <fill>
        <patternFill patternType="none"/>
      </fill>
    </dxf>
    <dxf>
      <font>
        <strike/>
      </font>
      <fill>
        <patternFill patternType="none"/>
      </fill>
    </dxf>
    <dxf>
      <font>
        <strike/>
      </font>
      <fill>
        <patternFill patternType="none"/>
      </fill>
    </dxf>
    <dxf>
      <font>
        <strike/>
      </font>
      <fill>
        <patternFill patternType="none"/>
      </fill>
    </dxf>
    <dxf>
      <font>
        <strike/>
      </font>
      <fill>
        <patternFill patternType="none"/>
      </fill>
    </dxf>
    <dxf>
      <font>
        <strike/>
      </font>
      <fill>
        <patternFill patternType="none"/>
      </fill>
    </dxf>
    <dxf>
      <font>
        <strike/>
      </font>
      <fill>
        <patternFill patternType="none"/>
      </fill>
    </dxf>
    <dxf>
      <font>
        <strike/>
      </font>
      <fill>
        <patternFill patternType="none"/>
      </fill>
    </dxf>
    <dxf>
      <font>
        <strike/>
      </font>
      <fill>
        <patternFill patternType="none"/>
      </fill>
    </dxf>
    <dxf>
      <font>
        <strike/>
      </font>
      <fill>
        <patternFill patternType="none"/>
      </fill>
    </dxf>
    <dxf>
      <font>
        <strike/>
      </font>
      <fill>
        <patternFill patternType="none"/>
      </fill>
    </dxf>
    <dxf>
      <font>
        <strike/>
      </font>
      <fill>
        <patternFill patternType="none"/>
      </fill>
    </dxf>
    <dxf>
      <font>
        <strike/>
      </font>
      <fill>
        <patternFill patternType="none"/>
      </fill>
    </dxf>
    <dxf>
      <font>
        <strike/>
      </font>
      <fill>
        <patternFill patternType="none"/>
      </fill>
    </dxf>
    <dxf>
      <font>
        <strike/>
      </font>
      <fill>
        <patternFill patternType="none"/>
      </fill>
    </dxf>
    <dxf>
      <font>
        <strike/>
      </font>
      <fill>
        <patternFill patternType="none"/>
      </fill>
    </dxf>
    <dxf>
      <font>
        <strike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calcChain" Target="calcChain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theme" Target="theme/theme1.xml"/><Relationship Id="rId10" Type="http://schemas.openxmlformats.org/officeDocument/2006/relationships/worksheet" Target="worksheets/sheet9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Entry!$A$2:$L$203</c:f>
              <c:multiLvlStrCache>
                <c:ptCount val="202"/>
                <c:lvl>
                  <c:pt idx="0">
                    <c:v>Number</c:v>
                  </c:pt>
                  <c:pt idx="2">
                    <c:v>1</c:v>
                  </c:pt>
                  <c:pt idx="3">
                    <c:v>2</c:v>
                  </c:pt>
                  <c:pt idx="4">
                    <c:v>3</c:v>
                  </c:pt>
                  <c:pt idx="5">
                    <c:v>4</c:v>
                  </c:pt>
                  <c:pt idx="6">
                    <c:v>5</c:v>
                  </c:pt>
                  <c:pt idx="7">
                    <c:v>6</c:v>
                  </c:pt>
                  <c:pt idx="8">
                    <c:v>7</c:v>
                  </c:pt>
                  <c:pt idx="9">
                    <c:v>8</c:v>
                  </c:pt>
                  <c:pt idx="10">
                    <c:v>9</c:v>
                  </c:pt>
                  <c:pt idx="11">
                    <c:v>10</c:v>
                  </c:pt>
                  <c:pt idx="12">
                    <c:v>11</c:v>
                  </c:pt>
                  <c:pt idx="13">
                    <c:v>12</c:v>
                  </c:pt>
                  <c:pt idx="14">
                    <c:v>13</c:v>
                  </c:pt>
                  <c:pt idx="15">
                    <c:v>14</c:v>
                  </c:pt>
                  <c:pt idx="16">
                    <c:v>15</c:v>
                  </c:pt>
                  <c:pt idx="17">
                    <c:v>16</c:v>
                  </c:pt>
                  <c:pt idx="18">
                    <c:v>17</c:v>
                  </c:pt>
                  <c:pt idx="19">
                    <c:v>18</c:v>
                  </c:pt>
                  <c:pt idx="20">
                    <c:v>19</c:v>
                  </c:pt>
                  <c:pt idx="21">
                    <c:v>20</c:v>
                  </c:pt>
                  <c:pt idx="22">
                    <c:v>21</c:v>
                  </c:pt>
                  <c:pt idx="23">
                    <c:v>22</c:v>
                  </c:pt>
                  <c:pt idx="24">
                    <c:v>23</c:v>
                  </c:pt>
                  <c:pt idx="25">
                    <c:v>24</c:v>
                  </c:pt>
                  <c:pt idx="26">
                    <c:v>25</c:v>
                  </c:pt>
                  <c:pt idx="27">
                    <c:v>26</c:v>
                  </c:pt>
                  <c:pt idx="28">
                    <c:v>27</c:v>
                  </c:pt>
                  <c:pt idx="29">
                    <c:v>28</c:v>
                  </c:pt>
                  <c:pt idx="30">
                    <c:v>29</c:v>
                  </c:pt>
                  <c:pt idx="31">
                    <c:v>30</c:v>
                  </c:pt>
                  <c:pt idx="32">
                    <c:v>31</c:v>
                  </c:pt>
                  <c:pt idx="33">
                    <c:v>32</c:v>
                  </c:pt>
                  <c:pt idx="34">
                    <c:v>33</c:v>
                  </c:pt>
                  <c:pt idx="35">
                    <c:v>34</c:v>
                  </c:pt>
                  <c:pt idx="36">
                    <c:v>35</c:v>
                  </c:pt>
                  <c:pt idx="37">
                    <c:v>36</c:v>
                  </c:pt>
                  <c:pt idx="38">
                    <c:v>37</c:v>
                  </c:pt>
                  <c:pt idx="39">
                    <c:v>38</c:v>
                  </c:pt>
                  <c:pt idx="40">
                    <c:v>39</c:v>
                  </c:pt>
                  <c:pt idx="41">
                    <c:v>40</c:v>
                  </c:pt>
                  <c:pt idx="42">
                    <c:v>41</c:v>
                  </c:pt>
                  <c:pt idx="43">
                    <c:v>42</c:v>
                  </c:pt>
                  <c:pt idx="44">
                    <c:v>43</c:v>
                  </c:pt>
                  <c:pt idx="45">
                    <c:v>44</c:v>
                  </c:pt>
                  <c:pt idx="46">
                    <c:v>45</c:v>
                  </c:pt>
                  <c:pt idx="47">
                    <c:v>46</c:v>
                  </c:pt>
                  <c:pt idx="48">
                    <c:v>47</c:v>
                  </c:pt>
                  <c:pt idx="49">
                    <c:v>48</c:v>
                  </c:pt>
                  <c:pt idx="50">
                    <c:v>49</c:v>
                  </c:pt>
                  <c:pt idx="51">
                    <c:v>50</c:v>
                  </c:pt>
                  <c:pt idx="52">
                    <c:v>51</c:v>
                  </c:pt>
                  <c:pt idx="53">
                    <c:v>52</c:v>
                  </c:pt>
                  <c:pt idx="54">
                    <c:v>53</c:v>
                  </c:pt>
                  <c:pt idx="55">
                    <c:v>54</c:v>
                  </c:pt>
                  <c:pt idx="56">
                    <c:v>55</c:v>
                  </c:pt>
                  <c:pt idx="57">
                    <c:v>56</c:v>
                  </c:pt>
                  <c:pt idx="58">
                    <c:v>57</c:v>
                  </c:pt>
                  <c:pt idx="59">
                    <c:v>58</c:v>
                  </c:pt>
                  <c:pt idx="60">
                    <c:v>59</c:v>
                  </c:pt>
                  <c:pt idx="61">
                    <c:v>60</c:v>
                  </c:pt>
                  <c:pt idx="62">
                    <c:v>61</c:v>
                  </c:pt>
                  <c:pt idx="63">
                    <c:v>62</c:v>
                  </c:pt>
                  <c:pt idx="64">
                    <c:v>63</c:v>
                  </c:pt>
                  <c:pt idx="65">
                    <c:v>64</c:v>
                  </c:pt>
                  <c:pt idx="66">
                    <c:v>65</c:v>
                  </c:pt>
                  <c:pt idx="67">
                    <c:v>66</c:v>
                  </c:pt>
                  <c:pt idx="68">
                    <c:v>67</c:v>
                  </c:pt>
                  <c:pt idx="69">
                    <c:v>68</c:v>
                  </c:pt>
                  <c:pt idx="70">
                    <c:v>69</c:v>
                  </c:pt>
                  <c:pt idx="71">
                    <c:v>70</c:v>
                  </c:pt>
                  <c:pt idx="72">
                    <c:v>71</c:v>
                  </c:pt>
                  <c:pt idx="73">
                    <c:v>72</c:v>
                  </c:pt>
                  <c:pt idx="74">
                    <c:v>73</c:v>
                  </c:pt>
                  <c:pt idx="75">
                    <c:v>74</c:v>
                  </c:pt>
                  <c:pt idx="76">
                    <c:v>75</c:v>
                  </c:pt>
                  <c:pt idx="77">
                    <c:v>76</c:v>
                  </c:pt>
                  <c:pt idx="78">
                    <c:v>77</c:v>
                  </c:pt>
                  <c:pt idx="79">
                    <c:v>78</c:v>
                  </c:pt>
                  <c:pt idx="80">
                    <c:v>79</c:v>
                  </c:pt>
                  <c:pt idx="81">
                    <c:v>80</c:v>
                  </c:pt>
                  <c:pt idx="82">
                    <c:v>81</c:v>
                  </c:pt>
                  <c:pt idx="83">
                    <c:v>82</c:v>
                  </c:pt>
                  <c:pt idx="84">
                    <c:v>83</c:v>
                  </c:pt>
                  <c:pt idx="85">
                    <c:v>84</c:v>
                  </c:pt>
                  <c:pt idx="86">
                    <c:v>85</c:v>
                  </c:pt>
                  <c:pt idx="87">
                    <c:v>86</c:v>
                  </c:pt>
                  <c:pt idx="88">
                    <c:v>87</c:v>
                  </c:pt>
                  <c:pt idx="89">
                    <c:v>88</c:v>
                  </c:pt>
                  <c:pt idx="90">
                    <c:v>89</c:v>
                  </c:pt>
                  <c:pt idx="91">
                    <c:v>90</c:v>
                  </c:pt>
                  <c:pt idx="92">
                    <c:v>91</c:v>
                  </c:pt>
                  <c:pt idx="93">
                    <c:v>92</c:v>
                  </c:pt>
                  <c:pt idx="94">
                    <c:v>93</c:v>
                  </c:pt>
                  <c:pt idx="95">
                    <c:v>94</c:v>
                  </c:pt>
                  <c:pt idx="96">
                    <c:v>95</c:v>
                  </c:pt>
                  <c:pt idx="97">
                    <c:v>96</c:v>
                  </c:pt>
                  <c:pt idx="98">
                    <c:v>97</c:v>
                  </c:pt>
                  <c:pt idx="99">
                    <c:v>98</c:v>
                  </c:pt>
                  <c:pt idx="100">
                    <c:v>99</c:v>
                  </c:pt>
                  <c:pt idx="101">
                    <c:v>100</c:v>
                  </c:pt>
                  <c:pt idx="102">
                    <c:v>101</c:v>
                  </c:pt>
                  <c:pt idx="103">
                    <c:v>102</c:v>
                  </c:pt>
                  <c:pt idx="104">
                    <c:v>103</c:v>
                  </c:pt>
                  <c:pt idx="105">
                    <c:v>104</c:v>
                  </c:pt>
                  <c:pt idx="106">
                    <c:v>105</c:v>
                  </c:pt>
                  <c:pt idx="107">
                    <c:v>106</c:v>
                  </c:pt>
                  <c:pt idx="108">
                    <c:v>107</c:v>
                  </c:pt>
                  <c:pt idx="109">
                    <c:v>108</c:v>
                  </c:pt>
                  <c:pt idx="110">
                    <c:v>109</c:v>
                  </c:pt>
                  <c:pt idx="111">
                    <c:v>110</c:v>
                  </c:pt>
                  <c:pt idx="112">
                    <c:v>111</c:v>
                  </c:pt>
                  <c:pt idx="113">
                    <c:v>112</c:v>
                  </c:pt>
                  <c:pt idx="114">
                    <c:v>113</c:v>
                  </c:pt>
                  <c:pt idx="115">
                    <c:v>114</c:v>
                  </c:pt>
                  <c:pt idx="116">
                    <c:v>115</c:v>
                  </c:pt>
                </c:lvl>
                <c:lvl>
                  <c:pt idx="51">
                    <c:v>53</c:v>
                  </c:pt>
                </c:lvl>
                <c:lvl>
                  <c:pt idx="51">
                    <c:v>1</c:v>
                  </c:pt>
                </c:lvl>
                <c:lvl>
                  <c:pt idx="0">
                    <c:v>Women's Teams</c:v>
                  </c:pt>
                  <c:pt idx="3">
                    <c:v>Accrington RR</c:v>
                  </c:pt>
                  <c:pt idx="8">
                    <c:v>Acre Street Runners</c:v>
                  </c:pt>
                  <c:pt idx="10">
                    <c:v>CleM</c:v>
                  </c:pt>
                  <c:pt idx="13">
                    <c:v>Todmorden Harriers</c:v>
                  </c:pt>
                  <c:pt idx="18">
                    <c:v>Saddleworth Runners</c:v>
                  </c:pt>
                  <c:pt idx="21">
                    <c:v>Saddleworth Runners</c:v>
                  </c:pt>
                  <c:pt idx="33">
                    <c:v>Accrington RR</c:v>
                  </c:pt>
                  <c:pt idx="39">
                    <c:v>Rossendale Harriers</c:v>
                  </c:pt>
                  <c:pt idx="44">
                    <c:v>Holcombe Harriers</c:v>
                  </c:pt>
                  <c:pt idx="45">
                    <c:v>Holcombe Harriers</c:v>
                  </c:pt>
                  <c:pt idx="48">
                    <c:v>Rossendale Harriers</c:v>
                  </c:pt>
                  <c:pt idx="51">
                    <c:v>Rossendale Harriers</c:v>
                  </c:pt>
                  <c:pt idx="55">
                    <c:v>Rossendale Harriers</c:v>
                  </c:pt>
                  <c:pt idx="58">
                    <c:v>Radcliffe AC</c:v>
                  </c:pt>
                  <c:pt idx="62">
                    <c:v>Rossendale Harriers</c:v>
                  </c:pt>
                  <c:pt idx="68">
                    <c:v>Ramsbottom RC</c:v>
                  </c:pt>
                  <c:pt idx="76">
                    <c:v>Radcliffe AC</c:v>
                  </c:pt>
                  <c:pt idx="81">
                    <c:v>Blackburn Road Runners</c:v>
                  </c:pt>
                  <c:pt idx="86">
                    <c:v>Blackburn Road Runners</c:v>
                  </c:pt>
                  <c:pt idx="87">
                    <c:v>Darwen Dashers</c:v>
                  </c:pt>
                  <c:pt idx="89">
                    <c:v>Ramsbottom RC</c:v>
                  </c:pt>
                  <c:pt idx="90">
                    <c:v>u/a</c:v>
                  </c:pt>
                  <c:pt idx="106">
                    <c:v>Rossendale Harriers</c:v>
                  </c:pt>
                  <c:pt idx="110">
                    <c:v>Trawden AC</c:v>
                  </c:pt>
                </c:lvl>
                <c:lvl>
                  <c:pt idx="0">
                    <c:v>teams</c:v>
                  </c:pt>
                  <c:pt idx="20">
                    <c:v>22</c:v>
                  </c:pt>
                  <c:pt idx="24">
                    <c:v>26</c:v>
                  </c:pt>
                  <c:pt idx="25">
                    <c:v>27</c:v>
                  </c:pt>
                  <c:pt idx="30">
                    <c:v>32</c:v>
                  </c:pt>
                  <c:pt idx="43">
                    <c:v>45</c:v>
                  </c:pt>
                  <c:pt idx="46">
                    <c:v>48</c:v>
                  </c:pt>
                  <c:pt idx="63">
                    <c:v>65</c:v>
                  </c:pt>
                  <c:pt idx="92">
                    <c:v>94</c:v>
                  </c:pt>
                  <c:pt idx="102">
                    <c:v>104</c:v>
                  </c:pt>
                  <c:pt idx="116">
                    <c:v>118</c:v>
                  </c:pt>
                </c:lvl>
                <c:lvl>
                  <c:pt idx="0">
                    <c:v>Mens</c:v>
                  </c:pt>
                  <c:pt idx="20">
                    <c:v>1</c:v>
                  </c:pt>
                  <c:pt idx="24">
                    <c:v>2</c:v>
                  </c:pt>
                  <c:pt idx="25">
                    <c:v>3</c:v>
                  </c:pt>
                  <c:pt idx="30">
                    <c:v>4</c:v>
                  </c:pt>
                  <c:pt idx="43">
                    <c:v>5</c:v>
                  </c:pt>
                  <c:pt idx="46">
                    <c:v>6</c:v>
                  </c:pt>
                  <c:pt idx="63">
                    <c:v>7</c:v>
                  </c:pt>
                  <c:pt idx="92">
                    <c:v>8</c:v>
                  </c:pt>
                  <c:pt idx="102">
                    <c:v>9</c:v>
                  </c:pt>
                  <c:pt idx="116">
                    <c:v>10</c:v>
                  </c:pt>
                </c:lvl>
                <c:lvl>
                  <c:pt idx="0">
                    <c:v>Men's teams</c:v>
                  </c:pt>
                  <c:pt idx="2">
                    <c:v>Todmorden Harriers</c:v>
                  </c:pt>
                  <c:pt idx="4">
                    <c:v>Accrington RR</c:v>
                  </c:pt>
                  <c:pt idx="5">
                    <c:v>Horwich RMI Harriers</c:v>
                  </c:pt>
                  <c:pt idx="6">
                    <c:v>Bowland Fell Runners</c:v>
                  </c:pt>
                  <c:pt idx="7">
                    <c:v>u/a</c:v>
                  </c:pt>
                  <c:pt idx="9">
                    <c:v>Meltham AC</c:v>
                  </c:pt>
                  <c:pt idx="11">
                    <c:v>Rossendale Harriers</c:v>
                  </c:pt>
                  <c:pt idx="12">
                    <c:v>Cheshire Hill Racers</c:v>
                  </c:pt>
                  <c:pt idx="14">
                    <c:v>Achille Ratti CC</c:v>
                  </c:pt>
                  <c:pt idx="15">
                    <c:v>CleM</c:v>
                  </c:pt>
                  <c:pt idx="16">
                    <c:v>Todmorden Harriers</c:v>
                  </c:pt>
                  <c:pt idx="17">
                    <c:v>Horwich RMI Harriers</c:v>
                  </c:pt>
                  <c:pt idx="19">
                    <c:v>u/a</c:v>
                  </c:pt>
                  <c:pt idx="20">
                    <c:v>Horwich RMI Harriers</c:v>
                  </c:pt>
                  <c:pt idx="22">
                    <c:v>Bowland Fell Runners</c:v>
                  </c:pt>
                  <c:pt idx="23">
                    <c:v>Rossendale Harriers</c:v>
                  </c:pt>
                  <c:pt idx="24">
                    <c:v>u/a</c:v>
                  </c:pt>
                  <c:pt idx="25">
                    <c:v>Rossendale Harriers</c:v>
                  </c:pt>
                  <c:pt idx="26">
                    <c:v>CVFR</c:v>
                  </c:pt>
                  <c:pt idx="27">
                    <c:v>Stainland Lions</c:v>
                  </c:pt>
                  <c:pt idx="28">
                    <c:v>CleM</c:v>
                  </c:pt>
                  <c:pt idx="29">
                    <c:v>Accrington RR</c:v>
                  </c:pt>
                  <c:pt idx="30">
                    <c:v>Accrington RR</c:v>
                  </c:pt>
                  <c:pt idx="31">
                    <c:v>Rossendale Harriers</c:v>
                  </c:pt>
                  <c:pt idx="32">
                    <c:v>Radcliffe AC</c:v>
                  </c:pt>
                  <c:pt idx="34">
                    <c:v>Accrington RR</c:v>
                  </c:pt>
                  <c:pt idx="35">
                    <c:v>Rossendale Harriers</c:v>
                  </c:pt>
                  <c:pt idx="36">
                    <c:v>Rossendale Harriers</c:v>
                  </c:pt>
                  <c:pt idx="37">
                    <c:v>Rossendale Harriers</c:v>
                  </c:pt>
                  <c:pt idx="38">
                    <c:v>Ribble Valley Runners</c:v>
                  </c:pt>
                  <c:pt idx="40">
                    <c:v>Saddleworth Runners</c:v>
                  </c:pt>
                  <c:pt idx="41">
                    <c:v>Rossendale Harriers</c:v>
                  </c:pt>
                  <c:pt idx="42">
                    <c:v>Rossendale Harriers</c:v>
                  </c:pt>
                  <c:pt idx="43">
                    <c:v>Todmorden Harriers</c:v>
                  </c:pt>
                  <c:pt idx="46">
                    <c:v>CleM</c:v>
                  </c:pt>
                  <c:pt idx="47">
                    <c:v>u/a</c:v>
                  </c:pt>
                  <c:pt idx="49">
                    <c:v>Chorley A+T</c:v>
                  </c:pt>
                  <c:pt idx="50">
                    <c:v>u/a</c:v>
                  </c:pt>
                  <c:pt idx="52">
                    <c:v>u/a</c:v>
                  </c:pt>
                  <c:pt idx="53">
                    <c:v>u/a</c:v>
                  </c:pt>
                  <c:pt idx="54">
                    <c:v>Rossendale Harriers</c:v>
                  </c:pt>
                  <c:pt idx="56">
                    <c:v>CleM</c:v>
                  </c:pt>
                  <c:pt idx="57">
                    <c:v>u/a</c:v>
                  </c:pt>
                  <c:pt idx="59">
                    <c:v>Rossendale Harriers</c:v>
                  </c:pt>
                  <c:pt idx="60">
                    <c:v>Holcombe Harriers</c:v>
                  </c:pt>
                  <c:pt idx="61">
                    <c:v>Accrington RR</c:v>
                  </c:pt>
                  <c:pt idx="63">
                    <c:v>Bowland Fell Runners</c:v>
                  </c:pt>
                  <c:pt idx="64">
                    <c:v>Todmorden Harriers</c:v>
                  </c:pt>
                  <c:pt idx="65">
                    <c:v>Rossendale Harriers</c:v>
                  </c:pt>
                  <c:pt idx="66">
                    <c:v>Rochdale Harriers</c:v>
                  </c:pt>
                  <c:pt idx="67">
                    <c:v>Sale Harriers</c:v>
                  </c:pt>
                  <c:pt idx="69">
                    <c:v>Rossendale Tri Club</c:v>
                  </c:pt>
                  <c:pt idx="70">
                    <c:v>u/a</c:v>
                  </c:pt>
                  <c:pt idx="71">
                    <c:v>Middleton Harriers</c:v>
                  </c:pt>
                  <c:pt idx="72">
                    <c:v>Trawden AC</c:v>
                  </c:pt>
                  <c:pt idx="73">
                    <c:v>Ramsbottom RC</c:v>
                  </c:pt>
                  <c:pt idx="74">
                    <c:v>CleM</c:v>
                  </c:pt>
                  <c:pt idx="75">
                    <c:v>u/a</c:v>
                  </c:pt>
                  <c:pt idx="77">
                    <c:v>CleM</c:v>
                  </c:pt>
                  <c:pt idx="78">
                    <c:v>Rossendale Harriers</c:v>
                  </c:pt>
                  <c:pt idx="79">
                    <c:v>Blackburn Harriers</c:v>
                  </c:pt>
                  <c:pt idx="80">
                    <c:v>Horwich RMI Harriers</c:v>
                  </c:pt>
                  <c:pt idx="82">
                    <c:v>Blackburn Road Runners</c:v>
                  </c:pt>
                  <c:pt idx="83">
                    <c:v>Bowland Fell Runners</c:v>
                  </c:pt>
                  <c:pt idx="84">
                    <c:v>Bowland Fell Runners</c:v>
                  </c:pt>
                  <c:pt idx="85">
                    <c:v>u/a</c:v>
                  </c:pt>
                  <c:pt idx="88">
                    <c:v>Ribble Valley Runners</c:v>
                  </c:pt>
                  <c:pt idx="91">
                    <c:v>Rossendale Tri Club</c:v>
                  </c:pt>
                  <c:pt idx="92">
                    <c:v>Rossendale Tri Club</c:v>
                  </c:pt>
                  <c:pt idx="93">
                    <c:v>Prestwich AC</c:v>
                  </c:pt>
                  <c:pt idx="94">
                    <c:v>Rossendale Harriers</c:v>
                  </c:pt>
                  <c:pt idx="95">
                    <c:v>Ramsbottom RC</c:v>
                  </c:pt>
                  <c:pt idx="96">
                    <c:v>Darwen Dashers</c:v>
                  </c:pt>
                  <c:pt idx="97">
                    <c:v>Rossendale Harriers</c:v>
                  </c:pt>
                  <c:pt idx="98">
                    <c:v>Rossendale Tri Club</c:v>
                  </c:pt>
                  <c:pt idx="99">
                    <c:v>u/a</c:v>
                  </c:pt>
                  <c:pt idx="100">
                    <c:v>Rossendale Tri Club</c:v>
                  </c:pt>
                  <c:pt idx="101">
                    <c:v>u/a</c:v>
                  </c:pt>
                  <c:pt idx="102">
                    <c:v>Ramsbottom RC</c:v>
                  </c:pt>
                  <c:pt idx="103">
                    <c:v>CVFR</c:v>
                  </c:pt>
                  <c:pt idx="104">
                    <c:v>Ramsbottom RC</c:v>
                  </c:pt>
                  <c:pt idx="105">
                    <c:v>Rossendale Tri Club</c:v>
                  </c:pt>
                  <c:pt idx="107">
                    <c:v>Rossendale Harriers</c:v>
                  </c:pt>
                  <c:pt idx="108">
                    <c:v>Bury AC</c:v>
                  </c:pt>
                  <c:pt idx="109">
                    <c:v>Trawden AC</c:v>
                  </c:pt>
                  <c:pt idx="111">
                    <c:v>u/a</c:v>
                  </c:pt>
                  <c:pt idx="112">
                    <c:v>u/a</c:v>
                  </c:pt>
                  <c:pt idx="113">
                    <c:v>u/a</c:v>
                  </c:pt>
                  <c:pt idx="114">
                    <c:v>Rossendale Harriers</c:v>
                  </c:pt>
                  <c:pt idx="115">
                    <c:v>Bury AC</c:v>
                  </c:pt>
                  <c:pt idx="116">
                    <c:v>CVFR</c:v>
                  </c:pt>
                </c:lvl>
                <c:lvl>
                  <c:pt idx="0">
                    <c:v>Finished</c:v>
                  </c:pt>
                  <c:pt idx="2">
                    <c:v>Y</c:v>
                  </c:pt>
                  <c:pt idx="3">
                    <c:v>Y</c:v>
                  </c:pt>
                  <c:pt idx="4">
                    <c:v>Y</c:v>
                  </c:pt>
                  <c:pt idx="5">
                    <c:v>Y</c:v>
                  </c:pt>
                  <c:pt idx="6">
                    <c:v>Y</c:v>
                  </c:pt>
                  <c:pt idx="7">
                    <c:v>Y</c:v>
                  </c:pt>
                  <c:pt idx="8">
                    <c:v>Y</c:v>
                  </c:pt>
                  <c:pt idx="9">
                    <c:v>Y</c:v>
                  </c:pt>
                  <c:pt idx="10">
                    <c:v>Y</c:v>
                  </c:pt>
                  <c:pt idx="11">
                    <c:v>Y</c:v>
                  </c:pt>
                  <c:pt idx="12">
                    <c:v>Y</c:v>
                  </c:pt>
                  <c:pt idx="13">
                    <c:v>Y</c:v>
                  </c:pt>
                  <c:pt idx="14">
                    <c:v>Y</c:v>
                  </c:pt>
                  <c:pt idx="15">
                    <c:v>Y</c:v>
                  </c:pt>
                  <c:pt idx="16">
                    <c:v>Y</c:v>
                  </c:pt>
                  <c:pt idx="17">
                    <c:v>Y</c:v>
                  </c:pt>
                  <c:pt idx="18">
                    <c:v>Y</c:v>
                  </c:pt>
                  <c:pt idx="19">
                    <c:v>Y</c:v>
                  </c:pt>
                  <c:pt idx="20">
                    <c:v>Y</c:v>
                  </c:pt>
                  <c:pt idx="21">
                    <c:v>Y</c:v>
                  </c:pt>
                  <c:pt idx="22">
                    <c:v>Y</c:v>
                  </c:pt>
                  <c:pt idx="23">
                    <c:v>Y</c:v>
                  </c:pt>
                  <c:pt idx="24">
                    <c:v>Y</c:v>
                  </c:pt>
                  <c:pt idx="25">
                    <c:v>Y</c:v>
                  </c:pt>
                  <c:pt idx="26">
                    <c:v>Y</c:v>
                  </c:pt>
                  <c:pt idx="27">
                    <c:v>Y</c:v>
                  </c:pt>
                  <c:pt idx="28">
                    <c:v>Y</c:v>
                  </c:pt>
                  <c:pt idx="29">
                    <c:v>Y</c:v>
                  </c:pt>
                  <c:pt idx="30">
                    <c:v>Y</c:v>
                  </c:pt>
                  <c:pt idx="31">
                    <c:v>Y</c:v>
                  </c:pt>
                  <c:pt idx="32">
                    <c:v>Y</c:v>
                  </c:pt>
                  <c:pt idx="33">
                    <c:v>Y</c:v>
                  </c:pt>
                  <c:pt idx="34">
                    <c:v>Y</c:v>
                  </c:pt>
                  <c:pt idx="35">
                    <c:v>Y</c:v>
                  </c:pt>
                  <c:pt idx="36">
                    <c:v>Y</c:v>
                  </c:pt>
                  <c:pt idx="37">
                    <c:v>Y</c:v>
                  </c:pt>
                  <c:pt idx="38">
                    <c:v>Y</c:v>
                  </c:pt>
                  <c:pt idx="39">
                    <c:v>Y</c:v>
                  </c:pt>
                  <c:pt idx="40">
                    <c:v>Y</c:v>
                  </c:pt>
                  <c:pt idx="41">
                    <c:v>Y</c:v>
                  </c:pt>
                  <c:pt idx="42">
                    <c:v>#N/A</c:v>
                  </c:pt>
                  <c:pt idx="43">
                    <c:v>Y</c:v>
                  </c:pt>
                  <c:pt idx="44">
                    <c:v>Y</c:v>
                  </c:pt>
                  <c:pt idx="45">
                    <c:v>Y</c:v>
                  </c:pt>
                  <c:pt idx="46">
                    <c:v>Y</c:v>
                  </c:pt>
                  <c:pt idx="47">
                    <c:v>Y</c:v>
                  </c:pt>
                  <c:pt idx="48">
                    <c:v>Y</c:v>
                  </c:pt>
                  <c:pt idx="49">
                    <c:v>Y</c:v>
                  </c:pt>
                  <c:pt idx="50">
                    <c:v>Y</c:v>
                  </c:pt>
                  <c:pt idx="51">
                    <c:v>Y</c:v>
                  </c:pt>
                  <c:pt idx="52">
                    <c:v>Y</c:v>
                  </c:pt>
                  <c:pt idx="53">
                    <c:v>Y</c:v>
                  </c:pt>
                  <c:pt idx="54">
                    <c:v>Y</c:v>
                  </c:pt>
                  <c:pt idx="55">
                    <c:v>Y</c:v>
                  </c:pt>
                  <c:pt idx="56">
                    <c:v>Y</c:v>
                  </c:pt>
                  <c:pt idx="57">
                    <c:v>Y</c:v>
                  </c:pt>
                  <c:pt idx="58">
                    <c:v>Y</c:v>
                  </c:pt>
                  <c:pt idx="59">
                    <c:v>Y</c:v>
                  </c:pt>
                  <c:pt idx="60">
                    <c:v>Y</c:v>
                  </c:pt>
                  <c:pt idx="61">
                    <c:v>Y</c:v>
                  </c:pt>
                  <c:pt idx="62">
                    <c:v>Y</c:v>
                  </c:pt>
                  <c:pt idx="63">
                    <c:v>Y</c:v>
                  </c:pt>
                  <c:pt idx="64">
                    <c:v>Y</c:v>
                  </c:pt>
                  <c:pt idx="65">
                    <c:v>Y</c:v>
                  </c:pt>
                  <c:pt idx="66">
                    <c:v>Y</c:v>
                  </c:pt>
                  <c:pt idx="67">
                    <c:v>Y</c:v>
                  </c:pt>
                  <c:pt idx="68">
                    <c:v>Y</c:v>
                  </c:pt>
                  <c:pt idx="69">
                    <c:v>Y</c:v>
                  </c:pt>
                  <c:pt idx="70">
                    <c:v>Y</c:v>
                  </c:pt>
                  <c:pt idx="71">
                    <c:v>Y</c:v>
                  </c:pt>
                  <c:pt idx="72">
                    <c:v>Y</c:v>
                  </c:pt>
                  <c:pt idx="73">
                    <c:v>Y</c:v>
                  </c:pt>
                  <c:pt idx="74">
                    <c:v>Y</c:v>
                  </c:pt>
                  <c:pt idx="75">
                    <c:v>Y</c:v>
                  </c:pt>
                  <c:pt idx="76">
                    <c:v>Y</c:v>
                  </c:pt>
                  <c:pt idx="77">
                    <c:v>Y</c:v>
                  </c:pt>
                  <c:pt idx="78">
                    <c:v>Y</c:v>
                  </c:pt>
                  <c:pt idx="79">
                    <c:v>Y</c:v>
                  </c:pt>
                  <c:pt idx="80">
                    <c:v>Y</c:v>
                  </c:pt>
                  <c:pt idx="81">
                    <c:v>Y</c:v>
                  </c:pt>
                  <c:pt idx="82">
                    <c:v>Y</c:v>
                  </c:pt>
                  <c:pt idx="83">
                    <c:v>Y</c:v>
                  </c:pt>
                  <c:pt idx="84">
                    <c:v>Y</c:v>
                  </c:pt>
                  <c:pt idx="85">
                    <c:v>Y</c:v>
                  </c:pt>
                  <c:pt idx="86">
                    <c:v>Y</c:v>
                  </c:pt>
                  <c:pt idx="87">
                    <c:v>Y</c:v>
                  </c:pt>
                  <c:pt idx="88">
                    <c:v>Y</c:v>
                  </c:pt>
                  <c:pt idx="89">
                    <c:v>Y</c:v>
                  </c:pt>
                  <c:pt idx="90">
                    <c:v>Y</c:v>
                  </c:pt>
                  <c:pt idx="91">
                    <c:v>Y</c:v>
                  </c:pt>
                  <c:pt idx="92">
                    <c:v>Y</c:v>
                  </c:pt>
                  <c:pt idx="93">
                    <c:v>Y</c:v>
                  </c:pt>
                  <c:pt idx="94">
                    <c:v>Y</c:v>
                  </c:pt>
                  <c:pt idx="95">
                    <c:v>Y</c:v>
                  </c:pt>
                  <c:pt idx="96">
                    <c:v>Y</c:v>
                  </c:pt>
                  <c:pt idx="97">
                    <c:v>Y</c:v>
                  </c:pt>
                  <c:pt idx="98">
                    <c:v>Y</c:v>
                  </c:pt>
                  <c:pt idx="99">
                    <c:v>Y</c:v>
                  </c:pt>
                  <c:pt idx="100">
                    <c:v>Y</c:v>
                  </c:pt>
                  <c:pt idx="101">
                    <c:v>Y</c:v>
                  </c:pt>
                  <c:pt idx="102">
                    <c:v>Y</c:v>
                  </c:pt>
                  <c:pt idx="103">
                    <c:v>Y</c:v>
                  </c:pt>
                  <c:pt idx="104">
                    <c:v>Y</c:v>
                  </c:pt>
                  <c:pt idx="105">
                    <c:v>Y</c:v>
                  </c:pt>
                  <c:pt idx="106">
                    <c:v>Y</c:v>
                  </c:pt>
                  <c:pt idx="107">
                    <c:v>Y</c:v>
                  </c:pt>
                  <c:pt idx="108">
                    <c:v>Y</c:v>
                  </c:pt>
                  <c:pt idx="109">
                    <c:v>Y</c:v>
                  </c:pt>
                  <c:pt idx="110">
                    <c:v>Y</c:v>
                  </c:pt>
                  <c:pt idx="111">
                    <c:v>Y</c:v>
                  </c:pt>
                  <c:pt idx="112">
                    <c:v>Y</c:v>
                  </c:pt>
                  <c:pt idx="113">
                    <c:v>Y</c:v>
                  </c:pt>
                  <c:pt idx="114">
                    <c:v>Y</c:v>
                  </c:pt>
                  <c:pt idx="115">
                    <c:v>Y</c:v>
                  </c:pt>
                  <c:pt idx="116">
                    <c:v>Y</c:v>
                  </c:pt>
                  <c:pt idx="117">
                    <c:v>#N/A</c:v>
                  </c:pt>
                  <c:pt idx="118">
                    <c:v>#N/A</c:v>
                  </c:pt>
                  <c:pt idx="119">
                    <c:v>#N/A</c:v>
                  </c:pt>
                  <c:pt idx="120">
                    <c:v>#N/A</c:v>
                  </c:pt>
                  <c:pt idx="121">
                    <c:v>#N/A</c:v>
                  </c:pt>
                  <c:pt idx="122">
                    <c:v>#N/A</c:v>
                  </c:pt>
                  <c:pt idx="123">
                    <c:v>#N/A</c:v>
                  </c:pt>
                  <c:pt idx="124">
                    <c:v>#N/A</c:v>
                  </c:pt>
                  <c:pt idx="125">
                    <c:v>#N/A</c:v>
                  </c:pt>
                  <c:pt idx="126">
                    <c:v>#N/A</c:v>
                  </c:pt>
                  <c:pt idx="127">
                    <c:v>#N/A</c:v>
                  </c:pt>
                  <c:pt idx="128">
                    <c:v>#N/A</c:v>
                  </c:pt>
                  <c:pt idx="129">
                    <c:v>#N/A</c:v>
                  </c:pt>
                  <c:pt idx="130">
                    <c:v>#N/A</c:v>
                  </c:pt>
                  <c:pt idx="131">
                    <c:v>#N/A</c:v>
                  </c:pt>
                  <c:pt idx="132">
                    <c:v>#N/A</c:v>
                  </c:pt>
                  <c:pt idx="133">
                    <c:v>#N/A</c:v>
                  </c:pt>
                  <c:pt idx="134">
                    <c:v>#N/A</c:v>
                  </c:pt>
                  <c:pt idx="135">
                    <c:v>#N/A</c:v>
                  </c:pt>
                  <c:pt idx="136">
                    <c:v>#N/A</c:v>
                  </c:pt>
                  <c:pt idx="137">
                    <c:v>#N/A</c:v>
                  </c:pt>
                  <c:pt idx="138">
                    <c:v>#N/A</c:v>
                  </c:pt>
                  <c:pt idx="139">
                    <c:v>#N/A</c:v>
                  </c:pt>
                  <c:pt idx="140">
                    <c:v>#N/A</c:v>
                  </c:pt>
                  <c:pt idx="141">
                    <c:v>#N/A</c:v>
                  </c:pt>
                  <c:pt idx="142">
                    <c:v>#N/A</c:v>
                  </c:pt>
                  <c:pt idx="143">
                    <c:v>#N/A</c:v>
                  </c:pt>
                  <c:pt idx="144">
                    <c:v>#N/A</c:v>
                  </c:pt>
                  <c:pt idx="145">
                    <c:v>#N/A</c:v>
                  </c:pt>
                  <c:pt idx="146">
                    <c:v>#N/A</c:v>
                  </c:pt>
                  <c:pt idx="147">
                    <c:v>#N/A</c:v>
                  </c:pt>
                  <c:pt idx="148">
                    <c:v>#N/A</c:v>
                  </c:pt>
                  <c:pt idx="149">
                    <c:v>#N/A</c:v>
                  </c:pt>
                  <c:pt idx="150">
                    <c:v>#N/A</c:v>
                  </c:pt>
                  <c:pt idx="151">
                    <c:v>#N/A</c:v>
                  </c:pt>
                  <c:pt idx="152">
                    <c:v>#N/A</c:v>
                  </c:pt>
                  <c:pt idx="153">
                    <c:v>#N/A</c:v>
                  </c:pt>
                  <c:pt idx="154">
                    <c:v>#N/A</c:v>
                  </c:pt>
                  <c:pt idx="155">
                    <c:v>#N/A</c:v>
                  </c:pt>
                  <c:pt idx="156">
                    <c:v>#N/A</c:v>
                  </c:pt>
                  <c:pt idx="157">
                    <c:v>#N/A</c:v>
                  </c:pt>
                  <c:pt idx="158">
                    <c:v>#N/A</c:v>
                  </c:pt>
                  <c:pt idx="159">
                    <c:v>#N/A</c:v>
                  </c:pt>
                  <c:pt idx="160">
                    <c:v>#N/A</c:v>
                  </c:pt>
                  <c:pt idx="161">
                    <c:v>#N/A</c:v>
                  </c:pt>
                  <c:pt idx="162">
                    <c:v>#N/A</c:v>
                  </c:pt>
                  <c:pt idx="163">
                    <c:v>#N/A</c:v>
                  </c:pt>
                  <c:pt idx="164">
                    <c:v>#N/A</c:v>
                  </c:pt>
                  <c:pt idx="165">
                    <c:v>#N/A</c:v>
                  </c:pt>
                  <c:pt idx="166">
                    <c:v>#N/A</c:v>
                  </c:pt>
                  <c:pt idx="167">
                    <c:v>#N/A</c:v>
                  </c:pt>
                  <c:pt idx="168">
                    <c:v>#N/A</c:v>
                  </c:pt>
                  <c:pt idx="169">
                    <c:v>#N/A</c:v>
                  </c:pt>
                  <c:pt idx="170">
                    <c:v>#N/A</c:v>
                  </c:pt>
                  <c:pt idx="171">
                    <c:v>#N/A</c:v>
                  </c:pt>
                  <c:pt idx="172">
                    <c:v>#N/A</c:v>
                  </c:pt>
                  <c:pt idx="173">
                    <c:v>#N/A</c:v>
                  </c:pt>
                  <c:pt idx="174">
                    <c:v>#N/A</c:v>
                  </c:pt>
                  <c:pt idx="175">
                    <c:v>#N/A</c:v>
                  </c:pt>
                  <c:pt idx="176">
                    <c:v>#N/A</c:v>
                  </c:pt>
                  <c:pt idx="177">
                    <c:v>#N/A</c:v>
                  </c:pt>
                  <c:pt idx="178">
                    <c:v>#N/A</c:v>
                  </c:pt>
                  <c:pt idx="179">
                    <c:v>#N/A</c:v>
                  </c:pt>
                  <c:pt idx="180">
                    <c:v>#N/A</c:v>
                  </c:pt>
                  <c:pt idx="181">
                    <c:v>#N/A</c:v>
                  </c:pt>
                  <c:pt idx="182">
                    <c:v>#N/A</c:v>
                  </c:pt>
                  <c:pt idx="183">
                    <c:v>#N/A</c:v>
                  </c:pt>
                  <c:pt idx="184">
                    <c:v>#N/A</c:v>
                  </c:pt>
                  <c:pt idx="185">
                    <c:v>#N/A</c:v>
                  </c:pt>
                  <c:pt idx="186">
                    <c:v>#N/A</c:v>
                  </c:pt>
                  <c:pt idx="187">
                    <c:v>#N/A</c:v>
                  </c:pt>
                  <c:pt idx="188">
                    <c:v>#N/A</c:v>
                  </c:pt>
                  <c:pt idx="189">
                    <c:v>#N/A</c:v>
                  </c:pt>
                  <c:pt idx="190">
                    <c:v>#N/A</c:v>
                  </c:pt>
                  <c:pt idx="191">
                    <c:v>#N/A</c:v>
                  </c:pt>
                  <c:pt idx="192">
                    <c:v>#N/A</c:v>
                  </c:pt>
                  <c:pt idx="193">
                    <c:v>#N/A</c:v>
                  </c:pt>
                  <c:pt idx="194">
                    <c:v>#N/A</c:v>
                  </c:pt>
                  <c:pt idx="195">
                    <c:v>#N/A</c:v>
                  </c:pt>
                  <c:pt idx="196">
                    <c:v>#N/A</c:v>
                  </c:pt>
                  <c:pt idx="197">
                    <c:v>#N/A</c:v>
                  </c:pt>
                  <c:pt idx="198">
                    <c:v>#N/A</c:v>
                  </c:pt>
                  <c:pt idx="199">
                    <c:v>#N/A</c:v>
                  </c:pt>
                  <c:pt idx="200">
                    <c:v>#N/A</c:v>
                  </c:pt>
                  <c:pt idx="201">
                    <c:v>#N/A</c:v>
                  </c:pt>
                </c:lvl>
                <c:lvl>
                  <c:pt idx="0">
                    <c:v>Category</c:v>
                  </c:pt>
                  <c:pt idx="2">
                    <c:v>M50</c:v>
                  </c:pt>
                  <c:pt idx="3">
                    <c:v>W40</c:v>
                  </c:pt>
                  <c:pt idx="4">
                    <c:v>M55</c:v>
                  </c:pt>
                  <c:pt idx="5">
                    <c:v>M45</c:v>
                  </c:pt>
                  <c:pt idx="6">
                    <c:v>M80</c:v>
                  </c:pt>
                  <c:pt idx="7">
                    <c:v>M70</c:v>
                  </c:pt>
                  <c:pt idx="8">
                    <c:v>Wsen</c:v>
                  </c:pt>
                  <c:pt idx="9">
                    <c:v>M45</c:v>
                  </c:pt>
                  <c:pt idx="10">
                    <c:v>W70</c:v>
                  </c:pt>
                  <c:pt idx="11">
                    <c:v>M60</c:v>
                  </c:pt>
                  <c:pt idx="12">
                    <c:v>M55</c:v>
                  </c:pt>
                  <c:pt idx="13">
                    <c:v>W55</c:v>
                  </c:pt>
                  <c:pt idx="14">
                    <c:v>M55</c:v>
                  </c:pt>
                  <c:pt idx="15">
                    <c:v>M70</c:v>
                  </c:pt>
                  <c:pt idx="16">
                    <c:v>M50</c:v>
                  </c:pt>
                  <c:pt idx="17">
                    <c:v>M50</c:v>
                  </c:pt>
                  <c:pt idx="18">
                    <c:v>WSen</c:v>
                  </c:pt>
                  <c:pt idx="19">
                    <c:v>M50</c:v>
                  </c:pt>
                  <c:pt idx="20">
                    <c:v>M60</c:v>
                  </c:pt>
                  <c:pt idx="21">
                    <c:v>W55</c:v>
                  </c:pt>
                  <c:pt idx="22">
                    <c:v>Msen</c:v>
                  </c:pt>
                  <c:pt idx="23">
                    <c:v>M45</c:v>
                  </c:pt>
                  <c:pt idx="24">
                    <c:v>M50</c:v>
                  </c:pt>
                  <c:pt idx="25">
                    <c:v>M65</c:v>
                  </c:pt>
                  <c:pt idx="26">
                    <c:v>M40</c:v>
                  </c:pt>
                  <c:pt idx="27">
                    <c:v>M55</c:v>
                  </c:pt>
                  <c:pt idx="28">
                    <c:v>M50</c:v>
                  </c:pt>
                  <c:pt idx="29">
                    <c:v>M55</c:v>
                  </c:pt>
                  <c:pt idx="30">
                    <c:v>M55</c:v>
                  </c:pt>
                  <c:pt idx="31">
                    <c:v>M50</c:v>
                  </c:pt>
                  <c:pt idx="32">
                    <c:v>M55</c:v>
                  </c:pt>
                  <c:pt idx="33">
                    <c:v>W45</c:v>
                  </c:pt>
                  <c:pt idx="34">
                    <c:v>M50</c:v>
                  </c:pt>
                  <c:pt idx="35">
                    <c:v>M60</c:v>
                  </c:pt>
                  <c:pt idx="36">
                    <c:v>M65</c:v>
                  </c:pt>
                  <c:pt idx="37">
                    <c:v>M75</c:v>
                  </c:pt>
                  <c:pt idx="38">
                    <c:v>M50</c:v>
                  </c:pt>
                  <c:pt idx="39">
                    <c:v>W55</c:v>
                  </c:pt>
                  <c:pt idx="40">
                    <c:v>M40</c:v>
                  </c:pt>
                  <c:pt idx="41">
                    <c:v>M45</c:v>
                  </c:pt>
                  <c:pt idx="42">
                    <c:v>M50</c:v>
                  </c:pt>
                  <c:pt idx="43">
                    <c:v>M50</c:v>
                  </c:pt>
                  <c:pt idx="44">
                    <c:v>W40</c:v>
                  </c:pt>
                  <c:pt idx="45">
                    <c:v>W45</c:v>
                  </c:pt>
                  <c:pt idx="46">
                    <c:v>M60</c:v>
                  </c:pt>
                  <c:pt idx="47">
                    <c:v>M40</c:v>
                  </c:pt>
                  <c:pt idx="48">
                    <c:v>W40</c:v>
                  </c:pt>
                  <c:pt idx="49">
                    <c:v>M55</c:v>
                  </c:pt>
                  <c:pt idx="50">
                    <c:v>MSen</c:v>
                  </c:pt>
                  <c:pt idx="51">
                    <c:v>Wsen</c:v>
                  </c:pt>
                  <c:pt idx="52">
                    <c:v>Msen</c:v>
                  </c:pt>
                  <c:pt idx="53">
                    <c:v>M60</c:v>
                  </c:pt>
                  <c:pt idx="54">
                    <c:v>M45</c:v>
                  </c:pt>
                  <c:pt idx="55">
                    <c:v>W50</c:v>
                  </c:pt>
                  <c:pt idx="56">
                    <c:v>M45</c:v>
                  </c:pt>
                  <c:pt idx="57">
                    <c:v>M60</c:v>
                  </c:pt>
                  <c:pt idx="58">
                    <c:v>W55</c:v>
                  </c:pt>
                  <c:pt idx="59">
                    <c:v>M40</c:v>
                  </c:pt>
                  <c:pt idx="60">
                    <c:v>M40</c:v>
                  </c:pt>
                  <c:pt idx="61">
                    <c:v>M55</c:v>
                  </c:pt>
                  <c:pt idx="62">
                    <c:v>W45</c:v>
                  </c:pt>
                  <c:pt idx="63">
                    <c:v>M40</c:v>
                  </c:pt>
                  <c:pt idx="64">
                    <c:v>MSen</c:v>
                  </c:pt>
                  <c:pt idx="65">
                    <c:v>M65</c:v>
                  </c:pt>
                  <c:pt idx="66">
                    <c:v>M55</c:v>
                  </c:pt>
                  <c:pt idx="67">
                    <c:v>M40</c:v>
                  </c:pt>
                  <c:pt idx="68">
                    <c:v>WSen</c:v>
                  </c:pt>
                  <c:pt idx="69">
                    <c:v>M45</c:v>
                  </c:pt>
                  <c:pt idx="70">
                    <c:v>M40</c:v>
                  </c:pt>
                  <c:pt idx="71">
                    <c:v>M65</c:v>
                  </c:pt>
                  <c:pt idx="72">
                    <c:v>M55</c:v>
                  </c:pt>
                  <c:pt idx="73">
                    <c:v>MSen</c:v>
                  </c:pt>
                  <c:pt idx="74">
                    <c:v>M45</c:v>
                  </c:pt>
                  <c:pt idx="75">
                    <c:v>MSen</c:v>
                  </c:pt>
                  <c:pt idx="76">
                    <c:v>W45</c:v>
                  </c:pt>
                  <c:pt idx="77">
                    <c:v>M45</c:v>
                  </c:pt>
                  <c:pt idx="78">
                    <c:v>MSen</c:v>
                  </c:pt>
                  <c:pt idx="79">
                    <c:v>MSen</c:v>
                  </c:pt>
                  <c:pt idx="80">
                    <c:v>MSen</c:v>
                  </c:pt>
                  <c:pt idx="81">
                    <c:v>W50</c:v>
                  </c:pt>
                  <c:pt idx="82">
                    <c:v>M75</c:v>
                  </c:pt>
                  <c:pt idx="83">
                    <c:v>M50</c:v>
                  </c:pt>
                  <c:pt idx="84">
                    <c:v>MU21</c:v>
                  </c:pt>
                  <c:pt idx="85">
                    <c:v>M70</c:v>
                  </c:pt>
                  <c:pt idx="86">
                    <c:v>W50</c:v>
                  </c:pt>
                  <c:pt idx="87">
                    <c:v>W40</c:v>
                  </c:pt>
                  <c:pt idx="88">
                    <c:v>M70</c:v>
                  </c:pt>
                  <c:pt idx="89">
                    <c:v>W60</c:v>
                  </c:pt>
                  <c:pt idx="90">
                    <c:v>W45</c:v>
                  </c:pt>
                  <c:pt idx="91">
                    <c:v>M55</c:v>
                  </c:pt>
                  <c:pt idx="92">
                    <c:v>M50</c:v>
                  </c:pt>
                  <c:pt idx="93">
                    <c:v>M40</c:v>
                  </c:pt>
                  <c:pt idx="94">
                    <c:v>MSen</c:v>
                  </c:pt>
                  <c:pt idx="95">
                    <c:v>M45</c:v>
                  </c:pt>
                  <c:pt idx="96">
                    <c:v>M60</c:v>
                  </c:pt>
                  <c:pt idx="97">
                    <c:v>M50</c:v>
                  </c:pt>
                  <c:pt idx="98">
                    <c:v>M50</c:v>
                  </c:pt>
                  <c:pt idx="99">
                    <c:v>M40</c:v>
                  </c:pt>
                  <c:pt idx="100">
                    <c:v>MSen</c:v>
                  </c:pt>
                  <c:pt idx="101">
                    <c:v>M40</c:v>
                  </c:pt>
                  <c:pt idx="102">
                    <c:v>M45</c:v>
                  </c:pt>
                  <c:pt idx="103">
                    <c:v>M55</c:v>
                  </c:pt>
                  <c:pt idx="104">
                    <c:v>MSen</c:v>
                  </c:pt>
                  <c:pt idx="105">
                    <c:v>M55</c:v>
                  </c:pt>
                  <c:pt idx="106">
                    <c:v>WSen</c:v>
                  </c:pt>
                  <c:pt idx="107">
                    <c:v>MSen</c:v>
                  </c:pt>
                  <c:pt idx="108">
                    <c:v>M40</c:v>
                  </c:pt>
                  <c:pt idx="109">
                    <c:v>M65</c:v>
                  </c:pt>
                  <c:pt idx="110">
                    <c:v>W60</c:v>
                  </c:pt>
                  <c:pt idx="111">
                    <c:v>MSen</c:v>
                  </c:pt>
                  <c:pt idx="112">
                    <c:v>M60</c:v>
                  </c:pt>
                  <c:pt idx="113">
                    <c:v>M50</c:v>
                  </c:pt>
                  <c:pt idx="114">
                    <c:v>M50</c:v>
                  </c:pt>
                  <c:pt idx="115">
                    <c:v>MSen</c:v>
                  </c:pt>
                  <c:pt idx="116">
                    <c:v>MSen</c:v>
                  </c:pt>
                </c:lvl>
                <c:lvl>
                  <c:pt idx="0">
                    <c:v>Club, or</c:v>
                  </c:pt>
                  <c:pt idx="1">
                    <c:v>unattached</c:v>
                  </c:pt>
                  <c:pt idx="2">
                    <c:v>Todmorden Harriers</c:v>
                  </c:pt>
                  <c:pt idx="3">
                    <c:v>Accrington RR</c:v>
                  </c:pt>
                  <c:pt idx="4">
                    <c:v>Accrington RR</c:v>
                  </c:pt>
                  <c:pt idx="5">
                    <c:v>Horwich RMI Harriers</c:v>
                  </c:pt>
                  <c:pt idx="6">
                    <c:v>Bowland Fell Runners</c:v>
                  </c:pt>
                  <c:pt idx="7">
                    <c:v>u/a</c:v>
                  </c:pt>
                  <c:pt idx="8">
                    <c:v>Acre Street Runners</c:v>
                  </c:pt>
                  <c:pt idx="9">
                    <c:v>Meltham AC</c:v>
                  </c:pt>
                  <c:pt idx="10">
                    <c:v>CleM</c:v>
                  </c:pt>
                  <c:pt idx="11">
                    <c:v>Rossendale Harriers</c:v>
                  </c:pt>
                  <c:pt idx="12">
                    <c:v>Cheshire Hill Racers</c:v>
                  </c:pt>
                  <c:pt idx="13">
                    <c:v>Todmorden Harriers</c:v>
                  </c:pt>
                  <c:pt idx="14">
                    <c:v>Achille Ratti CC</c:v>
                  </c:pt>
                  <c:pt idx="15">
                    <c:v>CleM</c:v>
                  </c:pt>
                  <c:pt idx="16">
                    <c:v>Todmorden Harriers</c:v>
                  </c:pt>
                  <c:pt idx="17">
                    <c:v>Horwich RMI Harriers</c:v>
                  </c:pt>
                  <c:pt idx="18">
                    <c:v>Saddleworth Runners</c:v>
                  </c:pt>
                  <c:pt idx="19">
                    <c:v>u/a</c:v>
                  </c:pt>
                  <c:pt idx="20">
                    <c:v>Horwich RMI Harriers</c:v>
                  </c:pt>
                  <c:pt idx="21">
                    <c:v>Saddleworth Runners</c:v>
                  </c:pt>
                  <c:pt idx="22">
                    <c:v>Bowland Fell Runners</c:v>
                  </c:pt>
                  <c:pt idx="23">
                    <c:v>Rossendale Harriers</c:v>
                  </c:pt>
                  <c:pt idx="24">
                    <c:v>u/a</c:v>
                  </c:pt>
                  <c:pt idx="25">
                    <c:v>Rossendale Harriers</c:v>
                  </c:pt>
                  <c:pt idx="26">
                    <c:v>CVFR</c:v>
                  </c:pt>
                  <c:pt idx="27">
                    <c:v>Stainland Lions</c:v>
                  </c:pt>
                  <c:pt idx="28">
                    <c:v>CleM</c:v>
                  </c:pt>
                  <c:pt idx="29">
                    <c:v>Accrington RR</c:v>
                  </c:pt>
                  <c:pt idx="30">
                    <c:v>Accrington RR</c:v>
                  </c:pt>
                  <c:pt idx="31">
                    <c:v>Rossendale Harriers</c:v>
                  </c:pt>
                  <c:pt idx="32">
                    <c:v>Radcliffe AC</c:v>
                  </c:pt>
                  <c:pt idx="33">
                    <c:v>Accrington RR</c:v>
                  </c:pt>
                  <c:pt idx="34">
                    <c:v>Accrington RR</c:v>
                  </c:pt>
                  <c:pt idx="35">
                    <c:v>Rossendale Harriers</c:v>
                  </c:pt>
                  <c:pt idx="36">
                    <c:v>Rossendale Harriers</c:v>
                  </c:pt>
                  <c:pt idx="37">
                    <c:v>Rossendale Harriers</c:v>
                  </c:pt>
                  <c:pt idx="38">
                    <c:v>Ribble Valley Runners</c:v>
                  </c:pt>
                  <c:pt idx="39">
                    <c:v>Rossendale Harriers</c:v>
                  </c:pt>
                  <c:pt idx="40">
                    <c:v>Saddleworth Runners</c:v>
                  </c:pt>
                  <c:pt idx="41">
                    <c:v>Rossendale Harriers</c:v>
                  </c:pt>
                  <c:pt idx="42">
                    <c:v>Rossendale Harriers</c:v>
                  </c:pt>
                  <c:pt idx="43">
                    <c:v>Todmorden Harriers</c:v>
                  </c:pt>
                  <c:pt idx="44">
                    <c:v>Holcombe Harriers</c:v>
                  </c:pt>
                  <c:pt idx="45">
                    <c:v>Holcombe Harriers</c:v>
                  </c:pt>
                  <c:pt idx="46">
                    <c:v>CleM</c:v>
                  </c:pt>
                  <c:pt idx="47">
                    <c:v>u/a</c:v>
                  </c:pt>
                  <c:pt idx="48">
                    <c:v>Rossendale Harriers</c:v>
                  </c:pt>
                  <c:pt idx="49">
                    <c:v>Chorley A+T</c:v>
                  </c:pt>
                  <c:pt idx="50">
                    <c:v>u/a</c:v>
                  </c:pt>
                  <c:pt idx="51">
                    <c:v>Rossendale Harriers</c:v>
                  </c:pt>
                  <c:pt idx="52">
                    <c:v>u/a</c:v>
                  </c:pt>
                  <c:pt idx="53">
                    <c:v>u/a</c:v>
                  </c:pt>
                  <c:pt idx="54">
                    <c:v>Rossendale Harriers</c:v>
                  </c:pt>
                  <c:pt idx="55">
                    <c:v>Rossendale Harriers</c:v>
                  </c:pt>
                  <c:pt idx="56">
                    <c:v>CleM</c:v>
                  </c:pt>
                  <c:pt idx="57">
                    <c:v>u/a</c:v>
                  </c:pt>
                  <c:pt idx="58">
                    <c:v>Radcliffe AC</c:v>
                  </c:pt>
                  <c:pt idx="59">
                    <c:v>Rossendale Harriers</c:v>
                  </c:pt>
                  <c:pt idx="60">
                    <c:v>Holcombe Harriers</c:v>
                  </c:pt>
                  <c:pt idx="61">
                    <c:v>Accrington RR</c:v>
                  </c:pt>
                  <c:pt idx="62">
                    <c:v>Rossendale Harriers</c:v>
                  </c:pt>
                  <c:pt idx="63">
                    <c:v>Bowland Fell Runners</c:v>
                  </c:pt>
                  <c:pt idx="64">
                    <c:v>Todmorden Harriers</c:v>
                  </c:pt>
                  <c:pt idx="65">
                    <c:v>Rossendale Harriers</c:v>
                  </c:pt>
                  <c:pt idx="66">
                    <c:v>Rochdale Harriers</c:v>
                  </c:pt>
                  <c:pt idx="67">
                    <c:v>Sale Harriers</c:v>
                  </c:pt>
                  <c:pt idx="68">
                    <c:v>Ramsbottom RC</c:v>
                  </c:pt>
                  <c:pt idx="69">
                    <c:v>Rossendale Tri Club</c:v>
                  </c:pt>
                  <c:pt idx="70">
                    <c:v>u/a</c:v>
                  </c:pt>
                  <c:pt idx="71">
                    <c:v>Middleton Harriers</c:v>
                  </c:pt>
                  <c:pt idx="72">
                    <c:v>Trawden AC</c:v>
                  </c:pt>
                  <c:pt idx="73">
                    <c:v>Ramsbottom RC</c:v>
                  </c:pt>
                  <c:pt idx="74">
                    <c:v>CleM</c:v>
                  </c:pt>
                  <c:pt idx="75">
                    <c:v>u/a</c:v>
                  </c:pt>
                  <c:pt idx="76">
                    <c:v>Radcliffe AC</c:v>
                  </c:pt>
                  <c:pt idx="77">
                    <c:v>CleM</c:v>
                  </c:pt>
                  <c:pt idx="78">
                    <c:v>Rossendale Harriers</c:v>
                  </c:pt>
                  <c:pt idx="79">
                    <c:v>Blackburn Harriers</c:v>
                  </c:pt>
                  <c:pt idx="80">
                    <c:v>Horwich RMI Harriers</c:v>
                  </c:pt>
                  <c:pt idx="81">
                    <c:v>Blackburn Road Runners</c:v>
                  </c:pt>
                  <c:pt idx="82">
                    <c:v>Blackburn Road Runners</c:v>
                  </c:pt>
                  <c:pt idx="83">
                    <c:v>Bowland Fell Runners</c:v>
                  </c:pt>
                  <c:pt idx="84">
                    <c:v>Bowland Fell Runners</c:v>
                  </c:pt>
                  <c:pt idx="85">
                    <c:v>u/a</c:v>
                  </c:pt>
                  <c:pt idx="86">
                    <c:v>Blackburn Road Runners</c:v>
                  </c:pt>
                  <c:pt idx="87">
                    <c:v>Darwen Dashers</c:v>
                  </c:pt>
                  <c:pt idx="88">
                    <c:v>Ribble Valley Runners</c:v>
                  </c:pt>
                  <c:pt idx="89">
                    <c:v>Ramsbottom RC</c:v>
                  </c:pt>
                  <c:pt idx="90">
                    <c:v>u/a</c:v>
                  </c:pt>
                  <c:pt idx="91">
                    <c:v>Rossendale Tri Club</c:v>
                  </c:pt>
                  <c:pt idx="92">
                    <c:v>Rossendale Tri Club</c:v>
                  </c:pt>
                  <c:pt idx="93">
                    <c:v>Prestwich AC</c:v>
                  </c:pt>
                  <c:pt idx="94">
                    <c:v>Rossendale Harriers</c:v>
                  </c:pt>
                  <c:pt idx="95">
                    <c:v>Ramsbottom RC</c:v>
                  </c:pt>
                  <c:pt idx="96">
                    <c:v>Darwen Dashers</c:v>
                  </c:pt>
                  <c:pt idx="97">
                    <c:v>Rossendale Harriers</c:v>
                  </c:pt>
                  <c:pt idx="98">
                    <c:v>Rossendale Tri Club</c:v>
                  </c:pt>
                  <c:pt idx="99">
                    <c:v>u/a</c:v>
                  </c:pt>
                  <c:pt idx="100">
                    <c:v>Rossendale Tri Club</c:v>
                  </c:pt>
                  <c:pt idx="101">
                    <c:v>u/a</c:v>
                  </c:pt>
                  <c:pt idx="102">
                    <c:v>Ramsbottom RC</c:v>
                  </c:pt>
                  <c:pt idx="103">
                    <c:v>CVFR</c:v>
                  </c:pt>
                  <c:pt idx="104">
                    <c:v>Ramsbottom RC</c:v>
                  </c:pt>
                  <c:pt idx="105">
                    <c:v>Rossendale Tri Club</c:v>
                  </c:pt>
                  <c:pt idx="106">
                    <c:v>Rossendale Harriers</c:v>
                  </c:pt>
                  <c:pt idx="107">
                    <c:v>Rossendale Harriers</c:v>
                  </c:pt>
                  <c:pt idx="108">
                    <c:v>Bury AC</c:v>
                  </c:pt>
                  <c:pt idx="109">
                    <c:v>Trawden AC</c:v>
                  </c:pt>
                  <c:pt idx="110">
                    <c:v>Trawden AC</c:v>
                  </c:pt>
                  <c:pt idx="111">
                    <c:v>u/a</c:v>
                  </c:pt>
                  <c:pt idx="112">
                    <c:v>u/a</c:v>
                  </c:pt>
                  <c:pt idx="113">
                    <c:v>u/a</c:v>
                  </c:pt>
                  <c:pt idx="114">
                    <c:v>Rossendale Harriers</c:v>
                  </c:pt>
                  <c:pt idx="115">
                    <c:v>Bury AC</c:v>
                  </c:pt>
                  <c:pt idx="116">
                    <c:v>CVFR</c:v>
                  </c:pt>
                </c:lvl>
                <c:lvl>
                  <c:pt idx="0">
                    <c:v>Name</c:v>
                  </c:pt>
                  <c:pt idx="2">
                    <c:v>Darren Graham</c:v>
                  </c:pt>
                  <c:pt idx="3">
                    <c:v>Lisa Parker</c:v>
                  </c:pt>
                  <c:pt idx="4">
                    <c:v>Mick Toman</c:v>
                  </c:pt>
                  <c:pt idx="5">
                    <c:v>Dan Gilbert</c:v>
                  </c:pt>
                  <c:pt idx="6">
                    <c:v>Phil Martin</c:v>
                  </c:pt>
                  <c:pt idx="7">
                    <c:v>William Murgatroyd</c:v>
                  </c:pt>
                  <c:pt idx="8">
                    <c:v>Chloe Hewlett</c:v>
                  </c:pt>
                  <c:pt idx="9">
                    <c:v>Seoul Randaii</c:v>
                  </c:pt>
                  <c:pt idx="10">
                    <c:v>Linda Lord</c:v>
                  </c:pt>
                  <c:pt idx="11">
                    <c:v>Peter Nuttall</c:v>
                  </c:pt>
                  <c:pt idx="12">
                    <c:v>Brian Hickey</c:v>
                  </c:pt>
                  <c:pt idx="13">
                    <c:v>Deborah Gowans</c:v>
                  </c:pt>
                  <c:pt idx="14">
                    <c:v>Andy Holden</c:v>
                  </c:pt>
                  <c:pt idx="15">
                    <c:v>Robert Hirst</c:v>
                  </c:pt>
                  <c:pt idx="16">
                    <c:v>James Riley</c:v>
                  </c:pt>
                  <c:pt idx="17">
                    <c:v>Mark Walsh</c:v>
                  </c:pt>
                  <c:pt idx="18">
                    <c:v>Martha Tibbot</c:v>
                  </c:pt>
                  <c:pt idx="19">
                    <c:v>Christian Ellis</c:v>
                  </c:pt>
                  <c:pt idx="20">
                    <c:v>Paul Boardman</c:v>
                  </c:pt>
                  <c:pt idx="21">
                    <c:v>Fiona Dyson</c:v>
                  </c:pt>
                  <c:pt idx="22">
                    <c:v>Oliver Heaton</c:v>
                  </c:pt>
                  <c:pt idx="23">
                    <c:v>Richard Campbell</c:v>
                  </c:pt>
                  <c:pt idx="24">
                    <c:v>Chris Rainey</c:v>
                  </c:pt>
                  <c:pt idx="25">
                    <c:v>Steven Melling</c:v>
                  </c:pt>
                  <c:pt idx="26">
                    <c:v>Alex Whittem</c:v>
                  </c:pt>
                  <c:pt idx="27">
                    <c:v>Paul Patrick</c:v>
                  </c:pt>
                  <c:pt idx="28">
                    <c:v>Neil Hardiman</c:v>
                  </c:pt>
                  <c:pt idx="29">
                    <c:v>Joe Curran</c:v>
                  </c:pt>
                  <c:pt idx="30">
                    <c:v>Liam Moden</c:v>
                  </c:pt>
                  <c:pt idx="31">
                    <c:v>Craig Wellens</c:v>
                  </c:pt>
                  <c:pt idx="32">
                    <c:v>Lee Turner</c:v>
                  </c:pt>
                  <c:pt idx="33">
                    <c:v>Katharine Gregson</c:v>
                  </c:pt>
                  <c:pt idx="34">
                    <c:v>David Kenneford</c:v>
                  </c:pt>
                  <c:pt idx="35">
                    <c:v>Mervyn Keys</c:v>
                  </c:pt>
                  <c:pt idx="36">
                    <c:v>Thornton Taylor</c:v>
                  </c:pt>
                  <c:pt idx="37">
                    <c:v>Ken Taylor</c:v>
                  </c:pt>
                  <c:pt idx="38">
                    <c:v>Graham Jenkins</c:v>
                  </c:pt>
                  <c:pt idx="39">
                    <c:v>Hilary Farren</c:v>
                  </c:pt>
                  <c:pt idx="40">
                    <c:v>Michael Fleming</c:v>
                  </c:pt>
                  <c:pt idx="41">
                    <c:v>Paul Wolstenholme</c:v>
                  </c:pt>
                  <c:pt idx="42">
                    <c:v>Alex Frost</c:v>
                  </c:pt>
                  <c:pt idx="43">
                    <c:v>Paul Burnett</c:v>
                  </c:pt>
                  <c:pt idx="44">
                    <c:v>Yasmin Boodhun</c:v>
                  </c:pt>
                  <c:pt idx="45">
                    <c:v>Helen Taylor</c:v>
                  </c:pt>
                  <c:pt idx="46">
                    <c:v>Rick Moore</c:v>
                  </c:pt>
                  <c:pt idx="47">
                    <c:v>Ian Carruthers</c:v>
                  </c:pt>
                  <c:pt idx="48">
                    <c:v>Hena Chaudry</c:v>
                  </c:pt>
                  <c:pt idx="49">
                    <c:v>Bill Beckett</c:v>
                  </c:pt>
                  <c:pt idx="50">
                    <c:v>Conor Tyndall</c:v>
                  </c:pt>
                  <c:pt idx="51">
                    <c:v>Josephine Wells</c:v>
                  </c:pt>
                  <c:pt idx="52">
                    <c:v>Liam Walsh</c:v>
                  </c:pt>
                  <c:pt idx="53">
                    <c:v>Colin Gilmour</c:v>
                  </c:pt>
                  <c:pt idx="54">
                    <c:v>James Bowater</c:v>
                  </c:pt>
                  <c:pt idx="55">
                    <c:v>Anne-Marie Hindle</c:v>
                  </c:pt>
                  <c:pt idx="56">
                    <c:v>Richard Stevenson</c:v>
                  </c:pt>
                  <c:pt idx="57">
                    <c:v>David J Banks</c:v>
                  </c:pt>
                  <c:pt idx="58">
                    <c:v>Kathryn Davies</c:v>
                  </c:pt>
                  <c:pt idx="59">
                    <c:v>Rick Solman</c:v>
                  </c:pt>
                  <c:pt idx="60">
                    <c:v>Steven White</c:v>
                  </c:pt>
                  <c:pt idx="61">
                    <c:v>Andrew Hollas</c:v>
                  </c:pt>
                  <c:pt idx="62">
                    <c:v>Lorna Holt</c:v>
                  </c:pt>
                  <c:pt idx="63">
                    <c:v>Christopher Goldie</c:v>
                  </c:pt>
                  <c:pt idx="64">
                    <c:v>Darren Shackleton</c:v>
                  </c:pt>
                  <c:pt idx="65">
                    <c:v>Dave Kelly</c:v>
                  </c:pt>
                  <c:pt idx="66">
                    <c:v>Mark Walker</c:v>
                  </c:pt>
                  <c:pt idx="67">
                    <c:v>Chris Donnelly</c:v>
                  </c:pt>
                  <c:pt idx="68">
                    <c:v>Becky Albrow</c:v>
                  </c:pt>
                  <c:pt idx="69">
                    <c:v>Lee Cramp</c:v>
                  </c:pt>
                  <c:pt idx="70">
                    <c:v>Phil Haworth</c:v>
                  </c:pt>
                  <c:pt idx="71">
                    <c:v>Alan Davies</c:v>
                  </c:pt>
                  <c:pt idx="72">
                    <c:v>John McDonald</c:v>
                  </c:pt>
                  <c:pt idx="73">
                    <c:v>James Thomas</c:v>
                  </c:pt>
                  <c:pt idx="74">
                    <c:v>Peter Coates</c:v>
                  </c:pt>
                  <c:pt idx="75">
                    <c:v>Guy Sanderson</c:v>
                  </c:pt>
                  <c:pt idx="76">
                    <c:v>Kaen Doherty</c:v>
                  </c:pt>
                  <c:pt idx="77">
                    <c:v>Dom Howell</c:v>
                  </c:pt>
                  <c:pt idx="78">
                    <c:v>Matthew Clawson</c:v>
                  </c:pt>
                  <c:pt idx="79">
                    <c:v>Marc Hartley</c:v>
                  </c:pt>
                  <c:pt idx="80">
                    <c:v>Matt Fawthrop</c:v>
                  </c:pt>
                  <c:pt idx="81">
                    <c:v>Lisa Ingham</c:v>
                  </c:pt>
                  <c:pt idx="82">
                    <c:v>Malcolm Ingham</c:v>
                  </c:pt>
                  <c:pt idx="83">
                    <c:v>Martin O'Gorman</c:v>
                  </c:pt>
                  <c:pt idx="84">
                    <c:v>Tom O'Gorman</c:v>
                  </c:pt>
                  <c:pt idx="85">
                    <c:v>Neil Hargreaves</c:v>
                  </c:pt>
                  <c:pt idx="86">
                    <c:v>Margaret Morley</c:v>
                  </c:pt>
                  <c:pt idx="87">
                    <c:v>Leanne Walsh</c:v>
                  </c:pt>
                  <c:pt idx="88">
                    <c:v>Ian Smith</c:v>
                  </c:pt>
                  <c:pt idx="89">
                    <c:v>Cecilia Woods</c:v>
                  </c:pt>
                  <c:pt idx="90">
                    <c:v>Kathryn Clayton</c:v>
                  </c:pt>
                  <c:pt idx="91">
                    <c:v>Graeme Courtney</c:v>
                  </c:pt>
                  <c:pt idx="92">
                    <c:v>Stephen Hutchings </c:v>
                  </c:pt>
                  <c:pt idx="93">
                    <c:v>Peter Potter</c:v>
                  </c:pt>
                  <c:pt idx="94">
                    <c:v>Grant Cunliffe</c:v>
                  </c:pt>
                  <c:pt idx="95">
                    <c:v>Lee Entwistle</c:v>
                  </c:pt>
                  <c:pt idx="96">
                    <c:v>David Barnes</c:v>
                  </c:pt>
                  <c:pt idx="97">
                    <c:v>Dave Haygarth</c:v>
                  </c:pt>
                  <c:pt idx="98">
                    <c:v>Lee Harkness</c:v>
                  </c:pt>
                  <c:pt idx="99">
                    <c:v>Marc Vipham</c:v>
                  </c:pt>
                  <c:pt idx="100">
                    <c:v>Jan Harwood</c:v>
                  </c:pt>
                  <c:pt idx="101">
                    <c:v>Dan Vipham</c:v>
                  </c:pt>
                  <c:pt idx="102">
                    <c:v>Dan Stacey</c:v>
                  </c:pt>
                  <c:pt idx="103">
                    <c:v>Pete Heywood </c:v>
                  </c:pt>
                  <c:pt idx="104">
                    <c:v>Neil McRobert</c:v>
                  </c:pt>
                  <c:pt idx="105">
                    <c:v>Andrew Kershaw</c:v>
                  </c:pt>
                  <c:pt idx="106">
                    <c:v>Louise Waller</c:v>
                  </c:pt>
                  <c:pt idx="107">
                    <c:v>Philip Greenwood</c:v>
                  </c:pt>
                  <c:pt idx="108">
                    <c:v>Sudmanshu Sharma</c:v>
                  </c:pt>
                  <c:pt idx="109">
                    <c:v>Robert Smith </c:v>
                  </c:pt>
                  <c:pt idx="110">
                    <c:v>Karen Windle</c:v>
                  </c:pt>
                  <c:pt idx="111">
                    <c:v>Luke Allcock</c:v>
                  </c:pt>
                  <c:pt idx="112">
                    <c:v>Steven Allcock</c:v>
                  </c:pt>
                  <c:pt idx="113">
                    <c:v>Ian Bury</c:v>
                  </c:pt>
                  <c:pt idx="114">
                    <c:v>Neil Cornfoot</c:v>
                  </c:pt>
                  <c:pt idx="115">
                    <c:v>Declan Tattersall</c:v>
                  </c:pt>
                  <c:pt idx="116">
                    <c:v>Andrew Worster </c:v>
                  </c:pt>
                </c:lvl>
                <c:lvl>
                  <c:pt idx="0">
                    <c:v>Number</c:v>
                  </c:pt>
                  <c:pt idx="2">
                    <c:v>1</c:v>
                  </c:pt>
                  <c:pt idx="3">
                    <c:v>2</c:v>
                  </c:pt>
                  <c:pt idx="4">
                    <c:v>3</c:v>
                  </c:pt>
                  <c:pt idx="5">
                    <c:v>4</c:v>
                  </c:pt>
                  <c:pt idx="6">
                    <c:v>5</c:v>
                  </c:pt>
                  <c:pt idx="7">
                    <c:v>6</c:v>
                  </c:pt>
                  <c:pt idx="8">
                    <c:v>7</c:v>
                  </c:pt>
                  <c:pt idx="9">
                    <c:v>8</c:v>
                  </c:pt>
                  <c:pt idx="10">
                    <c:v>9</c:v>
                  </c:pt>
                  <c:pt idx="11">
                    <c:v>10</c:v>
                  </c:pt>
                  <c:pt idx="12">
                    <c:v>11</c:v>
                  </c:pt>
                  <c:pt idx="13">
                    <c:v>12</c:v>
                  </c:pt>
                  <c:pt idx="14">
                    <c:v>13</c:v>
                  </c:pt>
                  <c:pt idx="15">
                    <c:v>14</c:v>
                  </c:pt>
                  <c:pt idx="16">
                    <c:v>15</c:v>
                  </c:pt>
                  <c:pt idx="17">
                    <c:v>16</c:v>
                  </c:pt>
                  <c:pt idx="18">
                    <c:v>17</c:v>
                  </c:pt>
                  <c:pt idx="19">
                    <c:v>18</c:v>
                  </c:pt>
                  <c:pt idx="20">
                    <c:v>19</c:v>
                  </c:pt>
                  <c:pt idx="21">
                    <c:v>20</c:v>
                  </c:pt>
                  <c:pt idx="22">
                    <c:v>21</c:v>
                  </c:pt>
                  <c:pt idx="23">
                    <c:v>22</c:v>
                  </c:pt>
                  <c:pt idx="24">
                    <c:v>23</c:v>
                  </c:pt>
                  <c:pt idx="25">
                    <c:v>24</c:v>
                  </c:pt>
                  <c:pt idx="26">
                    <c:v>25</c:v>
                  </c:pt>
                  <c:pt idx="27">
                    <c:v>26</c:v>
                  </c:pt>
                  <c:pt idx="28">
                    <c:v>27</c:v>
                  </c:pt>
                  <c:pt idx="29">
                    <c:v>28</c:v>
                  </c:pt>
                  <c:pt idx="30">
                    <c:v>29</c:v>
                  </c:pt>
                  <c:pt idx="31">
                    <c:v>30</c:v>
                  </c:pt>
                  <c:pt idx="32">
                    <c:v>31</c:v>
                  </c:pt>
                  <c:pt idx="33">
                    <c:v>32</c:v>
                  </c:pt>
                  <c:pt idx="34">
                    <c:v>33</c:v>
                  </c:pt>
                  <c:pt idx="35">
                    <c:v>34</c:v>
                  </c:pt>
                  <c:pt idx="36">
                    <c:v>35</c:v>
                  </c:pt>
                  <c:pt idx="37">
                    <c:v>36</c:v>
                  </c:pt>
                  <c:pt idx="38">
                    <c:v>37</c:v>
                  </c:pt>
                  <c:pt idx="39">
                    <c:v>38</c:v>
                  </c:pt>
                  <c:pt idx="40">
                    <c:v>39</c:v>
                  </c:pt>
                  <c:pt idx="41">
                    <c:v>40</c:v>
                  </c:pt>
                  <c:pt idx="42">
                    <c:v>41</c:v>
                  </c:pt>
                  <c:pt idx="43">
                    <c:v>42</c:v>
                  </c:pt>
                  <c:pt idx="44">
                    <c:v>43</c:v>
                  </c:pt>
                  <c:pt idx="45">
                    <c:v>44</c:v>
                  </c:pt>
                  <c:pt idx="46">
                    <c:v>45</c:v>
                  </c:pt>
                  <c:pt idx="47">
                    <c:v>46</c:v>
                  </c:pt>
                  <c:pt idx="48">
                    <c:v>47</c:v>
                  </c:pt>
                  <c:pt idx="49">
                    <c:v>48</c:v>
                  </c:pt>
                  <c:pt idx="50">
                    <c:v>49</c:v>
                  </c:pt>
                  <c:pt idx="51">
                    <c:v>50</c:v>
                  </c:pt>
                  <c:pt idx="52">
                    <c:v>51</c:v>
                  </c:pt>
                  <c:pt idx="53">
                    <c:v>52</c:v>
                  </c:pt>
                  <c:pt idx="54">
                    <c:v>53</c:v>
                  </c:pt>
                  <c:pt idx="55">
                    <c:v>54</c:v>
                  </c:pt>
                  <c:pt idx="56">
                    <c:v>55</c:v>
                  </c:pt>
                  <c:pt idx="57">
                    <c:v>56</c:v>
                  </c:pt>
                  <c:pt idx="58">
                    <c:v>57</c:v>
                  </c:pt>
                  <c:pt idx="59">
                    <c:v>58</c:v>
                  </c:pt>
                  <c:pt idx="60">
                    <c:v>59</c:v>
                  </c:pt>
                  <c:pt idx="61">
                    <c:v>60</c:v>
                  </c:pt>
                  <c:pt idx="62">
                    <c:v>61</c:v>
                  </c:pt>
                  <c:pt idx="63">
                    <c:v>62</c:v>
                  </c:pt>
                  <c:pt idx="64">
                    <c:v>63</c:v>
                  </c:pt>
                  <c:pt idx="65">
                    <c:v>64</c:v>
                  </c:pt>
                  <c:pt idx="66">
                    <c:v>65</c:v>
                  </c:pt>
                  <c:pt idx="67">
                    <c:v>66</c:v>
                  </c:pt>
                  <c:pt idx="68">
                    <c:v>67</c:v>
                  </c:pt>
                  <c:pt idx="69">
                    <c:v>68</c:v>
                  </c:pt>
                  <c:pt idx="70">
                    <c:v>69</c:v>
                  </c:pt>
                  <c:pt idx="71">
                    <c:v>70</c:v>
                  </c:pt>
                  <c:pt idx="72">
                    <c:v>71</c:v>
                  </c:pt>
                  <c:pt idx="73">
                    <c:v>72</c:v>
                  </c:pt>
                  <c:pt idx="74">
                    <c:v>73</c:v>
                  </c:pt>
                  <c:pt idx="75">
                    <c:v>74</c:v>
                  </c:pt>
                  <c:pt idx="76">
                    <c:v>75</c:v>
                  </c:pt>
                  <c:pt idx="77">
                    <c:v>76</c:v>
                  </c:pt>
                  <c:pt idx="78">
                    <c:v>77</c:v>
                  </c:pt>
                  <c:pt idx="79">
                    <c:v>78</c:v>
                  </c:pt>
                  <c:pt idx="80">
                    <c:v>79</c:v>
                  </c:pt>
                  <c:pt idx="81">
                    <c:v>80</c:v>
                  </c:pt>
                  <c:pt idx="82">
                    <c:v>81</c:v>
                  </c:pt>
                  <c:pt idx="83">
                    <c:v>82</c:v>
                  </c:pt>
                  <c:pt idx="84">
                    <c:v>83</c:v>
                  </c:pt>
                  <c:pt idx="85">
                    <c:v>84</c:v>
                  </c:pt>
                  <c:pt idx="86">
                    <c:v>85</c:v>
                  </c:pt>
                  <c:pt idx="87">
                    <c:v>86</c:v>
                  </c:pt>
                  <c:pt idx="88">
                    <c:v>87</c:v>
                  </c:pt>
                  <c:pt idx="89">
                    <c:v>88</c:v>
                  </c:pt>
                  <c:pt idx="90">
                    <c:v>89</c:v>
                  </c:pt>
                  <c:pt idx="91">
                    <c:v>90</c:v>
                  </c:pt>
                  <c:pt idx="92">
                    <c:v>91</c:v>
                  </c:pt>
                  <c:pt idx="93">
                    <c:v>92</c:v>
                  </c:pt>
                  <c:pt idx="94">
                    <c:v>93</c:v>
                  </c:pt>
                  <c:pt idx="95">
                    <c:v>94</c:v>
                  </c:pt>
                  <c:pt idx="96">
                    <c:v>95</c:v>
                  </c:pt>
                  <c:pt idx="97">
                    <c:v>96</c:v>
                  </c:pt>
                  <c:pt idx="98">
                    <c:v>97</c:v>
                  </c:pt>
                  <c:pt idx="99">
                    <c:v>98</c:v>
                  </c:pt>
                  <c:pt idx="100">
                    <c:v>99</c:v>
                  </c:pt>
                  <c:pt idx="101">
                    <c:v>100</c:v>
                  </c:pt>
                  <c:pt idx="102">
                    <c:v>101</c:v>
                  </c:pt>
                  <c:pt idx="103">
                    <c:v>102</c:v>
                  </c:pt>
                  <c:pt idx="104">
                    <c:v>103</c:v>
                  </c:pt>
                  <c:pt idx="105">
                    <c:v>104</c:v>
                  </c:pt>
                  <c:pt idx="106">
                    <c:v>105</c:v>
                  </c:pt>
                  <c:pt idx="107">
                    <c:v>106</c:v>
                  </c:pt>
                  <c:pt idx="108">
                    <c:v>107</c:v>
                  </c:pt>
                  <c:pt idx="109">
                    <c:v>108</c:v>
                  </c:pt>
                  <c:pt idx="110">
                    <c:v>109</c:v>
                  </c:pt>
                  <c:pt idx="111">
                    <c:v>110</c:v>
                  </c:pt>
                  <c:pt idx="112">
                    <c:v>111</c:v>
                  </c:pt>
                  <c:pt idx="113">
                    <c:v>112</c:v>
                  </c:pt>
                  <c:pt idx="114">
                    <c:v>113</c:v>
                  </c:pt>
                  <c:pt idx="115">
                    <c:v>114</c:v>
                  </c:pt>
                  <c:pt idx="116">
                    <c:v>115</c:v>
                  </c:pt>
                  <c:pt idx="117">
                    <c:v>116</c:v>
                  </c:pt>
                  <c:pt idx="118">
                    <c:v>117</c:v>
                  </c:pt>
                  <c:pt idx="119">
                    <c:v>118</c:v>
                  </c:pt>
                  <c:pt idx="120">
                    <c:v>119</c:v>
                  </c:pt>
                  <c:pt idx="121">
                    <c:v>120</c:v>
                  </c:pt>
                  <c:pt idx="122">
                    <c:v>121</c:v>
                  </c:pt>
                  <c:pt idx="123">
                    <c:v>122</c:v>
                  </c:pt>
                  <c:pt idx="124">
                    <c:v>123</c:v>
                  </c:pt>
                  <c:pt idx="125">
                    <c:v>124</c:v>
                  </c:pt>
                  <c:pt idx="126">
                    <c:v>125</c:v>
                  </c:pt>
                  <c:pt idx="127">
                    <c:v>126</c:v>
                  </c:pt>
                  <c:pt idx="128">
                    <c:v>127</c:v>
                  </c:pt>
                  <c:pt idx="129">
                    <c:v>128</c:v>
                  </c:pt>
                  <c:pt idx="130">
                    <c:v>129</c:v>
                  </c:pt>
                  <c:pt idx="131">
                    <c:v>130</c:v>
                  </c:pt>
                  <c:pt idx="132">
                    <c:v>131</c:v>
                  </c:pt>
                  <c:pt idx="133">
                    <c:v>132</c:v>
                  </c:pt>
                  <c:pt idx="134">
                    <c:v>133</c:v>
                  </c:pt>
                  <c:pt idx="135">
                    <c:v>134</c:v>
                  </c:pt>
                  <c:pt idx="136">
                    <c:v>135</c:v>
                  </c:pt>
                  <c:pt idx="137">
                    <c:v>136</c:v>
                  </c:pt>
                  <c:pt idx="138">
                    <c:v>137</c:v>
                  </c:pt>
                  <c:pt idx="139">
                    <c:v>138</c:v>
                  </c:pt>
                  <c:pt idx="140">
                    <c:v>139</c:v>
                  </c:pt>
                  <c:pt idx="141">
                    <c:v>140</c:v>
                  </c:pt>
                  <c:pt idx="142">
                    <c:v>141</c:v>
                  </c:pt>
                  <c:pt idx="143">
                    <c:v>142</c:v>
                  </c:pt>
                  <c:pt idx="144">
                    <c:v>143</c:v>
                  </c:pt>
                  <c:pt idx="145">
                    <c:v>144</c:v>
                  </c:pt>
                  <c:pt idx="146">
                    <c:v>145</c:v>
                  </c:pt>
                  <c:pt idx="147">
                    <c:v>146</c:v>
                  </c:pt>
                  <c:pt idx="148">
                    <c:v>147</c:v>
                  </c:pt>
                  <c:pt idx="149">
                    <c:v>148</c:v>
                  </c:pt>
                  <c:pt idx="150">
                    <c:v>149</c:v>
                  </c:pt>
                  <c:pt idx="151">
                    <c:v>150</c:v>
                  </c:pt>
                  <c:pt idx="152">
                    <c:v>151</c:v>
                  </c:pt>
                  <c:pt idx="153">
                    <c:v>152</c:v>
                  </c:pt>
                  <c:pt idx="154">
                    <c:v>153</c:v>
                  </c:pt>
                  <c:pt idx="155">
                    <c:v>154</c:v>
                  </c:pt>
                  <c:pt idx="156">
                    <c:v>155</c:v>
                  </c:pt>
                  <c:pt idx="157">
                    <c:v>156</c:v>
                  </c:pt>
                  <c:pt idx="158">
                    <c:v>157</c:v>
                  </c:pt>
                  <c:pt idx="159">
                    <c:v>158</c:v>
                  </c:pt>
                  <c:pt idx="160">
                    <c:v>159</c:v>
                  </c:pt>
                  <c:pt idx="161">
                    <c:v>160</c:v>
                  </c:pt>
                  <c:pt idx="162">
                    <c:v>161</c:v>
                  </c:pt>
                  <c:pt idx="163">
                    <c:v>162</c:v>
                  </c:pt>
                  <c:pt idx="164">
                    <c:v>163</c:v>
                  </c:pt>
                  <c:pt idx="165">
                    <c:v>164</c:v>
                  </c:pt>
                  <c:pt idx="166">
                    <c:v>165</c:v>
                  </c:pt>
                  <c:pt idx="167">
                    <c:v>166</c:v>
                  </c:pt>
                  <c:pt idx="168">
                    <c:v>167</c:v>
                  </c:pt>
                  <c:pt idx="169">
                    <c:v>168</c:v>
                  </c:pt>
                  <c:pt idx="170">
                    <c:v>169</c:v>
                  </c:pt>
                  <c:pt idx="171">
                    <c:v>170</c:v>
                  </c:pt>
                  <c:pt idx="172">
                    <c:v>171</c:v>
                  </c:pt>
                  <c:pt idx="173">
                    <c:v>172</c:v>
                  </c:pt>
                  <c:pt idx="174">
                    <c:v>173</c:v>
                  </c:pt>
                  <c:pt idx="175">
                    <c:v>174</c:v>
                  </c:pt>
                  <c:pt idx="176">
                    <c:v>175</c:v>
                  </c:pt>
                  <c:pt idx="177">
                    <c:v>176</c:v>
                  </c:pt>
                  <c:pt idx="178">
                    <c:v>177</c:v>
                  </c:pt>
                  <c:pt idx="179">
                    <c:v>178</c:v>
                  </c:pt>
                  <c:pt idx="180">
                    <c:v>179</c:v>
                  </c:pt>
                  <c:pt idx="181">
                    <c:v>180</c:v>
                  </c:pt>
                  <c:pt idx="182">
                    <c:v>181</c:v>
                  </c:pt>
                  <c:pt idx="183">
                    <c:v>182</c:v>
                  </c:pt>
                  <c:pt idx="184">
                    <c:v>183</c:v>
                  </c:pt>
                  <c:pt idx="185">
                    <c:v>184</c:v>
                  </c:pt>
                  <c:pt idx="186">
                    <c:v>185</c:v>
                  </c:pt>
                  <c:pt idx="187">
                    <c:v>186</c:v>
                  </c:pt>
                  <c:pt idx="188">
                    <c:v>187</c:v>
                  </c:pt>
                  <c:pt idx="189">
                    <c:v>188</c:v>
                  </c:pt>
                  <c:pt idx="190">
                    <c:v>189</c:v>
                  </c:pt>
                  <c:pt idx="191">
                    <c:v>190</c:v>
                  </c:pt>
                  <c:pt idx="192">
                    <c:v>191</c:v>
                  </c:pt>
                  <c:pt idx="193">
                    <c:v>192</c:v>
                  </c:pt>
                  <c:pt idx="194">
                    <c:v>193</c:v>
                  </c:pt>
                  <c:pt idx="195">
                    <c:v>194</c:v>
                  </c:pt>
                  <c:pt idx="196">
                    <c:v>195</c:v>
                  </c:pt>
                  <c:pt idx="197">
                    <c:v>196</c:v>
                  </c:pt>
                  <c:pt idx="198">
                    <c:v>197</c:v>
                  </c:pt>
                  <c:pt idx="199">
                    <c:v>198</c:v>
                  </c:pt>
                  <c:pt idx="200">
                    <c:v>199</c:v>
                  </c:pt>
                  <c:pt idx="201">
                    <c:v>200</c:v>
                  </c:pt>
                </c:lvl>
              </c:multiLvlStrCache>
            </c:multiLvlStrRef>
          </c:cat>
          <c:val>
            <c:numRef>
              <c:f>Entry!$M$2:$M$203</c:f>
              <c:numCache>
                <c:formatCode>General</c:formatCode>
                <c:ptCount val="202"/>
                <c:pt idx="0">
                  <c:v>1</c:v>
                </c:pt>
                <c:pt idx="1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67-48B9-918E-7898D8A218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78265776"/>
        <c:axId val="1278274512"/>
      </c:barChart>
      <c:catAx>
        <c:axId val="1278265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78274512"/>
        <c:crosses val="autoZero"/>
        <c:auto val="1"/>
        <c:lblAlgn val="ctr"/>
        <c:lblOffset val="100"/>
        <c:noMultiLvlLbl val="0"/>
      </c:catAx>
      <c:valAx>
        <c:axId val="1278274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78265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F6BF2E3-9476-4FEB-B967-EADF8E49B361}">
  <sheetPr/>
  <sheetViews>
    <sheetView zoomScale="7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0137" cy="606729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E4AD20D-B8C7-84E0-D1AC-4DBCC0B9C44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"/>
  <sheetViews>
    <sheetView workbookViewId="0"/>
  </sheetViews>
  <sheetFormatPr defaultColWidth="12.5703125" defaultRowHeight="15" customHeight="1" x14ac:dyDescent="0.2"/>
  <cols>
    <col min="1" max="1" width="11.28515625" customWidth="1"/>
    <col min="2" max="2" width="48.7109375" customWidth="1"/>
    <col min="3" max="3" width="8" customWidth="1"/>
    <col min="4" max="4" width="13.5703125" customWidth="1"/>
    <col min="5" max="5" width="48.7109375" customWidth="1"/>
    <col min="6" max="6" width="5.85546875" customWidth="1"/>
    <col min="7" max="11" width="9.85546875" customWidth="1"/>
  </cols>
  <sheetData>
    <row r="1" spans="1:11" ht="18" customHeight="1" x14ac:dyDescent="0.25">
      <c r="A1" s="1"/>
      <c r="B1" s="1"/>
      <c r="C1" s="2"/>
      <c r="D1" s="1"/>
      <c r="E1" s="1"/>
      <c r="F1" s="2"/>
      <c r="G1" s="1"/>
      <c r="H1" s="1"/>
      <c r="I1" s="1"/>
      <c r="J1" s="1"/>
      <c r="K1" s="1"/>
    </row>
    <row r="2" spans="1:11" ht="18" customHeight="1" x14ac:dyDescent="0.25">
      <c r="A2" s="1"/>
      <c r="B2" s="3" t="s">
        <v>0</v>
      </c>
      <c r="C2" s="4">
        <f>COUNTA(Entry!B4:B804)</f>
        <v>115</v>
      </c>
      <c r="D2" s="5"/>
      <c r="E2" s="1"/>
      <c r="F2" s="2"/>
      <c r="G2" s="1"/>
      <c r="H2" s="1"/>
      <c r="I2" s="1"/>
      <c r="J2" s="1"/>
      <c r="K2" s="1"/>
    </row>
    <row r="3" spans="1:11" ht="18" customHeight="1" x14ac:dyDescent="0.25">
      <c r="A3" s="1"/>
      <c r="B3" s="1"/>
      <c r="C3" s="2"/>
      <c r="D3" s="1"/>
      <c r="E3" s="1"/>
      <c r="F3" s="2"/>
      <c r="G3" s="1"/>
      <c r="H3" s="1"/>
      <c r="I3" s="1"/>
      <c r="J3" s="1"/>
      <c r="K3" s="1"/>
    </row>
    <row r="4" spans="1:11" ht="18" customHeight="1" x14ac:dyDescent="0.25">
      <c r="A4" s="1"/>
      <c r="B4" s="6" t="s">
        <v>1</v>
      </c>
      <c r="C4" s="7">
        <f>SUM(C6:C19)</f>
        <v>72</v>
      </c>
      <c r="D4" s="5"/>
      <c r="E4" s="6" t="s">
        <v>2</v>
      </c>
      <c r="F4" s="7">
        <f>SUM(F6:F19)</f>
        <v>19</v>
      </c>
      <c r="G4" s="1"/>
      <c r="H4" s="1"/>
      <c r="I4" s="1"/>
      <c r="J4" s="1"/>
      <c r="K4" s="1"/>
    </row>
    <row r="5" spans="1:11" ht="18" customHeight="1" x14ac:dyDescent="0.25">
      <c r="A5" s="1"/>
      <c r="B5" s="8"/>
      <c r="C5" s="9"/>
      <c r="D5" s="1"/>
      <c r="E5" s="10"/>
      <c r="F5" s="9"/>
      <c r="G5" s="1"/>
      <c r="H5" s="1"/>
      <c r="I5" s="1"/>
      <c r="J5" s="1"/>
      <c r="K5" s="1"/>
    </row>
    <row r="6" spans="1:11" ht="18" customHeight="1" x14ac:dyDescent="0.25">
      <c r="A6" s="1"/>
      <c r="B6" s="10" t="s">
        <v>3</v>
      </c>
      <c r="C6" s="11">
        <f>COUNTIF(Entry!D:D,B6)</f>
        <v>0</v>
      </c>
      <c r="D6" s="5"/>
      <c r="E6" s="10" t="s">
        <v>4</v>
      </c>
      <c r="F6" s="11">
        <f>COUNTIF(Entry!D:D,E6)</f>
        <v>0</v>
      </c>
      <c r="G6" s="1"/>
      <c r="H6" s="1"/>
      <c r="I6" s="1"/>
      <c r="J6" s="1"/>
      <c r="K6" s="1"/>
    </row>
    <row r="7" spans="1:11" ht="18" customHeight="1" x14ac:dyDescent="0.25">
      <c r="A7" s="1"/>
      <c r="B7" s="10" t="s">
        <v>5</v>
      </c>
      <c r="C7" s="11">
        <f>COUNTIF(Entry!D:D,B7)</f>
        <v>0</v>
      </c>
      <c r="D7" s="5"/>
      <c r="E7" s="10" t="s">
        <v>6</v>
      </c>
      <c r="F7" s="11">
        <f>COUNTIF(Entry!D:D,E7)</f>
        <v>0</v>
      </c>
      <c r="G7" s="1"/>
      <c r="H7" s="1"/>
      <c r="I7" s="1"/>
      <c r="J7" s="1"/>
      <c r="K7" s="1"/>
    </row>
    <row r="8" spans="1:11" ht="18" customHeight="1" x14ac:dyDescent="0.25">
      <c r="A8" s="1"/>
      <c r="B8" s="10" t="s">
        <v>7</v>
      </c>
      <c r="C8" s="11">
        <f>COUNTIF(Entry!D:D,B8)</f>
        <v>0</v>
      </c>
      <c r="D8" s="5"/>
      <c r="E8" s="10" t="s">
        <v>8</v>
      </c>
      <c r="F8" s="11">
        <f>COUNTIF(Entry!D:D,E8)</f>
        <v>0</v>
      </c>
      <c r="G8" s="1"/>
      <c r="H8" s="1"/>
      <c r="I8" s="1"/>
      <c r="J8" s="1"/>
      <c r="K8" s="1"/>
    </row>
    <row r="9" spans="1:11" ht="18" customHeight="1" x14ac:dyDescent="0.25">
      <c r="A9" s="1"/>
      <c r="B9" s="10" t="s">
        <v>9</v>
      </c>
      <c r="C9" s="11">
        <f>COUNTIF(Entry!D:D,B9)</f>
        <v>0</v>
      </c>
      <c r="D9" s="5"/>
      <c r="E9" s="10" t="s">
        <v>10</v>
      </c>
      <c r="F9" s="11">
        <f>COUNTIF(Entry!D:D,E9)</f>
        <v>0</v>
      </c>
      <c r="G9" s="1"/>
      <c r="H9" s="1"/>
      <c r="I9" s="1"/>
      <c r="J9" s="1"/>
      <c r="K9" s="1"/>
    </row>
    <row r="10" spans="1:11" ht="18" customHeight="1" x14ac:dyDescent="0.25">
      <c r="A10" s="1"/>
      <c r="B10" s="10" t="s">
        <v>11</v>
      </c>
      <c r="C10" s="11">
        <f>COUNTIF(Entry!D:D,B10)</f>
        <v>0</v>
      </c>
      <c r="D10" s="5"/>
      <c r="E10" s="10" t="s">
        <v>12</v>
      </c>
      <c r="F10" s="11">
        <f>COUNTIF(Entry!D:D,E10)</f>
        <v>0</v>
      </c>
      <c r="G10" s="1"/>
      <c r="H10" s="1"/>
      <c r="I10" s="1"/>
      <c r="J10" s="1"/>
      <c r="K10" s="1"/>
    </row>
    <row r="11" spans="1:11" ht="18" customHeight="1" x14ac:dyDescent="0.25">
      <c r="A11" s="1"/>
      <c r="B11" s="10" t="s">
        <v>13</v>
      </c>
      <c r="C11" s="11">
        <f>COUNTIF(Entry!D:D,B11)</f>
        <v>1</v>
      </c>
      <c r="D11" s="5"/>
      <c r="E11" s="10" t="s">
        <v>14</v>
      </c>
      <c r="F11" s="11">
        <f>COUNTIF(Entry!D:D,E11)</f>
        <v>0</v>
      </c>
      <c r="G11" s="1"/>
      <c r="H11" s="1"/>
      <c r="I11" s="1"/>
      <c r="J11" s="1"/>
      <c r="K11" s="1"/>
    </row>
    <row r="12" spans="1:11" ht="18" customHeight="1" x14ac:dyDescent="0.25">
      <c r="A12" s="1"/>
      <c r="B12" s="10" t="s">
        <v>15</v>
      </c>
      <c r="C12" s="11">
        <f>COUNTIF(Entry!D:D,B12)</f>
        <v>0</v>
      </c>
      <c r="D12" s="5"/>
      <c r="E12" s="10" t="s">
        <v>16</v>
      </c>
      <c r="F12" s="11">
        <f>COUNTIF(Entry!D:D,E12)</f>
        <v>0</v>
      </c>
      <c r="G12" s="1"/>
      <c r="H12" s="1"/>
      <c r="I12" s="1"/>
      <c r="J12" s="1"/>
      <c r="K12" s="1"/>
    </row>
    <row r="13" spans="1:11" ht="18" customHeight="1" x14ac:dyDescent="0.25">
      <c r="A13" s="1"/>
      <c r="B13" s="10" t="s">
        <v>17</v>
      </c>
      <c r="C13" s="11">
        <f>COUNTIF(Entry!D:D,B13)</f>
        <v>12</v>
      </c>
      <c r="D13" s="5"/>
      <c r="E13" s="10" t="s">
        <v>18</v>
      </c>
      <c r="F13" s="11">
        <f>COUNTIF(Entry!D:D,E13)</f>
        <v>4</v>
      </c>
      <c r="G13" s="1"/>
      <c r="H13" s="1"/>
      <c r="I13" s="1"/>
      <c r="J13" s="1"/>
      <c r="K13" s="1"/>
    </row>
    <row r="14" spans="1:11" ht="18" customHeight="1" x14ac:dyDescent="0.25">
      <c r="A14" s="1"/>
      <c r="B14" s="10" t="s">
        <v>19</v>
      </c>
      <c r="C14" s="11">
        <f>COUNTIF(Entry!D:D,B14)</f>
        <v>11</v>
      </c>
      <c r="D14" s="5"/>
      <c r="E14" s="10" t="s">
        <v>20</v>
      </c>
      <c r="F14" s="11">
        <f>COUNTIF(Entry!D:D,E14)</f>
        <v>5</v>
      </c>
      <c r="G14" s="1"/>
      <c r="H14" s="1"/>
      <c r="I14" s="1"/>
      <c r="J14" s="1"/>
      <c r="K14" s="1"/>
    </row>
    <row r="15" spans="1:11" ht="18" customHeight="1" x14ac:dyDescent="0.25">
      <c r="A15" s="1"/>
      <c r="B15" s="10" t="s">
        <v>21</v>
      </c>
      <c r="C15" s="11">
        <f>COUNTIF(Entry!D:D,B15)</f>
        <v>17</v>
      </c>
      <c r="D15" s="5"/>
      <c r="E15" s="10" t="s">
        <v>22</v>
      </c>
      <c r="F15" s="11">
        <f>COUNTIF(Entry!D:D,E15)</f>
        <v>3</v>
      </c>
      <c r="G15" s="1"/>
      <c r="H15" s="1"/>
      <c r="I15" s="1"/>
      <c r="J15" s="1"/>
      <c r="K15" s="1"/>
    </row>
    <row r="16" spans="1:11" ht="18" customHeight="1" x14ac:dyDescent="0.25">
      <c r="A16" s="1"/>
      <c r="B16" s="10" t="s">
        <v>23</v>
      </c>
      <c r="C16" s="11">
        <f>COUNTIF(Entry!D:D,B16)</f>
        <v>14</v>
      </c>
      <c r="D16" s="5"/>
      <c r="E16" s="10" t="s">
        <v>24</v>
      </c>
      <c r="F16" s="11">
        <f>COUNTIF(Entry!D:D,E16)</f>
        <v>4</v>
      </c>
      <c r="G16" s="1"/>
      <c r="H16" s="1"/>
      <c r="I16" s="1"/>
      <c r="J16" s="1"/>
      <c r="K16" s="1"/>
    </row>
    <row r="17" spans="1:11" ht="18" customHeight="1" x14ac:dyDescent="0.25">
      <c r="A17" s="1"/>
      <c r="B17" s="10" t="s">
        <v>25</v>
      </c>
      <c r="C17" s="11">
        <f>COUNTIF(Entry!D:D,B17)</f>
        <v>8</v>
      </c>
      <c r="D17" s="5"/>
      <c r="E17" s="10" t="s">
        <v>26</v>
      </c>
      <c r="F17" s="11">
        <f>COUNTIF(Entry!D:D,E17)</f>
        <v>2</v>
      </c>
      <c r="G17" s="1"/>
      <c r="H17" s="1"/>
      <c r="I17" s="1"/>
      <c r="J17" s="1"/>
      <c r="K17" s="1"/>
    </row>
    <row r="18" spans="1:11" ht="18" customHeight="1" x14ac:dyDescent="0.25">
      <c r="A18" s="1"/>
      <c r="B18" s="10" t="s">
        <v>27</v>
      </c>
      <c r="C18" s="11">
        <f>COUNTIF(Entry!D:D,B18)</f>
        <v>5</v>
      </c>
      <c r="D18" s="5"/>
      <c r="E18" s="10" t="s">
        <v>28</v>
      </c>
      <c r="F18" s="11">
        <f>COUNTIF(Entry!D:D,E18)</f>
        <v>0</v>
      </c>
      <c r="G18" s="1"/>
      <c r="H18" s="1"/>
      <c r="I18" s="1"/>
      <c r="J18" s="1"/>
      <c r="K18" s="1"/>
    </row>
    <row r="19" spans="1:11" ht="18" customHeight="1" x14ac:dyDescent="0.25">
      <c r="A19" s="1"/>
      <c r="B19" s="12" t="s">
        <v>29</v>
      </c>
      <c r="C19" s="13">
        <f>COUNTIF(Entry!D:D,B19)</f>
        <v>4</v>
      </c>
      <c r="D19" s="5"/>
      <c r="E19" s="12" t="s">
        <v>30</v>
      </c>
      <c r="F19" s="13">
        <f>COUNTIF(Entry!D:D,E19)</f>
        <v>1</v>
      </c>
      <c r="G19" s="1"/>
      <c r="H19" s="1"/>
      <c r="I19" s="1"/>
      <c r="J19" s="1"/>
      <c r="K19" s="1"/>
    </row>
    <row r="20" spans="1:11" ht="18" customHeight="1" x14ac:dyDescent="0.25">
      <c r="A20" s="14">
        <f>ROW()</f>
        <v>20</v>
      </c>
      <c r="B20" s="1"/>
      <c r="C20" s="2"/>
      <c r="D20" s="5"/>
      <c r="E20" s="5"/>
      <c r="F20" s="15"/>
      <c r="G20" s="1"/>
      <c r="H20" s="1"/>
      <c r="I20" s="1"/>
      <c r="J20" s="1"/>
      <c r="K20" s="1"/>
    </row>
    <row r="21" spans="1:11" ht="18" customHeight="1" x14ac:dyDescent="0.25">
      <c r="A21" s="1" t="s">
        <v>31</v>
      </c>
      <c r="B21" s="1" t="str">
        <f t="array" ref="B21">INDEX(Entry!C:C,VLOOKUP(ROW()-$A$20,Entry!G:H,2,FALSE),1)</f>
        <v>Horwich RMI Harriers</v>
      </c>
      <c r="C21" s="2"/>
      <c r="D21" s="5"/>
      <c r="E21" s="1" t="str">
        <f t="array" ref="E21">INDEX(Entry!C:C,VLOOKUP(ROW()-$A$20,Entry!J:K,2,FALSE),1)</f>
        <v>Rossendale Harriers</v>
      </c>
      <c r="F21" s="2"/>
      <c r="G21" s="1"/>
      <c r="H21" s="1"/>
      <c r="I21" s="1"/>
      <c r="J21" s="1"/>
      <c r="K21" s="1"/>
    </row>
    <row r="22" spans="1:11" ht="18" customHeight="1" x14ac:dyDescent="0.25">
      <c r="A22" s="1"/>
      <c r="B22" s="1" t="str">
        <f t="array" ref="B22">INDEX(Entry!C:C,VLOOKUP(ROW()-$A$20,Entry!G:H,2,FALSE),1)</f>
        <v>u/a</v>
      </c>
      <c r="C22" s="2"/>
      <c r="D22" s="1"/>
      <c r="E22" s="1" t="e">
        <f t="array" ref="E22">INDEX(Entry!C:C,VLOOKUP(ROW()-$A$20,Entry!J:K,2,FALSE),1)</f>
        <v>#N/A</v>
      </c>
      <c r="F22" s="2"/>
      <c r="G22" s="1"/>
      <c r="H22" s="1"/>
      <c r="I22" s="1"/>
      <c r="J22" s="1"/>
      <c r="K22" s="1"/>
    </row>
    <row r="23" spans="1:11" ht="18" customHeight="1" x14ac:dyDescent="0.25">
      <c r="A23" s="1"/>
      <c r="B23" s="1" t="str">
        <f t="array" ref="B23">INDEX(Entry!C:C,VLOOKUP(ROW()-$A$20,Entry!G:H,2,FALSE),1)</f>
        <v>Rossendale Harriers</v>
      </c>
      <c r="C23" s="2"/>
      <c r="D23" s="5"/>
      <c r="E23" s="1" t="e">
        <f t="array" ref="E23">INDEX(Entry!C:C,VLOOKUP(ROW()-$A$20,Entry!J:K,2,FALSE),1)</f>
        <v>#N/A</v>
      </c>
      <c r="F23" s="2"/>
      <c r="G23" s="1"/>
      <c r="H23" s="1"/>
      <c r="I23" s="1"/>
      <c r="J23" s="1"/>
      <c r="K23" s="1"/>
    </row>
    <row r="24" spans="1:11" ht="18" customHeight="1" x14ac:dyDescent="0.25">
      <c r="A24" s="1"/>
      <c r="B24" s="1" t="str">
        <f t="array" ref="B24">INDEX(Entry!C:C,VLOOKUP(ROW()-$A$20,Entry!G:H,2,FALSE),1)</f>
        <v>Accrington RR</v>
      </c>
      <c r="C24" s="2"/>
      <c r="D24" s="1"/>
      <c r="E24" s="1" t="e">
        <f t="array" ref="E24">INDEX(Entry!C:C,VLOOKUP(ROW()-$A$20,Entry!J:K,2,FALSE),1)</f>
        <v>#N/A</v>
      </c>
      <c r="F24" s="2"/>
      <c r="G24" s="1"/>
      <c r="H24" s="1"/>
      <c r="I24" s="1"/>
      <c r="J24" s="1"/>
      <c r="K24" s="1"/>
    </row>
    <row r="25" spans="1:11" ht="18" customHeight="1" x14ac:dyDescent="0.25">
      <c r="A25" s="1"/>
      <c r="B25" s="1" t="str">
        <f t="array" ref="B25">INDEX(Entry!C:C,VLOOKUP(ROW()-$A$20,Entry!G:H,2,FALSE),1)</f>
        <v>Todmorden Harriers</v>
      </c>
      <c r="C25" s="2"/>
      <c r="D25" s="1"/>
      <c r="E25" s="1" t="e">
        <f t="array" ref="E25">INDEX(Entry!C:C,VLOOKUP(ROW()-$A$20,Entry!J:K,2,FALSE),1)</f>
        <v>#N/A</v>
      </c>
      <c r="F25" s="2"/>
      <c r="G25" s="1"/>
      <c r="H25" s="1"/>
      <c r="I25" s="1"/>
      <c r="J25" s="1"/>
      <c r="K25" s="1"/>
    </row>
    <row r="26" spans="1:11" ht="18" customHeight="1" x14ac:dyDescent="0.25">
      <c r="A26" s="1"/>
      <c r="B26" s="1" t="str">
        <f t="array" ref="B26">INDEX(Entry!C:C,VLOOKUP(ROW()-$A$20,Entry!G:H,2,FALSE),1)</f>
        <v>CleM</v>
      </c>
      <c r="C26" s="2"/>
      <c r="D26" s="1"/>
      <c r="E26" s="1" t="e">
        <f t="array" ref="E26">INDEX(Entry!C:C,VLOOKUP(ROW()-$A$20,Entry!J:K,2,FALSE),1)</f>
        <v>#N/A</v>
      </c>
      <c r="F26" s="2"/>
      <c r="G26" s="1"/>
      <c r="H26" s="1"/>
      <c r="I26" s="1"/>
      <c r="J26" s="1"/>
      <c r="K26" s="1"/>
    </row>
    <row r="27" spans="1:11" ht="18" customHeight="1" x14ac:dyDescent="0.25">
      <c r="A27" s="1"/>
      <c r="B27" s="1" t="str">
        <f t="array" ref="B27">INDEX(Entry!C:C,VLOOKUP(ROW()-$A$20,Entry!G:H,2,FALSE),1)</f>
        <v>Bowland Fell Runners</v>
      </c>
      <c r="C27" s="2"/>
      <c r="D27" s="1"/>
      <c r="E27" s="1" t="e">
        <f t="array" ref="E27">INDEX(Entry!C:C,VLOOKUP(ROW()-$A$20,Entry!J:K,2,FALSE),1)</f>
        <v>#N/A</v>
      </c>
      <c r="F27" s="2"/>
      <c r="G27" s="1"/>
      <c r="H27" s="1"/>
      <c r="I27" s="1"/>
      <c r="J27" s="1"/>
      <c r="K27" s="1"/>
    </row>
    <row r="28" spans="1:11" ht="18" customHeight="1" x14ac:dyDescent="0.25">
      <c r="A28" s="1"/>
      <c r="B28" s="1" t="str">
        <f t="array" ref="B28">INDEX(Entry!C:C,VLOOKUP(ROW()-$A$20,Entry!G:H,2,FALSE),1)</f>
        <v>Rossendale Tri Club</v>
      </c>
      <c r="C28" s="2"/>
      <c r="D28" s="1"/>
      <c r="E28" s="1" t="e">
        <f t="array" ref="E28">INDEX(Entry!C:C,VLOOKUP(ROW()-$A$20,Entry!J:K,2,FALSE),1)</f>
        <v>#N/A</v>
      </c>
      <c r="F28" s="2"/>
      <c r="G28" s="1"/>
      <c r="H28" s="1"/>
      <c r="I28" s="1"/>
      <c r="J28" s="1"/>
      <c r="K28" s="1"/>
    </row>
    <row r="29" spans="1:11" ht="18" customHeight="1" x14ac:dyDescent="0.25">
      <c r="A29" s="1"/>
      <c r="B29" s="1" t="str">
        <f t="array" ref="B29">INDEX(Entry!C:C,VLOOKUP(ROW()-$A$20,Entry!G:H,2,FALSE),1)</f>
        <v>Ramsbottom RC</v>
      </c>
      <c r="C29" s="15"/>
      <c r="D29" s="1"/>
      <c r="E29" s="1" t="e">
        <f t="array" ref="E29">INDEX(Entry!C:C,VLOOKUP(ROW()-$A$20,Entry!J:K,2,FALSE),1)</f>
        <v>#N/A</v>
      </c>
      <c r="F29" s="2"/>
      <c r="G29" s="1"/>
      <c r="H29" s="1"/>
      <c r="I29" s="1"/>
      <c r="J29" s="1"/>
      <c r="K29" s="1"/>
    </row>
    <row r="30" spans="1:11" ht="18" customHeight="1" x14ac:dyDescent="0.25">
      <c r="A30" s="1"/>
      <c r="B30" s="1" t="str">
        <f t="array" ref="B30">INDEX(Entry!C:C,VLOOKUP(ROW()-$A$20,Entry!G:H,2,FALSE),1)</f>
        <v>CVFR</v>
      </c>
      <c r="C30" s="2"/>
      <c r="D30" s="1"/>
      <c r="E30" s="1" t="e">
        <f t="array" ref="E30">INDEX(Entry!C:C,VLOOKUP(ROW()-$A$20,Entry!J:K,2,FALSE),1)</f>
        <v>#N/A</v>
      </c>
      <c r="F30" s="2"/>
      <c r="G30" s="1"/>
      <c r="H30" s="1"/>
      <c r="I30" s="1"/>
      <c r="J30" s="1"/>
      <c r="K30" s="1"/>
    </row>
    <row r="31" spans="1:11" ht="18" customHeight="1" x14ac:dyDescent="0.25">
      <c r="A31" s="1"/>
      <c r="B31" s="1" t="e">
        <f t="array" ref="B31">INDEX(Entry!C:C,VLOOKUP(ROW()-$A$20,Entry!G:H,2,FALSE),1)</f>
        <v>#N/A</v>
      </c>
      <c r="C31" s="2"/>
      <c r="D31" s="1"/>
      <c r="E31" s="1" t="e">
        <f t="array" ref="E31">INDEX(Entry!C:C,VLOOKUP(ROW()-$A$20,Entry!J:K,2,FALSE),1)</f>
        <v>#N/A</v>
      </c>
      <c r="F31" s="2"/>
      <c r="G31" s="1"/>
      <c r="H31" s="1"/>
      <c r="I31" s="1"/>
      <c r="J31" s="1"/>
      <c r="K31" s="1"/>
    </row>
    <row r="32" spans="1:11" ht="18" customHeight="1" x14ac:dyDescent="0.25">
      <c r="A32" s="1"/>
      <c r="B32" s="1" t="e">
        <f t="array" ref="B32">INDEX(Entry!C:C,VLOOKUP(ROW()-$A$20,Entry!G:H,2,FALSE),1)</f>
        <v>#N/A</v>
      </c>
      <c r="C32" s="2"/>
      <c r="D32" s="1"/>
      <c r="E32" s="1" t="e">
        <f t="array" ref="E32">INDEX(Entry!C:C,VLOOKUP(ROW()-$A$20,Entry!J:K,2,FALSE),1)</f>
        <v>#N/A</v>
      </c>
      <c r="F32" s="2"/>
      <c r="G32" s="1"/>
      <c r="H32" s="1"/>
      <c r="I32" s="1"/>
      <c r="J32" s="1"/>
      <c r="K32" s="1"/>
    </row>
    <row r="33" spans="1:11" ht="18" customHeight="1" x14ac:dyDescent="0.25">
      <c r="A33" s="1"/>
      <c r="B33" s="1"/>
      <c r="C33" s="2"/>
      <c r="D33" s="1"/>
      <c r="E33" s="1"/>
      <c r="F33" s="2"/>
      <c r="G33" s="1"/>
      <c r="H33" s="1"/>
      <c r="I33" s="1"/>
      <c r="J33" s="1"/>
      <c r="K33" s="1"/>
    </row>
    <row r="34" spans="1:11" ht="18" customHeight="1" x14ac:dyDescent="0.25">
      <c r="A34" s="1"/>
      <c r="B34" s="1"/>
      <c r="C34" s="2"/>
      <c r="D34" s="1"/>
      <c r="E34" s="1"/>
      <c r="F34" s="2"/>
      <c r="G34" s="1"/>
      <c r="H34" s="1"/>
      <c r="I34" s="1"/>
      <c r="J34" s="1"/>
      <c r="K34" s="1"/>
    </row>
    <row r="35" spans="1:11" ht="18" customHeight="1" x14ac:dyDescent="0.25">
      <c r="A35" s="1"/>
      <c r="B35" s="1"/>
      <c r="C35" s="2"/>
      <c r="D35" s="1"/>
      <c r="E35" s="1"/>
      <c r="F35" s="2"/>
      <c r="G35" s="1"/>
      <c r="H35" s="1"/>
      <c r="I35" s="1"/>
      <c r="J35" s="1"/>
      <c r="K35" s="1"/>
    </row>
    <row r="36" spans="1:11" ht="18" customHeight="1" x14ac:dyDescent="0.25">
      <c r="A36" s="1"/>
      <c r="B36" s="1"/>
      <c r="C36" s="2"/>
      <c r="D36" s="1"/>
      <c r="E36" s="1"/>
      <c r="F36" s="2"/>
      <c r="G36" s="1"/>
      <c r="H36" s="1"/>
      <c r="I36" s="1"/>
      <c r="J36" s="1"/>
      <c r="K36" s="1"/>
    </row>
    <row r="37" spans="1:11" ht="18" customHeight="1" x14ac:dyDescent="0.25">
      <c r="A37" s="1"/>
      <c r="B37" s="1"/>
      <c r="C37" s="2"/>
      <c r="D37" s="1"/>
      <c r="E37" s="1"/>
      <c r="F37" s="2"/>
      <c r="G37" s="1"/>
      <c r="H37" s="1"/>
      <c r="I37" s="1"/>
      <c r="J37" s="1"/>
      <c r="K37" s="1"/>
    </row>
    <row r="38" spans="1:11" ht="18" customHeight="1" x14ac:dyDescent="0.25">
      <c r="A38" s="1"/>
      <c r="B38" s="1"/>
      <c r="C38" s="2"/>
      <c r="D38" s="1"/>
      <c r="E38" s="1"/>
      <c r="F38" s="2"/>
      <c r="G38" s="1"/>
      <c r="H38" s="1"/>
      <c r="I38" s="1"/>
      <c r="J38" s="1"/>
      <c r="K38" s="1"/>
    </row>
    <row r="39" spans="1:11" ht="18" customHeight="1" x14ac:dyDescent="0.25">
      <c r="A39" s="1"/>
      <c r="B39" s="1"/>
      <c r="C39" s="2"/>
      <c r="D39" s="1"/>
      <c r="E39" s="1"/>
      <c r="F39" s="2"/>
      <c r="G39" s="1"/>
      <c r="H39" s="1"/>
      <c r="I39" s="1"/>
      <c r="J39" s="1"/>
      <c r="K39" s="1"/>
    </row>
    <row r="40" spans="1:11" ht="18" customHeight="1" x14ac:dyDescent="0.25">
      <c r="A40" s="1"/>
      <c r="B40" s="1"/>
      <c r="C40" s="2"/>
      <c r="D40" s="1"/>
      <c r="E40" s="1"/>
      <c r="F40" s="2"/>
      <c r="G40" s="1"/>
      <c r="H40" s="1"/>
      <c r="I40" s="1"/>
      <c r="J40" s="1"/>
      <c r="K40" s="1"/>
    </row>
    <row r="41" spans="1:11" ht="18" customHeight="1" x14ac:dyDescent="0.25">
      <c r="A41" s="1"/>
      <c r="B41" s="1"/>
      <c r="C41" s="2"/>
      <c r="D41" s="1"/>
      <c r="E41" s="1"/>
      <c r="F41" s="2"/>
      <c r="G41" s="1"/>
      <c r="H41" s="1"/>
      <c r="I41" s="1"/>
      <c r="J41" s="1"/>
      <c r="K41" s="1"/>
    </row>
    <row r="42" spans="1:11" ht="18" customHeight="1" x14ac:dyDescent="0.25">
      <c r="A42" s="1"/>
      <c r="B42" s="1"/>
      <c r="C42" s="2"/>
      <c r="D42" s="1"/>
      <c r="E42" s="1"/>
      <c r="F42" s="2"/>
      <c r="G42" s="1"/>
      <c r="H42" s="1"/>
      <c r="I42" s="1"/>
      <c r="J42" s="1"/>
      <c r="K42" s="1"/>
    </row>
    <row r="43" spans="1:11" ht="18" customHeight="1" x14ac:dyDescent="0.25">
      <c r="A43" s="1"/>
      <c r="B43" s="1"/>
      <c r="C43" s="2"/>
      <c r="D43" s="1"/>
      <c r="E43" s="1"/>
      <c r="F43" s="2"/>
      <c r="G43" s="1"/>
      <c r="H43" s="1"/>
      <c r="I43" s="1"/>
      <c r="J43" s="1"/>
      <c r="K43" s="1"/>
    </row>
    <row r="44" spans="1:11" ht="18" customHeight="1" x14ac:dyDescent="0.25">
      <c r="A44" s="1"/>
      <c r="B44" s="1"/>
      <c r="C44" s="2"/>
      <c r="D44" s="1"/>
      <c r="E44" s="1"/>
      <c r="F44" s="2"/>
      <c r="G44" s="1"/>
      <c r="H44" s="1"/>
      <c r="I44" s="1"/>
      <c r="J44" s="1"/>
      <c r="K44" s="1"/>
    </row>
    <row r="45" spans="1:11" ht="18" customHeight="1" x14ac:dyDescent="0.25">
      <c r="A45" s="1"/>
      <c r="B45" s="1"/>
      <c r="C45" s="2"/>
      <c r="D45" s="1"/>
      <c r="E45" s="1"/>
      <c r="F45" s="2"/>
      <c r="G45" s="1"/>
      <c r="H45" s="1"/>
      <c r="I45" s="1"/>
      <c r="J45" s="1"/>
      <c r="K45" s="1"/>
    </row>
    <row r="46" spans="1:11" ht="18" customHeight="1" x14ac:dyDescent="0.25">
      <c r="A46" s="1"/>
      <c r="B46" s="1"/>
      <c r="C46" s="2"/>
      <c r="D46" s="1"/>
      <c r="E46" s="1"/>
      <c r="F46" s="2"/>
      <c r="G46" s="1"/>
      <c r="H46" s="1"/>
      <c r="I46" s="1"/>
      <c r="J46" s="1"/>
      <c r="K46" s="1"/>
    </row>
    <row r="47" spans="1:11" ht="18" customHeight="1" x14ac:dyDescent="0.25">
      <c r="A47" s="1"/>
      <c r="B47" s="1"/>
      <c r="C47" s="2"/>
      <c r="D47" s="1"/>
      <c r="E47" s="1"/>
      <c r="F47" s="2"/>
      <c r="G47" s="1"/>
      <c r="H47" s="1"/>
      <c r="I47" s="1"/>
      <c r="J47" s="1"/>
      <c r="K47" s="1"/>
    </row>
    <row r="48" spans="1:11" ht="18" customHeight="1" x14ac:dyDescent="0.25">
      <c r="A48" s="1"/>
      <c r="B48" s="1"/>
      <c r="C48" s="2"/>
      <c r="D48" s="1"/>
      <c r="E48" s="1"/>
      <c r="F48" s="2"/>
      <c r="G48" s="1"/>
      <c r="H48" s="1"/>
      <c r="I48" s="1"/>
      <c r="J48" s="1"/>
      <c r="K48" s="1"/>
    </row>
    <row r="49" spans="1:11" ht="18" customHeight="1" x14ac:dyDescent="0.25">
      <c r="A49" s="1"/>
      <c r="B49" s="1"/>
      <c r="C49" s="2"/>
      <c r="D49" s="1"/>
      <c r="E49" s="1"/>
      <c r="F49" s="2"/>
      <c r="G49" s="1"/>
      <c r="H49" s="1"/>
      <c r="I49" s="1"/>
      <c r="J49" s="1"/>
      <c r="K49" s="1"/>
    </row>
    <row r="50" spans="1:11" ht="18" customHeight="1" x14ac:dyDescent="0.25">
      <c r="A50" s="1"/>
      <c r="B50" s="1"/>
      <c r="C50" s="2"/>
      <c r="D50" s="1"/>
      <c r="E50" s="1"/>
      <c r="F50" s="2"/>
      <c r="G50" s="1"/>
      <c r="H50" s="1"/>
      <c r="I50" s="1"/>
      <c r="J50" s="1"/>
      <c r="K50" s="1"/>
    </row>
    <row r="51" spans="1:11" ht="18" customHeight="1" x14ac:dyDescent="0.25">
      <c r="A51" s="1"/>
      <c r="B51" s="1"/>
      <c r="C51" s="2"/>
      <c r="D51" s="1"/>
      <c r="E51" s="1"/>
      <c r="F51" s="2"/>
      <c r="G51" s="1"/>
      <c r="H51" s="1"/>
      <c r="I51" s="1"/>
      <c r="J51" s="1"/>
      <c r="K51" s="1"/>
    </row>
    <row r="52" spans="1:11" ht="18" customHeight="1" x14ac:dyDescent="0.25">
      <c r="A52" s="1"/>
      <c r="B52" s="1"/>
      <c r="C52" s="2"/>
      <c r="D52" s="1"/>
      <c r="E52" s="1"/>
      <c r="F52" s="2"/>
      <c r="G52" s="1"/>
      <c r="H52" s="1"/>
      <c r="I52" s="1"/>
      <c r="J52" s="1"/>
      <c r="K52" s="1"/>
    </row>
    <row r="53" spans="1:11" ht="18" customHeight="1" x14ac:dyDescent="0.25">
      <c r="A53" s="1"/>
      <c r="B53" s="1"/>
      <c r="C53" s="2"/>
      <c r="D53" s="1"/>
      <c r="E53" s="1"/>
      <c r="F53" s="2"/>
      <c r="G53" s="1"/>
      <c r="H53" s="1"/>
      <c r="I53" s="1"/>
      <c r="J53" s="1"/>
      <c r="K53" s="1"/>
    </row>
    <row r="54" spans="1:11" ht="18" customHeight="1" x14ac:dyDescent="0.25">
      <c r="A54" s="1"/>
      <c r="B54" s="1"/>
      <c r="C54" s="2"/>
      <c r="D54" s="1"/>
      <c r="E54" s="1"/>
      <c r="F54" s="2"/>
      <c r="G54" s="1"/>
      <c r="H54" s="1"/>
      <c r="I54" s="1"/>
      <c r="J54" s="1"/>
      <c r="K54" s="1"/>
    </row>
    <row r="55" spans="1:11" ht="18" customHeight="1" x14ac:dyDescent="0.25">
      <c r="A55" s="1"/>
      <c r="B55" s="1"/>
      <c r="C55" s="2"/>
      <c r="D55" s="1"/>
      <c r="E55" s="1"/>
      <c r="F55" s="2"/>
      <c r="G55" s="1"/>
      <c r="H55" s="1"/>
      <c r="I55" s="1"/>
      <c r="J55" s="1"/>
      <c r="K55" s="1"/>
    </row>
    <row r="56" spans="1:11" ht="18" customHeight="1" x14ac:dyDescent="0.25">
      <c r="A56" s="1"/>
      <c r="B56" s="1"/>
      <c r="C56" s="2"/>
      <c r="D56" s="1"/>
      <c r="E56" s="1"/>
      <c r="F56" s="2"/>
      <c r="G56" s="1"/>
      <c r="H56" s="1"/>
      <c r="I56" s="1"/>
      <c r="J56" s="1"/>
      <c r="K56" s="1"/>
    </row>
    <row r="57" spans="1:11" ht="18" customHeight="1" x14ac:dyDescent="0.25">
      <c r="A57" s="1"/>
      <c r="B57" s="1"/>
      <c r="C57" s="2"/>
      <c r="D57" s="1"/>
      <c r="E57" s="1"/>
      <c r="F57" s="2"/>
      <c r="G57" s="1"/>
      <c r="H57" s="1"/>
      <c r="I57" s="1"/>
      <c r="J57" s="1"/>
      <c r="K57" s="1"/>
    </row>
    <row r="58" spans="1:11" ht="18" customHeight="1" x14ac:dyDescent="0.25">
      <c r="A58" s="1"/>
      <c r="B58" s="1"/>
      <c r="C58" s="2"/>
      <c r="D58" s="1"/>
      <c r="E58" s="1"/>
      <c r="F58" s="2"/>
      <c r="G58" s="1"/>
      <c r="H58" s="1"/>
      <c r="I58" s="1"/>
      <c r="J58" s="1"/>
      <c r="K58" s="1"/>
    </row>
    <row r="59" spans="1:11" ht="18" customHeight="1" x14ac:dyDescent="0.25">
      <c r="A59" s="1"/>
      <c r="B59" s="1"/>
      <c r="C59" s="2"/>
      <c r="D59" s="1"/>
      <c r="E59" s="1"/>
      <c r="F59" s="2"/>
      <c r="G59" s="1"/>
      <c r="H59" s="1"/>
      <c r="I59" s="1"/>
      <c r="J59" s="1"/>
      <c r="K59" s="1"/>
    </row>
    <row r="60" spans="1:11" ht="18" customHeight="1" x14ac:dyDescent="0.25">
      <c r="A60" s="1"/>
      <c r="B60" s="1"/>
      <c r="C60" s="2"/>
      <c r="D60" s="1"/>
      <c r="E60" s="1"/>
      <c r="F60" s="2"/>
      <c r="G60" s="1"/>
      <c r="H60" s="1"/>
      <c r="I60" s="1"/>
      <c r="J60" s="1"/>
      <c r="K60" s="1"/>
    </row>
    <row r="61" spans="1:11" ht="18" customHeight="1" x14ac:dyDescent="0.25">
      <c r="A61" s="1"/>
      <c r="B61" s="1"/>
      <c r="C61" s="2"/>
      <c r="D61" s="1"/>
      <c r="E61" s="1"/>
      <c r="F61" s="2"/>
      <c r="G61" s="1"/>
      <c r="H61" s="1"/>
      <c r="I61" s="1"/>
      <c r="J61" s="1"/>
      <c r="K61" s="1"/>
    </row>
    <row r="62" spans="1:11" ht="18" customHeight="1" x14ac:dyDescent="0.25">
      <c r="A62" s="1"/>
      <c r="B62" s="1"/>
      <c r="C62" s="2"/>
      <c r="D62" s="1"/>
      <c r="E62" s="1"/>
      <c r="F62" s="2"/>
      <c r="G62" s="1"/>
      <c r="H62" s="1"/>
      <c r="I62" s="1"/>
      <c r="J62" s="1"/>
      <c r="K62" s="1"/>
    </row>
    <row r="63" spans="1:11" ht="18" customHeight="1" x14ac:dyDescent="0.25">
      <c r="A63" s="1"/>
      <c r="B63" s="1"/>
      <c r="C63" s="2"/>
      <c r="D63" s="1"/>
      <c r="E63" s="1"/>
      <c r="F63" s="2"/>
      <c r="G63" s="1"/>
      <c r="H63" s="1"/>
      <c r="I63" s="1"/>
      <c r="J63" s="1"/>
      <c r="K63" s="1"/>
    </row>
    <row r="64" spans="1:11" ht="18" customHeight="1" x14ac:dyDescent="0.25">
      <c r="A64" s="1"/>
      <c r="B64" s="1"/>
      <c r="C64" s="2"/>
      <c r="D64" s="1"/>
      <c r="E64" s="1"/>
      <c r="F64" s="2"/>
      <c r="G64" s="1"/>
      <c r="H64" s="1"/>
      <c r="I64" s="1"/>
      <c r="J64" s="1"/>
      <c r="K64" s="1"/>
    </row>
    <row r="65" spans="1:11" ht="18" customHeight="1" x14ac:dyDescent="0.25">
      <c r="A65" s="1"/>
      <c r="B65" s="1"/>
      <c r="C65" s="2"/>
      <c r="D65" s="1"/>
      <c r="E65" s="1"/>
      <c r="F65" s="2"/>
      <c r="G65" s="1"/>
      <c r="H65" s="1"/>
      <c r="I65" s="1"/>
      <c r="J65" s="1"/>
      <c r="K65" s="1"/>
    </row>
    <row r="66" spans="1:11" ht="18" customHeight="1" x14ac:dyDescent="0.25">
      <c r="A66" s="1"/>
      <c r="B66" s="1"/>
      <c r="C66" s="2"/>
      <c r="D66" s="1"/>
      <c r="E66" s="1"/>
      <c r="F66" s="2"/>
      <c r="G66" s="1"/>
      <c r="H66" s="1"/>
      <c r="I66" s="1"/>
      <c r="J66" s="1"/>
      <c r="K66" s="1"/>
    </row>
    <row r="67" spans="1:11" ht="18" customHeight="1" x14ac:dyDescent="0.25">
      <c r="A67" s="1"/>
      <c r="B67" s="1"/>
      <c r="C67" s="2"/>
      <c r="D67" s="1"/>
      <c r="E67" s="1"/>
      <c r="F67" s="2"/>
      <c r="G67" s="1"/>
      <c r="H67" s="1"/>
      <c r="I67" s="1"/>
      <c r="J67" s="1"/>
      <c r="K67" s="1"/>
    </row>
    <row r="68" spans="1:11" ht="18" customHeight="1" x14ac:dyDescent="0.25">
      <c r="A68" s="1"/>
      <c r="B68" s="1"/>
      <c r="C68" s="2"/>
      <c r="D68" s="1"/>
      <c r="E68" s="1"/>
      <c r="F68" s="2"/>
      <c r="G68" s="1"/>
      <c r="H68" s="1"/>
      <c r="I68" s="1"/>
      <c r="J68" s="1"/>
      <c r="K68" s="1"/>
    </row>
    <row r="69" spans="1:11" ht="18" customHeight="1" x14ac:dyDescent="0.25">
      <c r="A69" s="1"/>
      <c r="B69" s="1"/>
      <c r="C69" s="2"/>
      <c r="D69" s="1"/>
      <c r="E69" s="1"/>
      <c r="F69" s="2"/>
      <c r="G69" s="1"/>
      <c r="H69" s="1"/>
      <c r="I69" s="1"/>
      <c r="J69" s="1"/>
      <c r="K69" s="1"/>
    </row>
    <row r="70" spans="1:11" ht="18" customHeight="1" x14ac:dyDescent="0.25">
      <c r="A70" s="1"/>
      <c r="B70" s="1"/>
      <c r="C70" s="2"/>
      <c r="D70" s="1"/>
      <c r="E70" s="1"/>
      <c r="F70" s="2"/>
      <c r="G70" s="1"/>
      <c r="H70" s="1"/>
      <c r="I70" s="1"/>
      <c r="J70" s="1"/>
      <c r="K70" s="1"/>
    </row>
    <row r="71" spans="1:11" ht="18" customHeight="1" x14ac:dyDescent="0.25">
      <c r="A71" s="1"/>
      <c r="B71" s="1"/>
      <c r="C71" s="2"/>
      <c r="D71" s="1"/>
      <c r="E71" s="1"/>
      <c r="F71" s="2"/>
      <c r="G71" s="1"/>
      <c r="H71" s="1"/>
      <c r="I71" s="1"/>
      <c r="J71" s="1"/>
      <c r="K71" s="1"/>
    </row>
    <row r="72" spans="1:11" ht="18" customHeight="1" x14ac:dyDescent="0.25">
      <c r="A72" s="1"/>
      <c r="B72" s="1"/>
      <c r="C72" s="2"/>
      <c r="D72" s="1"/>
      <c r="E72" s="1"/>
      <c r="F72" s="2"/>
      <c r="G72" s="1"/>
      <c r="H72" s="1"/>
      <c r="I72" s="1"/>
      <c r="J72" s="1"/>
      <c r="K72" s="1"/>
    </row>
    <row r="73" spans="1:11" ht="18" customHeight="1" x14ac:dyDescent="0.25">
      <c r="A73" s="1"/>
      <c r="B73" s="1"/>
      <c r="C73" s="2"/>
      <c r="D73" s="1"/>
      <c r="E73" s="1"/>
      <c r="F73" s="2"/>
      <c r="G73" s="1"/>
      <c r="H73" s="1"/>
      <c r="I73" s="1"/>
      <c r="J73" s="1"/>
      <c r="K73" s="1"/>
    </row>
    <row r="74" spans="1:11" ht="18" customHeight="1" x14ac:dyDescent="0.25">
      <c r="A74" s="1"/>
      <c r="B74" s="1"/>
      <c r="C74" s="2"/>
      <c r="D74" s="1"/>
      <c r="E74" s="1"/>
      <c r="F74" s="2"/>
      <c r="G74" s="1"/>
      <c r="H74" s="1"/>
      <c r="I74" s="1"/>
      <c r="J74" s="1"/>
      <c r="K74" s="1"/>
    </row>
    <row r="75" spans="1:11" ht="18" customHeight="1" x14ac:dyDescent="0.25">
      <c r="A75" s="1"/>
      <c r="B75" s="1"/>
      <c r="C75" s="2"/>
      <c r="D75" s="1"/>
      <c r="E75" s="1"/>
      <c r="F75" s="2"/>
      <c r="G75" s="1"/>
      <c r="H75" s="1"/>
      <c r="I75" s="1"/>
      <c r="J75" s="1"/>
      <c r="K75" s="1"/>
    </row>
    <row r="76" spans="1:11" ht="18" customHeight="1" x14ac:dyDescent="0.25">
      <c r="A76" s="1"/>
      <c r="B76" s="1"/>
      <c r="C76" s="2"/>
      <c r="D76" s="1"/>
      <c r="E76" s="1"/>
      <c r="F76" s="2"/>
      <c r="G76" s="1"/>
      <c r="H76" s="1"/>
      <c r="I76" s="1"/>
      <c r="J76" s="1"/>
      <c r="K76" s="1"/>
    </row>
    <row r="77" spans="1:11" ht="18" customHeight="1" x14ac:dyDescent="0.25">
      <c r="A77" s="1"/>
      <c r="B77" s="1"/>
      <c r="C77" s="2"/>
      <c r="D77" s="1"/>
      <c r="E77" s="1"/>
      <c r="F77" s="2"/>
      <c r="G77" s="1"/>
      <c r="H77" s="1"/>
      <c r="I77" s="1"/>
      <c r="J77" s="1"/>
      <c r="K77" s="1"/>
    </row>
    <row r="78" spans="1:11" ht="18" customHeight="1" x14ac:dyDescent="0.25">
      <c r="A78" s="1"/>
      <c r="B78" s="1"/>
      <c r="C78" s="2"/>
      <c r="D78" s="1"/>
      <c r="E78" s="1"/>
      <c r="F78" s="2"/>
      <c r="G78" s="1"/>
      <c r="H78" s="1"/>
      <c r="I78" s="1"/>
      <c r="J78" s="1"/>
      <c r="K78" s="1"/>
    </row>
    <row r="79" spans="1:11" ht="18" customHeight="1" x14ac:dyDescent="0.25">
      <c r="A79" s="1"/>
      <c r="B79" s="1"/>
      <c r="C79" s="2"/>
      <c r="D79" s="1"/>
      <c r="E79" s="1"/>
      <c r="F79" s="2"/>
      <c r="G79" s="1"/>
      <c r="H79" s="1"/>
      <c r="I79" s="1"/>
      <c r="J79" s="1"/>
      <c r="K79" s="1"/>
    </row>
    <row r="80" spans="1:11" ht="18" customHeight="1" x14ac:dyDescent="0.25">
      <c r="A80" s="1"/>
      <c r="B80" s="1"/>
      <c r="C80" s="2"/>
      <c r="D80" s="1"/>
      <c r="E80" s="1"/>
      <c r="F80" s="2"/>
      <c r="G80" s="1"/>
      <c r="H80" s="1"/>
      <c r="I80" s="1"/>
      <c r="J80" s="1"/>
      <c r="K80" s="1"/>
    </row>
    <row r="81" spans="1:11" ht="18" customHeight="1" x14ac:dyDescent="0.25">
      <c r="A81" s="1"/>
      <c r="B81" s="1"/>
      <c r="C81" s="2"/>
      <c r="D81" s="1"/>
      <c r="E81" s="1"/>
      <c r="F81" s="2"/>
      <c r="G81" s="1"/>
      <c r="H81" s="1"/>
      <c r="I81" s="1"/>
      <c r="J81" s="1"/>
      <c r="K81" s="1"/>
    </row>
    <row r="82" spans="1:11" ht="18" customHeight="1" x14ac:dyDescent="0.25">
      <c r="A82" s="1"/>
      <c r="B82" s="1"/>
      <c r="C82" s="2"/>
      <c r="D82" s="1"/>
      <c r="E82" s="1"/>
      <c r="F82" s="2"/>
      <c r="G82" s="1"/>
      <c r="H82" s="1"/>
      <c r="I82" s="1"/>
      <c r="J82" s="1"/>
      <c r="K82" s="1"/>
    </row>
    <row r="83" spans="1:11" ht="18" customHeight="1" x14ac:dyDescent="0.25">
      <c r="A83" s="1"/>
      <c r="B83" s="1"/>
      <c r="C83" s="2"/>
      <c r="D83" s="1"/>
      <c r="E83" s="1"/>
      <c r="F83" s="2"/>
      <c r="G83" s="1"/>
      <c r="H83" s="1"/>
      <c r="I83" s="1"/>
      <c r="J83" s="1"/>
      <c r="K83" s="1"/>
    </row>
    <row r="84" spans="1:11" ht="18" customHeight="1" x14ac:dyDescent="0.25">
      <c r="A84" s="1"/>
      <c r="B84" s="1"/>
      <c r="C84" s="2"/>
      <c r="D84" s="1"/>
      <c r="E84" s="1"/>
      <c r="F84" s="2"/>
      <c r="G84" s="1"/>
      <c r="H84" s="1"/>
      <c r="I84" s="1"/>
      <c r="J84" s="1"/>
      <c r="K84" s="1"/>
    </row>
    <row r="85" spans="1:11" ht="18" customHeight="1" x14ac:dyDescent="0.25">
      <c r="A85" s="1"/>
      <c r="B85" s="1"/>
      <c r="C85" s="2"/>
      <c r="D85" s="1"/>
      <c r="E85" s="1"/>
      <c r="F85" s="2"/>
      <c r="G85" s="1"/>
      <c r="H85" s="1"/>
      <c r="I85" s="1"/>
      <c r="J85" s="1"/>
      <c r="K85" s="1"/>
    </row>
    <row r="86" spans="1:11" ht="18" customHeight="1" x14ac:dyDescent="0.25">
      <c r="A86" s="1"/>
      <c r="B86" s="1"/>
      <c r="C86" s="2"/>
      <c r="D86" s="1"/>
      <c r="E86" s="1"/>
      <c r="F86" s="2"/>
      <c r="G86" s="1"/>
      <c r="H86" s="1"/>
      <c r="I86" s="1"/>
      <c r="J86" s="1"/>
      <c r="K86" s="1"/>
    </row>
    <row r="87" spans="1:11" ht="18" customHeight="1" x14ac:dyDescent="0.25">
      <c r="A87" s="1"/>
      <c r="B87" s="1"/>
      <c r="C87" s="2"/>
      <c r="D87" s="1"/>
      <c r="E87" s="1"/>
      <c r="F87" s="2"/>
      <c r="G87" s="1"/>
      <c r="H87" s="1"/>
      <c r="I87" s="1"/>
      <c r="J87" s="1"/>
      <c r="K87" s="1"/>
    </row>
    <row r="88" spans="1:11" ht="18" customHeight="1" x14ac:dyDescent="0.25">
      <c r="A88" s="1"/>
      <c r="B88" s="1"/>
      <c r="C88" s="2"/>
      <c r="D88" s="1"/>
      <c r="E88" s="1"/>
      <c r="F88" s="2"/>
      <c r="G88" s="1"/>
      <c r="H88" s="1"/>
      <c r="I88" s="1"/>
      <c r="J88" s="1"/>
      <c r="K88" s="1"/>
    </row>
    <row r="89" spans="1:11" ht="18" customHeight="1" x14ac:dyDescent="0.25">
      <c r="A89" s="1"/>
      <c r="B89" s="1"/>
      <c r="C89" s="2"/>
      <c r="D89" s="1"/>
      <c r="E89" s="1"/>
      <c r="F89" s="2"/>
      <c r="G89" s="1"/>
      <c r="H89" s="1"/>
      <c r="I89" s="1"/>
      <c r="J89" s="1"/>
      <c r="K89" s="1"/>
    </row>
    <row r="90" spans="1:11" ht="18" customHeight="1" x14ac:dyDescent="0.25">
      <c r="A90" s="1"/>
      <c r="B90" s="1"/>
      <c r="C90" s="2"/>
      <c r="D90" s="1"/>
      <c r="E90" s="1"/>
      <c r="F90" s="2"/>
      <c r="G90" s="1"/>
      <c r="H90" s="1"/>
      <c r="I90" s="1"/>
      <c r="J90" s="1"/>
      <c r="K90" s="1"/>
    </row>
    <row r="91" spans="1:11" ht="18" customHeight="1" x14ac:dyDescent="0.25">
      <c r="A91" s="1"/>
      <c r="B91" s="1"/>
      <c r="C91" s="2"/>
      <c r="D91" s="1"/>
      <c r="E91" s="1"/>
      <c r="F91" s="2"/>
      <c r="G91" s="1"/>
      <c r="H91" s="1"/>
      <c r="I91" s="1"/>
      <c r="J91" s="1"/>
      <c r="K91" s="1"/>
    </row>
    <row r="92" spans="1:11" ht="18" customHeight="1" x14ac:dyDescent="0.25">
      <c r="A92" s="1"/>
      <c r="B92" s="1"/>
      <c r="C92" s="2"/>
      <c r="D92" s="1"/>
      <c r="E92" s="1"/>
      <c r="F92" s="2"/>
      <c r="G92" s="1"/>
      <c r="H92" s="1"/>
      <c r="I92" s="1"/>
      <c r="J92" s="1"/>
      <c r="K92" s="1"/>
    </row>
    <row r="93" spans="1:11" ht="18" customHeight="1" x14ac:dyDescent="0.25">
      <c r="A93" s="1"/>
      <c r="B93" s="1"/>
      <c r="C93" s="2"/>
      <c r="D93" s="1"/>
      <c r="E93" s="1"/>
      <c r="F93" s="2"/>
      <c r="G93" s="1"/>
      <c r="H93" s="1"/>
      <c r="I93" s="1"/>
      <c r="J93" s="1"/>
      <c r="K93" s="1"/>
    </row>
    <row r="94" spans="1:11" ht="18" customHeight="1" x14ac:dyDescent="0.25">
      <c r="A94" s="1"/>
      <c r="B94" s="1"/>
      <c r="C94" s="2"/>
      <c r="D94" s="1"/>
      <c r="E94" s="1"/>
      <c r="F94" s="2"/>
      <c r="G94" s="1"/>
      <c r="H94" s="1"/>
      <c r="I94" s="1"/>
      <c r="J94" s="1"/>
      <c r="K94" s="1"/>
    </row>
    <row r="95" spans="1:11" ht="18" customHeight="1" x14ac:dyDescent="0.25">
      <c r="A95" s="1"/>
      <c r="B95" s="1"/>
      <c r="C95" s="2"/>
      <c r="D95" s="1"/>
      <c r="E95" s="1"/>
      <c r="F95" s="2"/>
      <c r="G95" s="1"/>
      <c r="H95" s="1"/>
      <c r="I95" s="1"/>
      <c r="J95" s="1"/>
      <c r="K95" s="1"/>
    </row>
    <row r="96" spans="1:11" ht="18" customHeight="1" x14ac:dyDescent="0.25">
      <c r="A96" s="1"/>
      <c r="B96" s="1"/>
      <c r="C96" s="2"/>
      <c r="D96" s="1"/>
      <c r="E96" s="1"/>
      <c r="F96" s="2"/>
      <c r="G96" s="1"/>
      <c r="H96" s="1"/>
      <c r="I96" s="1"/>
      <c r="J96" s="1"/>
      <c r="K96" s="1"/>
    </row>
    <row r="97" spans="1:11" ht="18" customHeight="1" x14ac:dyDescent="0.25">
      <c r="A97" s="1"/>
      <c r="B97" s="1"/>
      <c r="C97" s="2"/>
      <c r="D97" s="1"/>
      <c r="E97" s="1"/>
      <c r="F97" s="2"/>
      <c r="G97" s="1"/>
      <c r="H97" s="1"/>
      <c r="I97" s="1"/>
      <c r="J97" s="1"/>
      <c r="K97" s="1"/>
    </row>
    <row r="98" spans="1:11" ht="18" customHeight="1" x14ac:dyDescent="0.25">
      <c r="A98" s="1"/>
      <c r="B98" s="1"/>
      <c r="C98" s="2"/>
      <c r="D98" s="1"/>
      <c r="E98" s="1"/>
      <c r="F98" s="2"/>
      <c r="G98" s="1"/>
      <c r="H98" s="1"/>
      <c r="I98" s="1"/>
      <c r="J98" s="1"/>
      <c r="K98" s="1"/>
    </row>
    <row r="99" spans="1:11" ht="18" customHeight="1" x14ac:dyDescent="0.25">
      <c r="A99" s="1"/>
      <c r="B99" s="1"/>
      <c r="C99" s="2"/>
      <c r="D99" s="1"/>
      <c r="E99" s="1"/>
      <c r="F99" s="2"/>
      <c r="G99" s="1"/>
      <c r="H99" s="1"/>
      <c r="I99" s="1"/>
      <c r="J99" s="1"/>
      <c r="K99" s="1"/>
    </row>
    <row r="100" spans="1:11" ht="18" customHeight="1" x14ac:dyDescent="0.25">
      <c r="A100" s="1"/>
      <c r="B100" s="1"/>
      <c r="C100" s="2"/>
      <c r="D100" s="1"/>
      <c r="E100" s="1"/>
      <c r="F100" s="2"/>
      <c r="G100" s="1"/>
      <c r="H100" s="1"/>
      <c r="I100" s="1"/>
      <c r="J100" s="1"/>
      <c r="K100" s="1"/>
    </row>
  </sheetData>
  <pageMargins left="0.75" right="0.75" top="1" bottom="1" header="0" footer="0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100"/>
  <sheetViews>
    <sheetView workbookViewId="0"/>
  </sheetViews>
  <sheetFormatPr defaultColWidth="12.5703125" defaultRowHeight="15" customHeight="1" x14ac:dyDescent="0.2"/>
  <cols>
    <col min="1" max="1" width="9.140625" customWidth="1"/>
    <col min="2" max="11" width="8.5703125" customWidth="1"/>
  </cols>
  <sheetData>
    <row r="1" spans="1:1" ht="12.75" customHeight="1" x14ac:dyDescent="0.2">
      <c r="A1" s="30" t="s">
        <v>3</v>
      </c>
    </row>
    <row r="2" spans="1:1" ht="12.75" customHeight="1" x14ac:dyDescent="0.2">
      <c r="A2" s="30" t="s">
        <v>5</v>
      </c>
    </row>
    <row r="3" spans="1:1" ht="12.75" customHeight="1" x14ac:dyDescent="0.2">
      <c r="A3" s="30" t="s">
        <v>7</v>
      </c>
    </row>
    <row r="4" spans="1:1" ht="12.75" customHeight="1" x14ac:dyDescent="0.2">
      <c r="A4" s="30" t="s">
        <v>9</v>
      </c>
    </row>
    <row r="5" spans="1:1" ht="12.75" customHeight="1" x14ac:dyDescent="0.2">
      <c r="A5" s="30" t="s">
        <v>11</v>
      </c>
    </row>
    <row r="6" spans="1:1" ht="12.75" customHeight="1" x14ac:dyDescent="0.2">
      <c r="A6" s="30" t="s">
        <v>13</v>
      </c>
    </row>
    <row r="7" spans="1:1" ht="12.75" customHeight="1" x14ac:dyDescent="0.2">
      <c r="A7" s="30" t="s">
        <v>15</v>
      </c>
    </row>
    <row r="8" spans="1:1" ht="12.75" customHeight="1" x14ac:dyDescent="0.2">
      <c r="A8" s="30" t="s">
        <v>17</v>
      </c>
    </row>
    <row r="9" spans="1:1" ht="12.75" customHeight="1" x14ac:dyDescent="0.2">
      <c r="A9" s="30" t="s">
        <v>19</v>
      </c>
    </row>
    <row r="10" spans="1:1" ht="12.75" customHeight="1" x14ac:dyDescent="0.2">
      <c r="A10" s="30" t="s">
        <v>21</v>
      </c>
    </row>
    <row r="11" spans="1:1" ht="12.75" customHeight="1" x14ac:dyDescent="0.2">
      <c r="A11" s="30" t="s">
        <v>23</v>
      </c>
    </row>
    <row r="12" spans="1:1" ht="12.75" customHeight="1" x14ac:dyDescent="0.2">
      <c r="A12" s="30" t="s">
        <v>25</v>
      </c>
    </row>
    <row r="13" spans="1:1" ht="12.75" customHeight="1" x14ac:dyDescent="0.2">
      <c r="A13" s="30" t="s">
        <v>27</v>
      </c>
    </row>
    <row r="14" spans="1:1" ht="12.75" customHeight="1" x14ac:dyDescent="0.2">
      <c r="A14" s="30" t="s">
        <v>29</v>
      </c>
    </row>
    <row r="15" spans="1:1" ht="12.75" customHeight="1" x14ac:dyDescent="0.2">
      <c r="A15" s="30" t="s">
        <v>4</v>
      </c>
    </row>
    <row r="16" spans="1:1" ht="12.75" customHeight="1" x14ac:dyDescent="0.2">
      <c r="A16" s="30" t="s">
        <v>6</v>
      </c>
    </row>
    <row r="17" spans="1:1" ht="12.75" customHeight="1" x14ac:dyDescent="0.2">
      <c r="A17" s="30" t="s">
        <v>8</v>
      </c>
    </row>
    <row r="18" spans="1:1" ht="12.75" customHeight="1" x14ac:dyDescent="0.2">
      <c r="A18" s="30" t="s">
        <v>10</v>
      </c>
    </row>
    <row r="19" spans="1:1" ht="12.75" customHeight="1" x14ac:dyDescent="0.2">
      <c r="A19" s="30" t="s">
        <v>12</v>
      </c>
    </row>
    <row r="20" spans="1:1" ht="12.75" customHeight="1" x14ac:dyDescent="0.2">
      <c r="A20" s="30" t="s">
        <v>14</v>
      </c>
    </row>
    <row r="21" spans="1:1" ht="12.75" customHeight="1" x14ac:dyDescent="0.2">
      <c r="A21" s="30" t="s">
        <v>16</v>
      </c>
    </row>
    <row r="22" spans="1:1" ht="12.75" customHeight="1" x14ac:dyDescent="0.2">
      <c r="A22" s="30" t="s">
        <v>18</v>
      </c>
    </row>
    <row r="23" spans="1:1" ht="12.75" customHeight="1" x14ac:dyDescent="0.2">
      <c r="A23" s="30" t="s">
        <v>20</v>
      </c>
    </row>
    <row r="24" spans="1:1" ht="12.75" customHeight="1" x14ac:dyDescent="0.2">
      <c r="A24" s="30" t="s">
        <v>22</v>
      </c>
    </row>
    <row r="25" spans="1:1" ht="12.75" customHeight="1" x14ac:dyDescent="0.2">
      <c r="A25" s="30" t="s">
        <v>24</v>
      </c>
    </row>
    <row r="26" spans="1:1" ht="12.75" customHeight="1" x14ac:dyDescent="0.2">
      <c r="A26" s="30" t="s">
        <v>26</v>
      </c>
    </row>
    <row r="27" spans="1:1" ht="12.75" customHeight="1" x14ac:dyDescent="0.2">
      <c r="A27" s="30" t="s">
        <v>28</v>
      </c>
    </row>
    <row r="28" spans="1:1" ht="12.75" customHeight="1" x14ac:dyDescent="0.2">
      <c r="A28" s="30" t="s">
        <v>30</v>
      </c>
    </row>
    <row r="29" spans="1:1" ht="12.75" customHeight="1" x14ac:dyDescent="0.2">
      <c r="A29" s="30"/>
    </row>
    <row r="30" spans="1:1" ht="12.75" customHeight="1" x14ac:dyDescent="0.2">
      <c r="A30" s="30"/>
    </row>
    <row r="31" spans="1:1" ht="12.75" customHeight="1" x14ac:dyDescent="0.2">
      <c r="A31" s="30"/>
    </row>
    <row r="32" spans="1:1" ht="12.75" customHeight="1" x14ac:dyDescent="0.2">
      <c r="A32" s="30"/>
    </row>
    <row r="33" spans="1:1" ht="12.75" customHeight="1" x14ac:dyDescent="0.2">
      <c r="A33" s="30"/>
    </row>
    <row r="34" spans="1:1" ht="12.75" customHeight="1" x14ac:dyDescent="0.2">
      <c r="A34" s="30"/>
    </row>
    <row r="35" spans="1:1" ht="12.75" customHeight="1" x14ac:dyDescent="0.2">
      <c r="A35" s="30"/>
    </row>
    <row r="36" spans="1:1" ht="12.75" customHeight="1" x14ac:dyDescent="0.2">
      <c r="A36" s="30"/>
    </row>
    <row r="37" spans="1:1" ht="12.75" customHeight="1" x14ac:dyDescent="0.2">
      <c r="A37" s="30"/>
    </row>
    <row r="38" spans="1:1" ht="12.75" customHeight="1" x14ac:dyDescent="0.2">
      <c r="A38" s="30"/>
    </row>
    <row r="39" spans="1:1" ht="12.75" customHeight="1" x14ac:dyDescent="0.2">
      <c r="A39" s="30"/>
    </row>
    <row r="40" spans="1:1" ht="12.75" customHeight="1" x14ac:dyDescent="0.2">
      <c r="A40" s="30"/>
    </row>
    <row r="41" spans="1:1" ht="12.75" customHeight="1" x14ac:dyDescent="0.2">
      <c r="A41" s="30"/>
    </row>
    <row r="42" spans="1:1" ht="12.75" customHeight="1" x14ac:dyDescent="0.2">
      <c r="A42" s="30"/>
    </row>
    <row r="43" spans="1:1" ht="12.75" customHeight="1" x14ac:dyDescent="0.2">
      <c r="A43" s="30"/>
    </row>
    <row r="44" spans="1:1" ht="12.75" customHeight="1" x14ac:dyDescent="0.2">
      <c r="A44" s="30"/>
    </row>
    <row r="45" spans="1:1" ht="12.75" customHeight="1" x14ac:dyDescent="0.2">
      <c r="A45" s="30"/>
    </row>
    <row r="46" spans="1:1" ht="12.75" customHeight="1" x14ac:dyDescent="0.2">
      <c r="A46" s="30"/>
    </row>
    <row r="47" spans="1:1" ht="12.75" customHeight="1" x14ac:dyDescent="0.2">
      <c r="A47" s="30"/>
    </row>
    <row r="48" spans="1:1" ht="12.75" customHeight="1" x14ac:dyDescent="0.2">
      <c r="A48" s="30"/>
    </row>
    <row r="49" spans="1:1" ht="12.75" customHeight="1" x14ac:dyDescent="0.2">
      <c r="A49" s="30"/>
    </row>
    <row r="50" spans="1:1" ht="12.75" customHeight="1" x14ac:dyDescent="0.2">
      <c r="A50" s="30"/>
    </row>
    <row r="51" spans="1:1" ht="12.75" customHeight="1" x14ac:dyDescent="0.2">
      <c r="A51" s="30"/>
    </row>
    <row r="52" spans="1:1" ht="12.75" customHeight="1" x14ac:dyDescent="0.2">
      <c r="A52" s="30"/>
    </row>
    <row r="53" spans="1:1" ht="12.75" customHeight="1" x14ac:dyDescent="0.2">
      <c r="A53" s="30"/>
    </row>
    <row r="54" spans="1:1" ht="12.75" customHeight="1" x14ac:dyDescent="0.2">
      <c r="A54" s="30"/>
    </row>
    <row r="55" spans="1:1" ht="12.75" customHeight="1" x14ac:dyDescent="0.2">
      <c r="A55" s="30"/>
    </row>
    <row r="56" spans="1:1" ht="12.75" customHeight="1" x14ac:dyDescent="0.2">
      <c r="A56" s="30"/>
    </row>
    <row r="57" spans="1:1" ht="12.75" customHeight="1" x14ac:dyDescent="0.2">
      <c r="A57" s="30"/>
    </row>
    <row r="58" spans="1:1" ht="12.75" customHeight="1" x14ac:dyDescent="0.2">
      <c r="A58" s="30"/>
    </row>
    <row r="59" spans="1:1" ht="12.75" customHeight="1" x14ac:dyDescent="0.2">
      <c r="A59" s="30"/>
    </row>
    <row r="60" spans="1:1" ht="12.75" customHeight="1" x14ac:dyDescent="0.2">
      <c r="A60" s="30"/>
    </row>
    <row r="61" spans="1:1" ht="12.75" customHeight="1" x14ac:dyDescent="0.2">
      <c r="A61" s="30"/>
    </row>
    <row r="62" spans="1:1" ht="12.75" customHeight="1" x14ac:dyDescent="0.2">
      <c r="A62" s="30"/>
    </row>
    <row r="63" spans="1:1" ht="12.75" customHeight="1" x14ac:dyDescent="0.2">
      <c r="A63" s="30"/>
    </row>
    <row r="64" spans="1:1" ht="12.75" customHeight="1" x14ac:dyDescent="0.2">
      <c r="A64" s="30"/>
    </row>
    <row r="65" spans="1:1" ht="12.75" customHeight="1" x14ac:dyDescent="0.2">
      <c r="A65" s="30"/>
    </row>
    <row r="66" spans="1:1" ht="12.75" customHeight="1" x14ac:dyDescent="0.2">
      <c r="A66" s="30"/>
    </row>
    <row r="67" spans="1:1" ht="12.75" customHeight="1" x14ac:dyDescent="0.2">
      <c r="A67" s="30"/>
    </row>
    <row r="68" spans="1:1" ht="12.75" customHeight="1" x14ac:dyDescent="0.2">
      <c r="A68" s="30"/>
    </row>
    <row r="69" spans="1:1" ht="12.75" customHeight="1" x14ac:dyDescent="0.2">
      <c r="A69" s="30"/>
    </row>
    <row r="70" spans="1:1" ht="12.75" customHeight="1" x14ac:dyDescent="0.2">
      <c r="A70" s="30"/>
    </row>
    <row r="71" spans="1:1" ht="12.75" customHeight="1" x14ac:dyDescent="0.2">
      <c r="A71" s="30"/>
    </row>
    <row r="72" spans="1:1" ht="12.75" customHeight="1" x14ac:dyDescent="0.2">
      <c r="A72" s="30"/>
    </row>
    <row r="73" spans="1:1" ht="12.75" customHeight="1" x14ac:dyDescent="0.2">
      <c r="A73" s="30"/>
    </row>
    <row r="74" spans="1:1" ht="12.75" customHeight="1" x14ac:dyDescent="0.2">
      <c r="A74" s="30"/>
    </row>
    <row r="75" spans="1:1" ht="12.75" customHeight="1" x14ac:dyDescent="0.2">
      <c r="A75" s="30"/>
    </row>
    <row r="76" spans="1:1" ht="12.75" customHeight="1" x14ac:dyDescent="0.2">
      <c r="A76" s="30"/>
    </row>
    <row r="77" spans="1:1" ht="12.75" customHeight="1" x14ac:dyDescent="0.2">
      <c r="A77" s="30"/>
    </row>
    <row r="78" spans="1:1" ht="12.75" customHeight="1" x14ac:dyDescent="0.2">
      <c r="A78" s="30"/>
    </row>
    <row r="79" spans="1:1" ht="12.75" customHeight="1" x14ac:dyDescent="0.2">
      <c r="A79" s="30"/>
    </row>
    <row r="80" spans="1:1" ht="12.75" customHeight="1" x14ac:dyDescent="0.2">
      <c r="A80" s="30"/>
    </row>
    <row r="81" spans="1:1" ht="12.75" customHeight="1" x14ac:dyDescent="0.2">
      <c r="A81" s="30"/>
    </row>
    <row r="82" spans="1:1" ht="12.75" customHeight="1" x14ac:dyDescent="0.2">
      <c r="A82" s="30"/>
    </row>
    <row r="83" spans="1:1" ht="12.75" customHeight="1" x14ac:dyDescent="0.2">
      <c r="A83" s="30"/>
    </row>
    <row r="84" spans="1:1" ht="12.75" customHeight="1" x14ac:dyDescent="0.2">
      <c r="A84" s="30"/>
    </row>
    <row r="85" spans="1:1" ht="12.75" customHeight="1" x14ac:dyDescent="0.2">
      <c r="A85" s="30"/>
    </row>
    <row r="86" spans="1:1" ht="12.75" customHeight="1" x14ac:dyDescent="0.2">
      <c r="A86" s="30"/>
    </row>
    <row r="87" spans="1:1" ht="12.75" customHeight="1" x14ac:dyDescent="0.2">
      <c r="A87" s="30"/>
    </row>
    <row r="88" spans="1:1" ht="12.75" customHeight="1" x14ac:dyDescent="0.2">
      <c r="A88" s="30"/>
    </row>
    <row r="89" spans="1:1" ht="12.75" customHeight="1" x14ac:dyDescent="0.2">
      <c r="A89" s="30"/>
    </row>
    <row r="90" spans="1:1" ht="12.75" customHeight="1" x14ac:dyDescent="0.2">
      <c r="A90" s="30"/>
    </row>
    <row r="91" spans="1:1" ht="12.75" customHeight="1" x14ac:dyDescent="0.2">
      <c r="A91" s="30"/>
    </row>
    <row r="92" spans="1:1" ht="12.75" customHeight="1" x14ac:dyDescent="0.2">
      <c r="A92" s="30"/>
    </row>
    <row r="93" spans="1:1" ht="12.75" customHeight="1" x14ac:dyDescent="0.2">
      <c r="A93" s="30"/>
    </row>
    <row r="94" spans="1:1" ht="12.75" customHeight="1" x14ac:dyDescent="0.2">
      <c r="A94" s="30"/>
    </row>
    <row r="95" spans="1:1" ht="12.75" customHeight="1" x14ac:dyDescent="0.2">
      <c r="A95" s="30"/>
    </row>
    <row r="96" spans="1:1" ht="12.75" customHeight="1" x14ac:dyDescent="0.2">
      <c r="A96" s="30"/>
    </row>
    <row r="97" spans="1:1" ht="12.75" customHeight="1" x14ac:dyDescent="0.2">
      <c r="A97" s="30"/>
    </row>
    <row r="98" spans="1:1" ht="12.75" customHeight="1" x14ac:dyDescent="0.2">
      <c r="A98" s="30"/>
    </row>
    <row r="99" spans="1:1" ht="12.75" customHeight="1" x14ac:dyDescent="0.2">
      <c r="A99" s="30"/>
    </row>
    <row r="100" spans="1:1" ht="12.75" customHeight="1" x14ac:dyDescent="0.2">
      <c r="A100" s="30"/>
    </row>
  </sheetData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301"/>
  <sheetViews>
    <sheetView workbookViewId="0"/>
  </sheetViews>
  <sheetFormatPr defaultColWidth="12.5703125" defaultRowHeight="15" customHeight="1" x14ac:dyDescent="0.2"/>
  <cols>
    <col min="1" max="1" width="10.7109375" customWidth="1"/>
    <col min="2" max="2" width="21.28515625" customWidth="1"/>
    <col min="3" max="3" width="16.28515625" customWidth="1"/>
    <col min="4" max="4" width="4.28515625" customWidth="1"/>
    <col min="5" max="5" width="8.85546875" customWidth="1"/>
    <col min="6" max="6" width="9.42578125" customWidth="1"/>
    <col min="7" max="7" width="16.5703125" customWidth="1"/>
    <col min="8" max="8" width="12.28515625" customWidth="1"/>
    <col min="9" max="9" width="3" customWidth="1"/>
    <col min="10" max="10" width="16.5703125" customWidth="1"/>
    <col min="11" max="11" width="15.140625" customWidth="1"/>
    <col min="12" max="12" width="3" customWidth="1"/>
  </cols>
  <sheetData>
    <row r="1" spans="1:12" ht="12.75" customHeight="1" x14ac:dyDescent="0.2">
      <c r="A1" s="121" t="s">
        <v>162</v>
      </c>
      <c r="B1" s="117" t="s">
        <v>163</v>
      </c>
      <c r="C1" s="116"/>
      <c r="D1" s="117" t="s">
        <v>64</v>
      </c>
      <c r="E1" s="117" t="s">
        <v>164</v>
      </c>
      <c r="F1" s="122" t="s">
        <v>165</v>
      </c>
      <c r="G1" s="116"/>
      <c r="H1" s="116" t="s">
        <v>166</v>
      </c>
      <c r="I1" s="123"/>
      <c r="J1" s="116"/>
      <c r="K1" s="116" t="s">
        <v>167</v>
      </c>
      <c r="L1" s="123"/>
    </row>
    <row r="2" spans="1:12" ht="12.75" customHeight="1" x14ac:dyDescent="0.2">
      <c r="A2" s="124" t="str">
        <f t="shared" ref="A2:A256" si="0">IF($F2="","-",RANK($F2,$F:$F,1))</f>
        <v>-</v>
      </c>
      <c r="B2" s="125" t="str">
        <f>IF(D2="","",Finish!N4)</f>
        <v>Rossendale Harriers</v>
      </c>
      <c r="C2" s="125" t="str">
        <f>IF(D2="","",Finish!M4)</f>
        <v>Grant Cunliffe</v>
      </c>
      <c r="D2" s="126">
        <f>IF(LEFT(Finish!O4,1)&lt;&gt;"F",Finish!H4,"")</f>
        <v>1</v>
      </c>
      <c r="E2" s="126">
        <f t="shared" ref="E2:E256" si="1">IF(B2="","",IF(B2="unattached","",COUNTIF(B$2:B2,B2)))</f>
        <v>1</v>
      </c>
      <c r="F2" s="127" t="str">
        <f t="shared" ref="F2:F256" si="2">IF(E2=3,SUMIF(B$2:B2,B2,D$2:D2),"")</f>
        <v/>
      </c>
      <c r="G2" s="125" t="str">
        <f t="shared" ref="G2:H2" si="3">IF($E2=2,B2,"")</f>
        <v/>
      </c>
      <c r="H2" s="125" t="str">
        <f t="shared" si="3"/>
        <v/>
      </c>
      <c r="I2" s="128" t="str">
        <f>IF($E2=2,Finish!H4,"")</f>
        <v/>
      </c>
      <c r="J2" s="125" t="str">
        <f t="shared" ref="J2:K2" si="4">IF($E2=3,B2,"")</f>
        <v/>
      </c>
      <c r="K2" s="125" t="str">
        <f t="shared" si="4"/>
        <v/>
      </c>
      <c r="L2" s="128" t="str">
        <f>IF($E2=3,Finish!H4,"")</f>
        <v/>
      </c>
    </row>
    <row r="3" spans="1:12" ht="12.75" customHeight="1" x14ac:dyDescent="0.2">
      <c r="A3" s="124" t="str">
        <f t="shared" si="0"/>
        <v>-</v>
      </c>
      <c r="B3" s="125" t="str">
        <f>IF(D3="","",Finish!N5)</f>
        <v>CVFR</v>
      </c>
      <c r="C3" s="125" t="str">
        <f>IF(D3="","",Finish!M5)</f>
        <v xml:space="preserve">Andrew Worster </v>
      </c>
      <c r="D3" s="126">
        <f>IF(LEFT(Finish!O5,1)&lt;&gt;"F",Finish!H5,"")</f>
        <v>2</v>
      </c>
      <c r="E3" s="126">
        <f t="shared" si="1"/>
        <v>1</v>
      </c>
      <c r="F3" s="127" t="str">
        <f t="shared" si="2"/>
        <v/>
      </c>
      <c r="G3" s="125" t="str">
        <f t="shared" ref="G3:H3" si="5">IF($E3=2,B3,"")</f>
        <v/>
      </c>
      <c r="H3" s="125" t="str">
        <f t="shared" si="5"/>
        <v/>
      </c>
      <c r="I3" s="128" t="str">
        <f>IF($E3=2,Finish!H5,"")</f>
        <v/>
      </c>
      <c r="J3" s="125" t="str">
        <f t="shared" ref="J3:K3" si="6">IF($E3=3,B3,"")</f>
        <v/>
      </c>
      <c r="K3" s="125" t="str">
        <f t="shared" si="6"/>
        <v/>
      </c>
      <c r="L3" s="128" t="str">
        <f>IF($E3=3,Finish!H5,"")</f>
        <v/>
      </c>
    </row>
    <row r="4" spans="1:12" ht="12.75" customHeight="1" x14ac:dyDescent="0.2">
      <c r="A4" s="124" t="str">
        <f t="shared" si="0"/>
        <v>-</v>
      </c>
      <c r="B4" s="125" t="str">
        <f>IF(D4="","",Finish!N6)</f>
        <v>CVFR</v>
      </c>
      <c r="C4" s="125" t="str">
        <f>IF(D4="","",Finish!M6)</f>
        <v>Alex Whittem</v>
      </c>
      <c r="D4" s="126">
        <f>IF(LEFT(Finish!O6,1)&lt;&gt;"F",Finish!H6,"")</f>
        <v>3</v>
      </c>
      <c r="E4" s="126">
        <f t="shared" si="1"/>
        <v>2</v>
      </c>
      <c r="F4" s="127" t="str">
        <f t="shared" si="2"/>
        <v/>
      </c>
      <c r="G4" s="125" t="str">
        <f t="shared" ref="G4:H4" si="7">IF($E4=2,B4,"")</f>
        <v>CVFR</v>
      </c>
      <c r="H4" s="125" t="str">
        <f t="shared" si="7"/>
        <v>Alex Whittem</v>
      </c>
      <c r="I4" s="128">
        <f>IF($E4=2,Finish!H6,"")</f>
        <v>3</v>
      </c>
      <c r="J4" s="125" t="str">
        <f t="shared" ref="J4:K4" si="8">IF($E4=3,B4,"")</f>
        <v/>
      </c>
      <c r="K4" s="125" t="str">
        <f t="shared" si="8"/>
        <v/>
      </c>
      <c r="L4" s="128" t="str">
        <f>IF($E4=3,Finish!H6,"")</f>
        <v/>
      </c>
    </row>
    <row r="5" spans="1:12" ht="12.75" customHeight="1" x14ac:dyDescent="0.2">
      <c r="A5" s="124" t="str">
        <f t="shared" si="0"/>
        <v>-</v>
      </c>
      <c r="B5" s="125" t="str">
        <f>IF(D5="","",Finish!N7)</f>
        <v>Bowland Fell Runners</v>
      </c>
      <c r="C5" s="125" t="str">
        <f>IF(D5="","",Finish!M7)</f>
        <v>Oliver Heaton</v>
      </c>
      <c r="D5" s="126">
        <f>IF(LEFT(Finish!O7,1)&lt;&gt;"F",Finish!H7,"")</f>
        <v>4</v>
      </c>
      <c r="E5" s="126">
        <f t="shared" si="1"/>
        <v>1</v>
      </c>
      <c r="F5" s="127" t="str">
        <f t="shared" si="2"/>
        <v/>
      </c>
      <c r="G5" s="125" t="str">
        <f t="shared" ref="G5:H5" si="9">IF($E5=2,B5,"")</f>
        <v/>
      </c>
      <c r="H5" s="125" t="str">
        <f t="shared" si="9"/>
        <v/>
      </c>
      <c r="I5" s="128" t="str">
        <f>IF($E5=2,Finish!H7,"")</f>
        <v/>
      </c>
      <c r="J5" s="125" t="str">
        <f t="shared" ref="J5:K5" si="10">IF($E5=3,B5,"")</f>
        <v/>
      </c>
      <c r="K5" s="125" t="str">
        <f t="shared" si="10"/>
        <v/>
      </c>
      <c r="L5" s="128" t="str">
        <f>IF($E5=3,Finish!H7,"")</f>
        <v/>
      </c>
    </row>
    <row r="6" spans="1:12" ht="12.75" customHeight="1" x14ac:dyDescent="0.2">
      <c r="A6" s="124" t="str">
        <f t="shared" si="0"/>
        <v>-</v>
      </c>
      <c r="B6" s="125" t="str">
        <f>IF(D6="","",Finish!N8)</f>
        <v>Sale Harriers</v>
      </c>
      <c r="C6" s="125" t="str">
        <f>IF(D6="","",Finish!M8)</f>
        <v>Chris Donnelly</v>
      </c>
      <c r="D6" s="126">
        <f>IF(LEFT(Finish!O8,1)&lt;&gt;"F",Finish!H8,"")</f>
        <v>5</v>
      </c>
      <c r="E6" s="126">
        <f t="shared" si="1"/>
        <v>1</v>
      </c>
      <c r="F6" s="127" t="str">
        <f t="shared" si="2"/>
        <v/>
      </c>
      <c r="G6" s="125" t="str">
        <f t="shared" ref="G6:H6" si="11">IF($E6=2,B6,"")</f>
        <v/>
      </c>
      <c r="H6" s="125" t="str">
        <f t="shared" si="11"/>
        <v/>
      </c>
      <c r="I6" s="128" t="str">
        <f>IF($E6=2,Finish!H8,"")</f>
        <v/>
      </c>
      <c r="J6" s="125" t="str">
        <f t="shared" ref="J6:K6" si="12">IF($E6=3,B6,"")</f>
        <v/>
      </c>
      <c r="K6" s="125" t="str">
        <f t="shared" si="12"/>
        <v/>
      </c>
      <c r="L6" s="128" t="str">
        <f>IF($E6=3,Finish!H8,"")</f>
        <v/>
      </c>
    </row>
    <row r="7" spans="1:12" ht="12.75" customHeight="1" x14ac:dyDescent="0.2">
      <c r="A7" s="124" t="str">
        <f t="shared" si="0"/>
        <v>-</v>
      </c>
      <c r="B7" s="125" t="str">
        <f>IF(D7="","",Finish!N9)</f>
        <v>Horwich RMI Harriers</v>
      </c>
      <c r="C7" s="125" t="str">
        <f>IF(D7="","",Finish!M9)</f>
        <v>Dan Gilbert</v>
      </c>
      <c r="D7" s="126">
        <f>IF(LEFT(Finish!O9,1)&lt;&gt;"F",Finish!H9,"")</f>
        <v>6</v>
      </c>
      <c r="E7" s="126">
        <f t="shared" si="1"/>
        <v>1</v>
      </c>
      <c r="F7" s="127" t="str">
        <f t="shared" si="2"/>
        <v/>
      </c>
      <c r="G7" s="125" t="str">
        <f t="shared" ref="G7:H7" si="13">IF($E7=2,B7,"")</f>
        <v/>
      </c>
      <c r="H7" s="125" t="str">
        <f t="shared" si="13"/>
        <v/>
      </c>
      <c r="I7" s="128" t="str">
        <f>IF($E7=2,Finish!H9,"")</f>
        <v/>
      </c>
      <c r="J7" s="125" t="str">
        <f t="shared" ref="J7:K7" si="14">IF($E7=3,B7,"")</f>
        <v/>
      </c>
      <c r="K7" s="125" t="str">
        <f t="shared" si="14"/>
        <v/>
      </c>
      <c r="L7" s="128" t="str">
        <f>IF($E7=3,Finish!H9,"")</f>
        <v/>
      </c>
    </row>
    <row r="8" spans="1:12" ht="12.75" customHeight="1" x14ac:dyDescent="0.2">
      <c r="A8" s="124" t="str">
        <f t="shared" si="0"/>
        <v>-</v>
      </c>
      <c r="B8" s="125" t="str">
        <f>IF(D8="","",Finish!N10)</f>
        <v>Blackburn Harriers</v>
      </c>
      <c r="C8" s="125" t="str">
        <f>IF(D8="","",Finish!M10)</f>
        <v>Marc Hartley</v>
      </c>
      <c r="D8" s="126">
        <f>IF(LEFT(Finish!O10,1)&lt;&gt;"F",Finish!H10,"")</f>
        <v>7</v>
      </c>
      <c r="E8" s="126">
        <f t="shared" si="1"/>
        <v>1</v>
      </c>
      <c r="F8" s="127" t="str">
        <f t="shared" si="2"/>
        <v/>
      </c>
      <c r="G8" s="125" t="str">
        <f t="shared" ref="G8:H8" si="15">IF($E8=2,B8,"")</f>
        <v/>
      </c>
      <c r="H8" s="125" t="str">
        <f t="shared" si="15"/>
        <v/>
      </c>
      <c r="I8" s="128" t="str">
        <f>IF($E8=2,Finish!H10,"")</f>
        <v/>
      </c>
      <c r="J8" s="125" t="str">
        <f t="shared" ref="J8:K8" si="16">IF($E8=3,B8,"")</f>
        <v/>
      </c>
      <c r="K8" s="125" t="str">
        <f t="shared" si="16"/>
        <v/>
      </c>
      <c r="L8" s="128" t="str">
        <f>IF($E8=3,Finish!H10,"")</f>
        <v/>
      </c>
    </row>
    <row r="9" spans="1:12" ht="12.75" customHeight="1" x14ac:dyDescent="0.2">
      <c r="A9" s="124" t="str">
        <f t="shared" si="0"/>
        <v>-</v>
      </c>
      <c r="B9" s="125" t="str">
        <f>IF(D9="","",Finish!N11)</f>
        <v>u/a</v>
      </c>
      <c r="C9" s="125" t="str">
        <f>IF(D9="","",Finish!M11)</f>
        <v>Ian Carruthers</v>
      </c>
      <c r="D9" s="126">
        <f>IF(LEFT(Finish!O11,1)&lt;&gt;"F",Finish!H11,"")</f>
        <v>8</v>
      </c>
      <c r="E9" s="126">
        <f t="shared" si="1"/>
        <v>1</v>
      </c>
      <c r="F9" s="127" t="str">
        <f t="shared" si="2"/>
        <v/>
      </c>
      <c r="G9" s="125" t="str">
        <f t="shared" ref="G9:H9" si="17">IF($E9=2,B9,"")</f>
        <v/>
      </c>
      <c r="H9" s="125" t="str">
        <f t="shared" si="17"/>
        <v/>
      </c>
      <c r="I9" s="128" t="str">
        <f>IF($E9=2,Finish!H11,"")</f>
        <v/>
      </c>
      <c r="J9" s="125" t="str">
        <f t="shared" ref="J9:K9" si="18">IF($E9=3,B9,"")</f>
        <v/>
      </c>
      <c r="K9" s="125" t="str">
        <f t="shared" si="18"/>
        <v/>
      </c>
      <c r="L9" s="128" t="str">
        <f>IF($E9=3,Finish!H11,"")</f>
        <v/>
      </c>
    </row>
    <row r="10" spans="1:12" ht="12.75" customHeight="1" x14ac:dyDescent="0.2">
      <c r="A10" s="124" t="str">
        <f t="shared" si="0"/>
        <v>-</v>
      </c>
      <c r="B10" s="125" t="str">
        <f>IF(D10="","",Finish!N12)</f>
        <v>Bury AC</v>
      </c>
      <c r="C10" s="125" t="str">
        <f>IF(D10="","",Finish!M12)</f>
        <v>Declan Tattersall</v>
      </c>
      <c r="D10" s="126">
        <f>IF(LEFT(Finish!O12,1)&lt;&gt;"F",Finish!H12,"")</f>
        <v>9</v>
      </c>
      <c r="E10" s="126">
        <f t="shared" si="1"/>
        <v>1</v>
      </c>
      <c r="F10" s="127" t="str">
        <f t="shared" si="2"/>
        <v/>
      </c>
      <c r="G10" s="125" t="str">
        <f t="shared" ref="G10:H10" si="19">IF($E10=2,B10,"")</f>
        <v/>
      </c>
      <c r="H10" s="125" t="str">
        <f t="shared" si="19"/>
        <v/>
      </c>
      <c r="I10" s="128" t="str">
        <f>IF($E10=2,Finish!H12,"")</f>
        <v/>
      </c>
      <c r="J10" s="125" t="str">
        <f t="shared" ref="J10:K10" si="20">IF($E10=3,B10,"")</f>
        <v/>
      </c>
      <c r="K10" s="125" t="str">
        <f t="shared" si="20"/>
        <v/>
      </c>
      <c r="L10" s="128" t="str">
        <f>IF($E10=3,Finish!H12,"")</f>
        <v/>
      </c>
    </row>
    <row r="11" spans="1:12" ht="12.75" customHeight="1" x14ac:dyDescent="0.2">
      <c r="A11" s="124" t="str">
        <f t="shared" si="0"/>
        <v>-</v>
      </c>
      <c r="B11" s="125" t="str">
        <f>IF(D11="","",Finish!N13)</f>
        <v>Saddleworth Runners</v>
      </c>
      <c r="C11" s="125" t="str">
        <f>IF(D11="","",Finish!M13)</f>
        <v>Michael Fleming</v>
      </c>
      <c r="D11" s="126">
        <f>IF(LEFT(Finish!O13,1)&lt;&gt;"F",Finish!H13,"")</f>
        <v>10</v>
      </c>
      <c r="E11" s="126">
        <f t="shared" si="1"/>
        <v>1</v>
      </c>
      <c r="F11" s="127" t="str">
        <f t="shared" si="2"/>
        <v/>
      </c>
      <c r="G11" s="125" t="str">
        <f t="shared" ref="G11:H11" si="21">IF($E11=2,B11,"")</f>
        <v/>
      </c>
      <c r="H11" s="125" t="str">
        <f t="shared" si="21"/>
        <v/>
      </c>
      <c r="I11" s="128" t="str">
        <f>IF($E11=2,Finish!H13,"")</f>
        <v/>
      </c>
      <c r="J11" s="125" t="str">
        <f t="shared" ref="J11:K11" si="22">IF($E11=3,B11,"")</f>
        <v/>
      </c>
      <c r="K11" s="125" t="str">
        <f t="shared" si="22"/>
        <v/>
      </c>
      <c r="L11" s="128" t="str">
        <f>IF($E11=3,Finish!H13,"")</f>
        <v/>
      </c>
    </row>
    <row r="12" spans="1:12" ht="12.75" customHeight="1" x14ac:dyDescent="0.2">
      <c r="A12" s="124" t="str">
        <f t="shared" si="0"/>
        <v>-</v>
      </c>
      <c r="B12" s="125" t="str">
        <f>IF(D12="","",Finish!N14)</f>
        <v>Saddleworth Runners</v>
      </c>
      <c r="C12" s="125" t="str">
        <f>IF(D12="","",Finish!M14)</f>
        <v>Martha Tibbot</v>
      </c>
      <c r="D12" s="126">
        <f>IF(LEFT(Finish!O14,1)&lt;&gt;"F",Finish!H14,"")</f>
        <v>11</v>
      </c>
      <c r="E12" s="126">
        <f t="shared" si="1"/>
        <v>2</v>
      </c>
      <c r="F12" s="127" t="str">
        <f t="shared" si="2"/>
        <v/>
      </c>
      <c r="G12" s="125" t="str">
        <f t="shared" ref="G12:H12" si="23">IF($E12=2,B12,"")</f>
        <v>Saddleworth Runners</v>
      </c>
      <c r="H12" s="125" t="str">
        <f t="shared" si="23"/>
        <v>Martha Tibbot</v>
      </c>
      <c r="I12" s="128">
        <f>IF($E12=2,Finish!H14,"")</f>
        <v>11</v>
      </c>
      <c r="J12" s="125" t="str">
        <f t="shared" ref="J12:K12" si="24">IF($E12=3,B12,"")</f>
        <v/>
      </c>
      <c r="K12" s="125" t="str">
        <f t="shared" si="24"/>
        <v/>
      </c>
      <c r="L12" s="128" t="str">
        <f>IF($E12=3,Finish!H14,"")</f>
        <v/>
      </c>
    </row>
    <row r="13" spans="1:12" ht="12.75" customHeight="1" x14ac:dyDescent="0.2">
      <c r="A13" s="124" t="str">
        <f t="shared" si="0"/>
        <v>-</v>
      </c>
      <c r="B13" s="125" t="str">
        <f>IF(D13="","",Finish!N15)</f>
        <v>Horwich RMI Harriers</v>
      </c>
      <c r="C13" s="125" t="str">
        <f>IF(D13="","",Finish!M15)</f>
        <v>Matt Fawthrop</v>
      </c>
      <c r="D13" s="126">
        <f>IF(LEFT(Finish!O15,1)&lt;&gt;"F",Finish!H15,"")</f>
        <v>12</v>
      </c>
      <c r="E13" s="126">
        <f t="shared" si="1"/>
        <v>2</v>
      </c>
      <c r="F13" s="127" t="str">
        <f t="shared" si="2"/>
        <v/>
      </c>
      <c r="G13" s="125" t="str">
        <f t="shared" ref="G13:H13" si="25">IF($E13=2,B13,"")</f>
        <v>Horwich RMI Harriers</v>
      </c>
      <c r="H13" s="125" t="str">
        <f t="shared" si="25"/>
        <v>Matt Fawthrop</v>
      </c>
      <c r="I13" s="128">
        <f>IF($E13=2,Finish!H15,"")</f>
        <v>12</v>
      </c>
      <c r="J13" s="125" t="str">
        <f t="shared" ref="J13:K13" si="26">IF($E13=3,B13,"")</f>
        <v/>
      </c>
      <c r="K13" s="125" t="str">
        <f t="shared" si="26"/>
        <v/>
      </c>
      <c r="L13" s="128" t="str">
        <f>IF($E13=3,Finish!H15,"")</f>
        <v/>
      </c>
    </row>
    <row r="14" spans="1:12" ht="12.75" customHeight="1" x14ac:dyDescent="0.2">
      <c r="A14" s="124" t="str">
        <f t="shared" si="0"/>
        <v>-</v>
      </c>
      <c r="B14" s="125" t="str">
        <f>IF(D14="","",Finish!N16)</f>
        <v>Todmorden Harriers</v>
      </c>
      <c r="C14" s="125" t="str">
        <f>IF(D14="","",Finish!M16)</f>
        <v>Darren Shackleton</v>
      </c>
      <c r="D14" s="126">
        <f>IF(LEFT(Finish!O16,1)&lt;&gt;"F",Finish!H16,"")</f>
        <v>13</v>
      </c>
      <c r="E14" s="126">
        <f t="shared" si="1"/>
        <v>1</v>
      </c>
      <c r="F14" s="127" t="str">
        <f t="shared" si="2"/>
        <v/>
      </c>
      <c r="G14" s="125" t="str">
        <f t="shared" ref="G14:H14" si="27">IF($E14=2,B14,"")</f>
        <v/>
      </c>
      <c r="H14" s="125" t="str">
        <f t="shared" si="27"/>
        <v/>
      </c>
      <c r="I14" s="128" t="str">
        <f>IF($E14=2,Finish!H16,"")</f>
        <v/>
      </c>
      <c r="J14" s="125" t="str">
        <f t="shared" ref="J14:K14" si="28">IF($E14=3,B14,"")</f>
        <v/>
      </c>
      <c r="K14" s="125" t="str">
        <f t="shared" si="28"/>
        <v/>
      </c>
      <c r="L14" s="128" t="str">
        <f>IF($E14=3,Finish!H16,"")</f>
        <v/>
      </c>
    </row>
    <row r="15" spans="1:12" ht="12.75" customHeight="1" x14ac:dyDescent="0.2">
      <c r="A15" s="124" t="str">
        <f t="shared" si="0"/>
        <v>-</v>
      </c>
      <c r="B15" s="125" t="str">
        <f>IF(D15="","",Finish!N17)</f>
        <v>Rossendale Harriers</v>
      </c>
      <c r="C15" s="125" t="str">
        <f>IF(D15="","",Finish!M17)</f>
        <v>Philip Greenwood</v>
      </c>
      <c r="D15" s="126">
        <f>IF(LEFT(Finish!O17,1)&lt;&gt;"F",Finish!H17,"")</f>
        <v>14</v>
      </c>
      <c r="E15" s="126">
        <f t="shared" si="1"/>
        <v>2</v>
      </c>
      <c r="F15" s="127" t="str">
        <f t="shared" si="2"/>
        <v/>
      </c>
      <c r="G15" s="125" t="str">
        <f t="shared" ref="G15:H15" si="29">IF($E15=2,B15,"")</f>
        <v>Rossendale Harriers</v>
      </c>
      <c r="H15" s="125" t="str">
        <f t="shared" si="29"/>
        <v>Philip Greenwood</v>
      </c>
      <c r="I15" s="128">
        <f>IF($E15=2,Finish!H17,"")</f>
        <v>14</v>
      </c>
      <c r="J15" s="125" t="str">
        <f t="shared" ref="J15:K15" si="30">IF($E15=3,B15,"")</f>
        <v/>
      </c>
      <c r="K15" s="125" t="str">
        <f t="shared" si="30"/>
        <v/>
      </c>
      <c r="L15" s="128" t="str">
        <f>IF($E15=3,Finish!H17,"")</f>
        <v/>
      </c>
    </row>
    <row r="16" spans="1:12" ht="12.75" customHeight="1" x14ac:dyDescent="0.2">
      <c r="A16" s="124" t="str">
        <f t="shared" si="0"/>
        <v>-</v>
      </c>
      <c r="B16" s="125" t="str">
        <f>IF(D16="","",Finish!N18)</f>
        <v>CleM</v>
      </c>
      <c r="C16" s="125" t="str">
        <f>IF(D16="","",Finish!M18)</f>
        <v>Peter Coates</v>
      </c>
      <c r="D16" s="126">
        <f>IF(LEFT(Finish!O18,1)&lt;&gt;"F",Finish!H18,"")</f>
        <v>15</v>
      </c>
      <c r="E16" s="126">
        <f t="shared" si="1"/>
        <v>1</v>
      </c>
      <c r="F16" s="127" t="str">
        <f t="shared" si="2"/>
        <v/>
      </c>
      <c r="G16" s="125" t="str">
        <f t="shared" ref="G16:H16" si="31">IF($E16=2,B16,"")</f>
        <v/>
      </c>
      <c r="H16" s="125" t="str">
        <f t="shared" si="31"/>
        <v/>
      </c>
      <c r="I16" s="128" t="str">
        <f>IF($E16=2,Finish!H18,"")</f>
        <v/>
      </c>
      <c r="J16" s="125" t="str">
        <f t="shared" ref="J16:K16" si="32">IF($E16=3,B16,"")</f>
        <v/>
      </c>
      <c r="K16" s="125" t="str">
        <f t="shared" si="32"/>
        <v/>
      </c>
      <c r="L16" s="128" t="str">
        <f>IF($E16=3,Finish!H18,"")</f>
        <v/>
      </c>
    </row>
    <row r="17" spans="1:12" ht="12.75" customHeight="1" x14ac:dyDescent="0.2">
      <c r="A17" s="124" t="str">
        <f t="shared" si="0"/>
        <v>-</v>
      </c>
      <c r="B17" s="125" t="str">
        <f>IF(D17="","",Finish!N19)</f>
        <v>CleM</v>
      </c>
      <c r="C17" s="125" t="str">
        <f>IF(D17="","",Finish!M19)</f>
        <v>Dom Howell</v>
      </c>
      <c r="D17" s="126">
        <f>IF(LEFT(Finish!O19,1)&lt;&gt;"F",Finish!H19,"")</f>
        <v>16</v>
      </c>
      <c r="E17" s="126">
        <f t="shared" si="1"/>
        <v>2</v>
      </c>
      <c r="F17" s="127" t="str">
        <f t="shared" si="2"/>
        <v/>
      </c>
      <c r="G17" s="125" t="str">
        <f t="shared" ref="G17:H17" si="33">IF($E17=2,B17,"")</f>
        <v>CleM</v>
      </c>
      <c r="H17" s="125" t="str">
        <f t="shared" si="33"/>
        <v>Dom Howell</v>
      </c>
      <c r="I17" s="128">
        <f>IF($E17=2,Finish!H19,"")</f>
        <v>16</v>
      </c>
      <c r="J17" s="125" t="str">
        <f t="shared" ref="J17:K17" si="34">IF($E17=3,B17,"")</f>
        <v/>
      </c>
      <c r="K17" s="125" t="str">
        <f t="shared" si="34"/>
        <v/>
      </c>
      <c r="L17" s="128" t="str">
        <f>IF($E17=3,Finish!H19,"")</f>
        <v/>
      </c>
    </row>
    <row r="18" spans="1:12" ht="12.75" customHeight="1" x14ac:dyDescent="0.2">
      <c r="A18" s="124">
        <f t="shared" si="0"/>
        <v>1</v>
      </c>
      <c r="B18" s="125" t="str">
        <f>IF(D18="","",Finish!N20)</f>
        <v>Rossendale Harriers</v>
      </c>
      <c r="C18" s="125" t="str">
        <f>IF(D18="","",Finish!M20)</f>
        <v>Matthew Clawson</v>
      </c>
      <c r="D18" s="126">
        <f>IF(LEFT(Finish!O20,1)&lt;&gt;"F",Finish!H20,"")</f>
        <v>17</v>
      </c>
      <c r="E18" s="126">
        <f t="shared" si="1"/>
        <v>3</v>
      </c>
      <c r="F18" s="127">
        <f t="shared" si="2"/>
        <v>32</v>
      </c>
      <c r="G18" s="125" t="str">
        <f t="shared" ref="G18:H18" si="35">IF($E18=2,B18,"")</f>
        <v/>
      </c>
      <c r="H18" s="125" t="str">
        <f t="shared" si="35"/>
        <v/>
      </c>
      <c r="I18" s="128" t="str">
        <f>IF($E18=2,Finish!H20,"")</f>
        <v/>
      </c>
      <c r="J18" s="125" t="str">
        <f t="shared" ref="J18:K18" si="36">IF($E18=3,B18,"")</f>
        <v>Rossendale Harriers</v>
      </c>
      <c r="K18" s="125" t="str">
        <f t="shared" si="36"/>
        <v>Matthew Clawson</v>
      </c>
      <c r="L18" s="128">
        <f>IF($E18=3,Finish!H20,"")</f>
        <v>17</v>
      </c>
    </row>
    <row r="19" spans="1:12" ht="12.75" customHeight="1" x14ac:dyDescent="0.2">
      <c r="A19" s="124" t="str">
        <f t="shared" si="0"/>
        <v>-</v>
      </c>
      <c r="B19" s="125" t="str">
        <f>IF(D19="","",Finish!N21)</f>
        <v>Todmorden Harriers</v>
      </c>
      <c r="C19" s="125" t="str">
        <f>IF(D19="","",Finish!M21)</f>
        <v>Darren Graham</v>
      </c>
      <c r="D19" s="126">
        <f>IF(LEFT(Finish!O21,1)&lt;&gt;"F",Finish!H21,"")</f>
        <v>18</v>
      </c>
      <c r="E19" s="126">
        <f t="shared" si="1"/>
        <v>2</v>
      </c>
      <c r="F19" s="127" t="str">
        <f t="shared" si="2"/>
        <v/>
      </c>
      <c r="G19" s="125" t="str">
        <f t="shared" ref="G19:H19" si="37">IF($E19=2,B19,"")</f>
        <v>Todmorden Harriers</v>
      </c>
      <c r="H19" s="125" t="str">
        <f t="shared" si="37"/>
        <v>Darren Graham</v>
      </c>
      <c r="I19" s="128">
        <f>IF($E19=2,Finish!H21,"")</f>
        <v>18</v>
      </c>
      <c r="J19" s="125" t="str">
        <f t="shared" ref="J19:K19" si="38">IF($E19=3,B19,"")</f>
        <v/>
      </c>
      <c r="K19" s="125" t="str">
        <f t="shared" si="38"/>
        <v/>
      </c>
      <c r="L19" s="128" t="str">
        <f>IF($E19=3,Finish!H21,"")</f>
        <v/>
      </c>
    </row>
    <row r="20" spans="1:12" ht="12.75" customHeight="1" x14ac:dyDescent="0.2">
      <c r="A20" s="124">
        <f t="shared" si="0"/>
        <v>3</v>
      </c>
      <c r="B20" s="125" t="str">
        <f>IF(D20="","",Finish!N22)</f>
        <v>CleM</v>
      </c>
      <c r="C20" s="125" t="str">
        <f>IF(D20="","",Finish!M22)</f>
        <v>Richard Stevenson</v>
      </c>
      <c r="D20" s="126">
        <f>IF(LEFT(Finish!O22,1)&lt;&gt;"F",Finish!H22,"")</f>
        <v>19</v>
      </c>
      <c r="E20" s="126">
        <f t="shared" si="1"/>
        <v>3</v>
      </c>
      <c r="F20" s="127">
        <f t="shared" si="2"/>
        <v>50</v>
      </c>
      <c r="G20" s="125" t="str">
        <f t="shared" ref="G20:H20" si="39">IF($E20=2,B20,"")</f>
        <v/>
      </c>
      <c r="H20" s="125" t="str">
        <f t="shared" si="39"/>
        <v/>
      </c>
      <c r="I20" s="128" t="str">
        <f>IF($E20=2,Finish!H22,"")</f>
        <v/>
      </c>
      <c r="J20" s="125" t="str">
        <f t="shared" ref="J20:K20" si="40">IF($E20=3,B20,"")</f>
        <v>CleM</v>
      </c>
      <c r="K20" s="125" t="str">
        <f t="shared" si="40"/>
        <v>Richard Stevenson</v>
      </c>
      <c r="L20" s="128">
        <f>IF($E20=3,Finish!H22,"")</f>
        <v>19</v>
      </c>
    </row>
    <row r="21" spans="1:12" ht="12.75" customHeight="1" x14ac:dyDescent="0.2">
      <c r="A21" s="124">
        <f t="shared" si="0"/>
        <v>2</v>
      </c>
      <c r="B21" s="125" t="str">
        <f>IF(D21="","",Finish!N23)</f>
        <v>Horwich RMI Harriers</v>
      </c>
      <c r="C21" s="125" t="str">
        <f>IF(D21="","",Finish!M23)</f>
        <v>Mark Walsh</v>
      </c>
      <c r="D21" s="126">
        <f>IF(LEFT(Finish!O23,1)&lt;&gt;"F",Finish!H23,"")</f>
        <v>20</v>
      </c>
      <c r="E21" s="126">
        <f t="shared" si="1"/>
        <v>3</v>
      </c>
      <c r="F21" s="127">
        <f t="shared" si="2"/>
        <v>38</v>
      </c>
      <c r="G21" s="125" t="str">
        <f t="shared" ref="G21:H21" si="41">IF($E21=2,B21,"")</f>
        <v/>
      </c>
      <c r="H21" s="125" t="str">
        <f t="shared" si="41"/>
        <v/>
      </c>
      <c r="I21" s="128" t="str">
        <f>IF($E21=2,Finish!H23,"")</f>
        <v/>
      </c>
      <c r="J21" s="125" t="str">
        <f t="shared" ref="J21:K21" si="42">IF($E21=3,B21,"")</f>
        <v>Horwich RMI Harriers</v>
      </c>
      <c r="K21" s="125" t="str">
        <f t="shared" si="42"/>
        <v>Mark Walsh</v>
      </c>
      <c r="L21" s="128">
        <f>IF($E21=3,Finish!H23,"")</f>
        <v>20</v>
      </c>
    </row>
    <row r="22" spans="1:12" ht="12.75" customHeight="1" x14ac:dyDescent="0.2">
      <c r="A22" s="124" t="str">
        <f t="shared" si="0"/>
        <v>-</v>
      </c>
      <c r="B22" s="125" t="str">
        <f>IF(D22="","",Finish!N24)</f>
        <v>Rossendale Harriers</v>
      </c>
      <c r="C22" s="125" t="str">
        <f>IF(D22="","",Finish!M24)</f>
        <v>Rick Solman</v>
      </c>
      <c r="D22" s="126">
        <f>IF(LEFT(Finish!O24,1)&lt;&gt;"F",Finish!H24,"")</f>
        <v>21</v>
      </c>
      <c r="E22" s="126">
        <f t="shared" si="1"/>
        <v>4</v>
      </c>
      <c r="F22" s="127" t="str">
        <f t="shared" si="2"/>
        <v/>
      </c>
      <c r="G22" s="125" t="str">
        <f t="shared" ref="G22:H22" si="43">IF($E22=2,B22,"")</f>
        <v/>
      </c>
      <c r="H22" s="125" t="str">
        <f t="shared" si="43"/>
        <v/>
      </c>
      <c r="I22" s="128" t="str">
        <f>IF($E22=2,Finish!H24,"")</f>
        <v/>
      </c>
      <c r="J22" s="125" t="str">
        <f t="shared" ref="J22:K22" si="44">IF($E22=3,B22,"")</f>
        <v/>
      </c>
      <c r="K22" s="125" t="str">
        <f t="shared" si="44"/>
        <v/>
      </c>
      <c r="L22" s="128" t="str">
        <f>IF($E22=3,Finish!H24,"")</f>
        <v/>
      </c>
    </row>
    <row r="23" spans="1:12" ht="12.75" customHeight="1" x14ac:dyDescent="0.2">
      <c r="A23" s="124" t="str">
        <f t="shared" si="0"/>
        <v>-</v>
      </c>
      <c r="B23" s="125" t="str">
        <f>IF(D23="","",Finish!N25)</f>
        <v>Rossendale Harriers</v>
      </c>
      <c r="C23" s="125" t="str">
        <f>IF(D23="","",Finish!M25)</f>
        <v>Dave Haygarth</v>
      </c>
      <c r="D23" s="126">
        <f>IF(LEFT(Finish!O25,1)&lt;&gt;"F",Finish!H25,"")</f>
        <v>22</v>
      </c>
      <c r="E23" s="126">
        <f t="shared" si="1"/>
        <v>5</v>
      </c>
      <c r="F23" s="127" t="str">
        <f t="shared" si="2"/>
        <v/>
      </c>
      <c r="G23" s="125" t="str">
        <f t="shared" ref="G23:H23" si="45">IF($E23=2,B23,"")</f>
        <v/>
      </c>
      <c r="H23" s="125" t="str">
        <f t="shared" si="45"/>
        <v/>
      </c>
      <c r="I23" s="128" t="str">
        <f>IF($E23=2,Finish!H25,"")</f>
        <v/>
      </c>
      <c r="J23" s="125" t="str">
        <f t="shared" ref="J23:K23" si="46">IF($E23=3,B23,"")</f>
        <v/>
      </c>
      <c r="K23" s="125" t="str">
        <f t="shared" si="46"/>
        <v/>
      </c>
      <c r="L23" s="128" t="str">
        <f>IF($E23=3,Finish!H25,"")</f>
        <v/>
      </c>
    </row>
    <row r="24" spans="1:12" ht="12.75" customHeight="1" x14ac:dyDescent="0.2">
      <c r="A24" s="124" t="str">
        <f t="shared" si="0"/>
        <v>-</v>
      </c>
      <c r="B24" s="125" t="str">
        <f>IF(D24="","",Finish!N26)</f>
        <v>Ramsbottom RC</v>
      </c>
      <c r="C24" s="125" t="str">
        <f>IF(D24="","",Finish!M26)</f>
        <v>James Thomas</v>
      </c>
      <c r="D24" s="126">
        <f>IF(LEFT(Finish!O26,1)&lt;&gt;"F",Finish!H26,"")</f>
        <v>23</v>
      </c>
      <c r="E24" s="126">
        <f t="shared" si="1"/>
        <v>1</v>
      </c>
      <c r="F24" s="127" t="str">
        <f t="shared" si="2"/>
        <v/>
      </c>
      <c r="G24" s="125" t="str">
        <f t="shared" ref="G24:H24" si="47">IF($E24=2,B24,"")</f>
        <v/>
      </c>
      <c r="H24" s="125" t="str">
        <f t="shared" si="47"/>
        <v/>
      </c>
      <c r="I24" s="128" t="str">
        <f>IF($E24=2,Finish!H26,"")</f>
        <v/>
      </c>
      <c r="J24" s="125" t="str">
        <f t="shared" ref="J24:K24" si="48">IF($E24=3,B24,"")</f>
        <v/>
      </c>
      <c r="K24" s="125" t="str">
        <f t="shared" si="48"/>
        <v/>
      </c>
      <c r="L24" s="128" t="str">
        <f>IF($E24=3,Finish!H26,"")</f>
        <v/>
      </c>
    </row>
    <row r="25" spans="1:12" ht="12.75" customHeight="1" x14ac:dyDescent="0.2">
      <c r="A25" s="124" t="str">
        <f t="shared" si="0"/>
        <v>-</v>
      </c>
      <c r="B25" s="125" t="str">
        <f>IF(D25="","",Finish!N27)</f>
        <v>Accrington RR</v>
      </c>
      <c r="C25" s="125" t="str">
        <f>IF(D25="","",Finish!M27)</f>
        <v>Mick Toman</v>
      </c>
      <c r="D25" s="126">
        <f>IF(LEFT(Finish!O27,1)&lt;&gt;"F",Finish!H27,"")</f>
        <v>24</v>
      </c>
      <c r="E25" s="126">
        <f t="shared" si="1"/>
        <v>1</v>
      </c>
      <c r="F25" s="127" t="str">
        <f t="shared" si="2"/>
        <v/>
      </c>
      <c r="G25" s="125" t="str">
        <f t="shared" ref="G25:H25" si="49">IF($E25=2,B25,"")</f>
        <v/>
      </c>
      <c r="H25" s="125" t="str">
        <f t="shared" si="49"/>
        <v/>
      </c>
      <c r="I25" s="128" t="str">
        <f>IF($E25=2,Finish!H27,"")</f>
        <v/>
      </c>
      <c r="J25" s="125" t="str">
        <f t="shared" ref="J25:K25" si="50">IF($E25=3,B25,"")</f>
        <v/>
      </c>
      <c r="K25" s="125" t="str">
        <f t="shared" si="50"/>
        <v/>
      </c>
      <c r="L25" s="128" t="str">
        <f>IF($E25=3,Finish!H27,"")</f>
        <v/>
      </c>
    </row>
    <row r="26" spans="1:12" ht="12.75" customHeight="1" x14ac:dyDescent="0.2">
      <c r="A26" s="124" t="str">
        <f t="shared" si="0"/>
        <v>-</v>
      </c>
      <c r="B26" s="125" t="str">
        <f>IF(D26="","",Finish!N28)</f>
        <v>u/a</v>
      </c>
      <c r="C26" s="125" t="str">
        <f>IF(D26="","",Finish!M28)</f>
        <v>Dan Vipham</v>
      </c>
      <c r="D26" s="126">
        <f>IF(LEFT(Finish!O28,1)&lt;&gt;"F",Finish!H28,"")</f>
        <v>25</v>
      </c>
      <c r="E26" s="126">
        <f t="shared" si="1"/>
        <v>2</v>
      </c>
      <c r="F26" s="127" t="str">
        <f t="shared" si="2"/>
        <v/>
      </c>
      <c r="G26" s="125" t="str">
        <f t="shared" ref="G26:H26" si="51">IF($E26=2,B26,"")</f>
        <v>u/a</v>
      </c>
      <c r="H26" s="125" t="str">
        <f t="shared" si="51"/>
        <v>Dan Vipham</v>
      </c>
      <c r="I26" s="128">
        <f>IF($E26=2,Finish!H28,"")</f>
        <v>25</v>
      </c>
      <c r="J26" s="125" t="str">
        <f t="shared" ref="J26:K26" si="52">IF($E26=3,B26,"")</f>
        <v/>
      </c>
      <c r="K26" s="125" t="str">
        <f t="shared" si="52"/>
        <v/>
      </c>
      <c r="L26" s="128" t="str">
        <f>IF($E26=3,Finish!H28,"")</f>
        <v/>
      </c>
    </row>
    <row r="27" spans="1:12" ht="12.75" customHeight="1" x14ac:dyDescent="0.2">
      <c r="A27" s="124" t="str">
        <f t="shared" si="0"/>
        <v>-</v>
      </c>
      <c r="B27" s="125" t="str">
        <f>IF(D27="","",Finish!N29)</f>
        <v>Ramsbottom RC</v>
      </c>
      <c r="C27" s="125" t="str">
        <f>IF(D27="","",Finish!M29)</f>
        <v>Neil McRobert</v>
      </c>
      <c r="D27" s="126">
        <f>IF(LEFT(Finish!O29,1)&lt;&gt;"F",Finish!H29,"")</f>
        <v>26</v>
      </c>
      <c r="E27" s="126">
        <f t="shared" si="1"/>
        <v>2</v>
      </c>
      <c r="F27" s="127" t="str">
        <f t="shared" si="2"/>
        <v/>
      </c>
      <c r="G27" s="125" t="str">
        <f t="shared" ref="G27:H27" si="53">IF($E27=2,B27,"")</f>
        <v>Ramsbottom RC</v>
      </c>
      <c r="H27" s="125" t="str">
        <f t="shared" si="53"/>
        <v>Neil McRobert</v>
      </c>
      <c r="I27" s="128">
        <f>IF($E27=2,Finish!H29,"")</f>
        <v>26</v>
      </c>
      <c r="J27" s="125" t="str">
        <f t="shared" ref="J27:K27" si="54">IF($E27=3,B27,"")</f>
        <v/>
      </c>
      <c r="K27" s="125" t="str">
        <f t="shared" si="54"/>
        <v/>
      </c>
      <c r="L27" s="128" t="str">
        <f>IF($E27=3,Finish!H29,"")</f>
        <v/>
      </c>
    </row>
    <row r="28" spans="1:12" ht="12.75" customHeight="1" x14ac:dyDescent="0.2">
      <c r="A28" s="124" t="str">
        <f t="shared" si="0"/>
        <v>-</v>
      </c>
      <c r="B28" s="125" t="str">
        <f>IF(D28="","",Finish!N30)</f>
        <v>Rossendale Harriers</v>
      </c>
      <c r="C28" s="125" t="str">
        <f>IF(D28="","",Finish!M30)</f>
        <v>Dave Kelly</v>
      </c>
      <c r="D28" s="126">
        <f>IF(LEFT(Finish!O30,1)&lt;&gt;"F",Finish!H30,"")</f>
        <v>27</v>
      </c>
      <c r="E28" s="126">
        <f t="shared" si="1"/>
        <v>6</v>
      </c>
      <c r="F28" s="127" t="str">
        <f t="shared" si="2"/>
        <v/>
      </c>
      <c r="G28" s="125" t="str">
        <f t="shared" ref="G28:H28" si="55">IF($E28=2,B28,"")</f>
        <v/>
      </c>
      <c r="H28" s="125" t="str">
        <f t="shared" si="55"/>
        <v/>
      </c>
      <c r="I28" s="128" t="str">
        <f>IF($E28=2,Finish!H30,"")</f>
        <v/>
      </c>
      <c r="J28" s="125" t="str">
        <f t="shared" ref="J28:K28" si="56">IF($E28=3,B28,"")</f>
        <v/>
      </c>
      <c r="K28" s="125" t="str">
        <f t="shared" si="56"/>
        <v/>
      </c>
      <c r="L28" s="128" t="str">
        <f>IF($E28=3,Finish!H30,"")</f>
        <v/>
      </c>
    </row>
    <row r="29" spans="1:12" ht="12.75" customHeight="1" x14ac:dyDescent="0.2">
      <c r="A29" s="124" t="str">
        <f t="shared" si="0"/>
        <v>-</v>
      </c>
      <c r="B29" s="125" t="str">
        <f>IF(D29="","",Finish!N31)</f>
        <v>Accrington RR</v>
      </c>
      <c r="C29" s="125" t="str">
        <f>IF(D29="","",Finish!M31)</f>
        <v>Lisa Parker</v>
      </c>
      <c r="D29" s="126">
        <f>IF(LEFT(Finish!O31,1)&lt;&gt;"F",Finish!H31,"")</f>
        <v>28</v>
      </c>
      <c r="E29" s="126">
        <f t="shared" si="1"/>
        <v>2</v>
      </c>
      <c r="F29" s="127" t="str">
        <f t="shared" si="2"/>
        <v/>
      </c>
      <c r="G29" s="125" t="str">
        <f t="shared" ref="G29:H29" si="57">IF($E29=2,B29,"")</f>
        <v>Accrington RR</v>
      </c>
      <c r="H29" s="125" t="str">
        <f t="shared" si="57"/>
        <v>Lisa Parker</v>
      </c>
      <c r="I29" s="128">
        <f>IF($E29=2,Finish!H31,"")</f>
        <v>28</v>
      </c>
      <c r="J29" s="125" t="str">
        <f t="shared" ref="J29:K29" si="58">IF($E29=3,B29,"")</f>
        <v/>
      </c>
      <c r="K29" s="125" t="str">
        <f t="shared" si="58"/>
        <v/>
      </c>
      <c r="L29" s="128" t="str">
        <f>IF($E29=3,Finish!H31,"")</f>
        <v/>
      </c>
    </row>
    <row r="30" spans="1:12" ht="12.75" customHeight="1" x14ac:dyDescent="0.2">
      <c r="A30" s="124" t="str">
        <f t="shared" si="0"/>
        <v>-</v>
      </c>
      <c r="B30" s="125" t="str">
        <f>IF(D30="","",Finish!N32)</f>
        <v>Bowland Fell Runners</v>
      </c>
      <c r="C30" s="125" t="str">
        <f>IF(D30="","",Finish!M32)</f>
        <v>Tom O'Gorman</v>
      </c>
      <c r="D30" s="126">
        <f>IF(LEFT(Finish!O32,1)&lt;&gt;"F",Finish!H32,"")</f>
        <v>29</v>
      </c>
      <c r="E30" s="126">
        <f t="shared" si="1"/>
        <v>2</v>
      </c>
      <c r="F30" s="127" t="str">
        <f t="shared" si="2"/>
        <v/>
      </c>
      <c r="G30" s="125" t="str">
        <f t="shared" ref="G30:H30" si="59">IF($E30=2,B30,"")</f>
        <v>Bowland Fell Runners</v>
      </c>
      <c r="H30" s="125" t="str">
        <f t="shared" si="59"/>
        <v>Tom O'Gorman</v>
      </c>
      <c r="I30" s="128">
        <f>IF($E30=2,Finish!H32,"")</f>
        <v>29</v>
      </c>
      <c r="J30" s="125" t="str">
        <f t="shared" ref="J30:K30" si="60">IF($E30=3,B30,"")</f>
        <v/>
      </c>
      <c r="K30" s="125" t="str">
        <f t="shared" si="60"/>
        <v/>
      </c>
      <c r="L30" s="128" t="str">
        <f>IF($E30=3,Finish!H32,"")</f>
        <v/>
      </c>
    </row>
    <row r="31" spans="1:12" ht="12.75" customHeight="1" x14ac:dyDescent="0.2">
      <c r="A31" s="124">
        <f t="shared" si="0"/>
        <v>4</v>
      </c>
      <c r="B31" s="125" t="str">
        <f>IF(D31="","",Finish!N33)</f>
        <v>u/a</v>
      </c>
      <c r="C31" s="125" t="str">
        <f>IF(D31="","",Finish!M33)</f>
        <v>Conor Tyndall</v>
      </c>
      <c r="D31" s="126">
        <f>IF(LEFT(Finish!O33,1)&lt;&gt;"F",Finish!H33,"")</f>
        <v>30</v>
      </c>
      <c r="E31" s="126">
        <f t="shared" si="1"/>
        <v>3</v>
      </c>
      <c r="F31" s="127">
        <f t="shared" si="2"/>
        <v>63</v>
      </c>
      <c r="G31" s="125" t="str">
        <f t="shared" ref="G31:H31" si="61">IF($E31=2,B31,"")</f>
        <v/>
      </c>
      <c r="H31" s="125" t="str">
        <f t="shared" si="61"/>
        <v/>
      </c>
      <c r="I31" s="128" t="str">
        <f>IF($E31=2,Finish!H33,"")</f>
        <v/>
      </c>
      <c r="J31" s="125" t="str">
        <f t="shared" ref="J31:K31" si="62">IF($E31=3,B31,"")</f>
        <v>u/a</v>
      </c>
      <c r="K31" s="125" t="str">
        <f t="shared" si="62"/>
        <v>Conor Tyndall</v>
      </c>
      <c r="L31" s="128">
        <f>IF($E31=3,Finish!H33,"")</f>
        <v>30</v>
      </c>
    </row>
    <row r="32" spans="1:12" ht="12.75" customHeight="1" x14ac:dyDescent="0.2">
      <c r="A32" s="124" t="str">
        <f t="shared" si="0"/>
        <v>-</v>
      </c>
      <c r="B32" s="125" t="str">
        <f>IF(D32="","",Finish!N34)</f>
        <v>Rossendale Harriers</v>
      </c>
      <c r="C32" s="125" t="str">
        <f>IF(D32="","",Finish!M34)</f>
        <v>Mervyn Keys</v>
      </c>
      <c r="D32" s="126">
        <f>IF(LEFT(Finish!O34,1)&lt;&gt;"F",Finish!H34,"")</f>
        <v>31</v>
      </c>
      <c r="E32" s="126">
        <f t="shared" si="1"/>
        <v>7</v>
      </c>
      <c r="F32" s="127" t="str">
        <f t="shared" si="2"/>
        <v/>
      </c>
      <c r="G32" s="125" t="str">
        <f t="shared" ref="G32:H32" si="63">IF($E32=2,B32,"")</f>
        <v/>
      </c>
      <c r="H32" s="125" t="str">
        <f t="shared" si="63"/>
        <v/>
      </c>
      <c r="I32" s="128" t="str">
        <f>IF($E32=2,Finish!H34,"")</f>
        <v/>
      </c>
      <c r="J32" s="125" t="str">
        <f t="shared" ref="J32:K32" si="64">IF($E32=3,B32,"")</f>
        <v/>
      </c>
      <c r="K32" s="125" t="str">
        <f t="shared" si="64"/>
        <v/>
      </c>
      <c r="L32" s="128" t="str">
        <f>IF($E32=3,Finish!H34,"")</f>
        <v/>
      </c>
    </row>
    <row r="33" spans="1:12" ht="12.75" customHeight="1" x14ac:dyDescent="0.2">
      <c r="A33" s="124" t="str">
        <f t="shared" si="0"/>
        <v>-</v>
      </c>
      <c r="B33" s="125" t="str">
        <f>IF(D33="","",Finish!N35)</f>
        <v>Rossendale Tri Club</v>
      </c>
      <c r="C33" s="125" t="str">
        <f>IF(D33="","",Finish!M35)</f>
        <v>Jan Harwood</v>
      </c>
      <c r="D33" s="126">
        <f>IF(LEFT(Finish!O35,1)&lt;&gt;"F",Finish!H35,"")</f>
        <v>32</v>
      </c>
      <c r="E33" s="126">
        <f t="shared" si="1"/>
        <v>1</v>
      </c>
      <c r="F33" s="127" t="str">
        <f t="shared" si="2"/>
        <v/>
      </c>
      <c r="G33" s="125" t="str">
        <f t="shared" ref="G33:H33" si="65">IF($E33=2,B33,"")</f>
        <v/>
      </c>
      <c r="H33" s="125" t="str">
        <f t="shared" si="65"/>
        <v/>
      </c>
      <c r="I33" s="128" t="str">
        <f>IF($E33=2,Finish!H35,"")</f>
        <v/>
      </c>
      <c r="J33" s="125" t="str">
        <f t="shared" ref="J33:K33" si="66">IF($E33=3,B33,"")</f>
        <v/>
      </c>
      <c r="K33" s="125" t="str">
        <f t="shared" si="66"/>
        <v/>
      </c>
      <c r="L33" s="128" t="str">
        <f>IF($E33=3,Finish!H35,"")</f>
        <v/>
      </c>
    </row>
    <row r="34" spans="1:12" ht="12.75" customHeight="1" x14ac:dyDescent="0.2">
      <c r="A34" s="124" t="str">
        <f t="shared" si="0"/>
        <v>-</v>
      </c>
      <c r="B34" s="125" t="str">
        <f>IF(D34="","",Finish!N36)</f>
        <v>CleM</v>
      </c>
      <c r="C34" s="125" t="str">
        <f>IF(D34="","",Finish!M36)</f>
        <v>Neil Hardiman</v>
      </c>
      <c r="D34" s="126">
        <f>IF(LEFT(Finish!O36,1)&lt;&gt;"F",Finish!H36,"")</f>
        <v>33</v>
      </c>
      <c r="E34" s="126">
        <f t="shared" si="1"/>
        <v>4</v>
      </c>
      <c r="F34" s="127" t="str">
        <f t="shared" si="2"/>
        <v/>
      </c>
      <c r="G34" s="125" t="str">
        <f t="shared" ref="G34:H34" si="67">IF($E34=2,B34,"")</f>
        <v/>
      </c>
      <c r="H34" s="125" t="str">
        <f t="shared" si="67"/>
        <v/>
      </c>
      <c r="I34" s="128" t="str">
        <f>IF($E34=2,Finish!H36,"")</f>
        <v/>
      </c>
      <c r="J34" s="125" t="str">
        <f t="shared" ref="J34:K34" si="68">IF($E34=3,B34,"")</f>
        <v/>
      </c>
      <c r="K34" s="125" t="str">
        <f t="shared" si="68"/>
        <v/>
      </c>
      <c r="L34" s="128" t="str">
        <f>IF($E34=3,Finish!H36,"")</f>
        <v/>
      </c>
    </row>
    <row r="35" spans="1:12" ht="12.75" customHeight="1" x14ac:dyDescent="0.2">
      <c r="A35" s="124" t="str">
        <f t="shared" si="0"/>
        <v>-</v>
      </c>
      <c r="B35" s="125" t="str">
        <f>IF(D35="","",Finish!N37)</f>
        <v>u/a</v>
      </c>
      <c r="C35" s="125" t="str">
        <f>IF(D35="","",Finish!M37)</f>
        <v>Liam Walsh</v>
      </c>
      <c r="D35" s="126">
        <f>IF(LEFT(Finish!O37,1)&lt;&gt;"F",Finish!H37,"")</f>
        <v>34</v>
      </c>
      <c r="E35" s="126">
        <f t="shared" si="1"/>
        <v>4</v>
      </c>
      <c r="F35" s="127" t="str">
        <f t="shared" si="2"/>
        <v/>
      </c>
      <c r="G35" s="125" t="str">
        <f t="shared" ref="G35:H35" si="69">IF($E35=2,B35,"")</f>
        <v/>
      </c>
      <c r="H35" s="125" t="str">
        <f t="shared" si="69"/>
        <v/>
      </c>
      <c r="I35" s="128" t="str">
        <f>IF($E35=2,Finish!H37,"")</f>
        <v/>
      </c>
      <c r="J35" s="125" t="str">
        <f t="shared" ref="J35:K35" si="70">IF($E35=3,B35,"")</f>
        <v/>
      </c>
      <c r="K35" s="125" t="str">
        <f t="shared" si="70"/>
        <v/>
      </c>
      <c r="L35" s="128" t="str">
        <f>IF($E35=3,Finish!H37,"")</f>
        <v/>
      </c>
    </row>
    <row r="36" spans="1:12" ht="12.75" customHeight="1" x14ac:dyDescent="0.2">
      <c r="A36" s="124" t="str">
        <f t="shared" si="0"/>
        <v>-</v>
      </c>
      <c r="B36" s="125" t="str">
        <f>IF(D36="","",Finish!N38)</f>
        <v>CleM</v>
      </c>
      <c r="C36" s="125" t="str">
        <f>IF(D36="","",Finish!M38)</f>
        <v>Rick Moore</v>
      </c>
      <c r="D36" s="126">
        <f>IF(LEFT(Finish!O38,1)&lt;&gt;"F",Finish!H38,"")</f>
        <v>35</v>
      </c>
      <c r="E36" s="126">
        <f t="shared" si="1"/>
        <v>5</v>
      </c>
      <c r="F36" s="127" t="str">
        <f t="shared" si="2"/>
        <v/>
      </c>
      <c r="G36" s="125" t="str">
        <f t="shared" ref="G36:H36" si="71">IF($E36=2,B36,"")</f>
        <v/>
      </c>
      <c r="H36" s="125" t="str">
        <f t="shared" si="71"/>
        <v/>
      </c>
      <c r="I36" s="128" t="str">
        <f>IF($E36=2,Finish!H38,"")</f>
        <v/>
      </c>
      <c r="J36" s="125" t="str">
        <f t="shared" ref="J36:K36" si="72">IF($E36=3,B36,"")</f>
        <v/>
      </c>
      <c r="K36" s="125" t="str">
        <f t="shared" si="72"/>
        <v/>
      </c>
      <c r="L36" s="128" t="str">
        <f>IF($E36=3,Finish!H38,"")</f>
        <v/>
      </c>
    </row>
    <row r="37" spans="1:12" ht="12.75" customHeight="1" x14ac:dyDescent="0.2">
      <c r="A37" s="124" t="str">
        <f t="shared" si="0"/>
        <v>-</v>
      </c>
      <c r="B37" s="125" t="str">
        <f>IF(D37="","",Finish!N39)</f>
        <v>Rossendale Harriers</v>
      </c>
      <c r="C37" s="125" t="str">
        <f>IF(D37="","",Finish!M39)</f>
        <v>James Bowater</v>
      </c>
      <c r="D37" s="126">
        <f>IF(LEFT(Finish!O39,1)&lt;&gt;"F",Finish!H39,"")</f>
        <v>36</v>
      </c>
      <c r="E37" s="126">
        <f t="shared" si="1"/>
        <v>8</v>
      </c>
      <c r="F37" s="127" t="str">
        <f t="shared" si="2"/>
        <v/>
      </c>
      <c r="G37" s="125" t="str">
        <f t="shared" ref="G37:H37" si="73">IF($E37=2,B37,"")</f>
        <v/>
      </c>
      <c r="H37" s="125" t="str">
        <f t="shared" si="73"/>
        <v/>
      </c>
      <c r="I37" s="128" t="str">
        <f>IF($E37=2,Finish!H39,"")</f>
        <v/>
      </c>
      <c r="J37" s="125" t="str">
        <f t="shared" ref="J37:K37" si="74">IF($E37=3,B37,"")</f>
        <v/>
      </c>
      <c r="K37" s="125" t="str">
        <f t="shared" si="74"/>
        <v/>
      </c>
      <c r="L37" s="128" t="str">
        <f>IF($E37=3,Finish!H39,"")</f>
        <v/>
      </c>
    </row>
    <row r="38" spans="1:12" ht="12.75" customHeight="1" x14ac:dyDescent="0.2">
      <c r="A38" s="124" t="str">
        <f t="shared" si="0"/>
        <v>-</v>
      </c>
      <c r="B38" s="125" t="str">
        <f>IF(D38="","",Finish!N40)</f>
        <v>Cheshire Hill Racers</v>
      </c>
      <c r="C38" s="125" t="str">
        <f>IF(D38="","",Finish!M40)</f>
        <v>Brian Hickey</v>
      </c>
      <c r="D38" s="126">
        <f>IF(LEFT(Finish!O40,1)&lt;&gt;"F",Finish!H40,"")</f>
        <v>37</v>
      </c>
      <c r="E38" s="126">
        <f t="shared" si="1"/>
        <v>1</v>
      </c>
      <c r="F38" s="127" t="str">
        <f t="shared" si="2"/>
        <v/>
      </c>
      <c r="G38" s="125" t="str">
        <f t="shared" ref="G38:H38" si="75">IF($E38=2,B38,"")</f>
        <v/>
      </c>
      <c r="H38" s="125" t="str">
        <f t="shared" si="75"/>
        <v/>
      </c>
      <c r="I38" s="128" t="str">
        <f>IF($E38=2,Finish!H40,"")</f>
        <v/>
      </c>
      <c r="J38" s="125" t="str">
        <f t="shared" ref="J38:K38" si="76">IF($E38=3,B38,"")</f>
        <v/>
      </c>
      <c r="K38" s="125" t="str">
        <f t="shared" si="76"/>
        <v/>
      </c>
      <c r="L38" s="128" t="str">
        <f>IF($E38=3,Finish!H40,"")</f>
        <v/>
      </c>
    </row>
    <row r="39" spans="1:12" ht="12.75" customHeight="1" x14ac:dyDescent="0.2">
      <c r="A39" s="124" t="str">
        <f t="shared" si="0"/>
        <v>-</v>
      </c>
      <c r="B39" s="125" t="str">
        <f>IF(D39="","",Finish!N41)</f>
        <v>Horwich RMI Harriers</v>
      </c>
      <c r="C39" s="125" t="str">
        <f>IF(D39="","",Finish!M41)</f>
        <v>Paul Boardman</v>
      </c>
      <c r="D39" s="126">
        <f>IF(LEFT(Finish!O41,1)&lt;&gt;"F",Finish!H41,"")</f>
        <v>38</v>
      </c>
      <c r="E39" s="126">
        <f t="shared" si="1"/>
        <v>4</v>
      </c>
      <c r="F39" s="127" t="str">
        <f t="shared" si="2"/>
        <v/>
      </c>
      <c r="G39" s="125" t="str">
        <f t="shared" ref="G39:H39" si="77">IF($E39=2,B39,"")</f>
        <v/>
      </c>
      <c r="H39" s="125" t="str">
        <f t="shared" si="77"/>
        <v/>
      </c>
      <c r="I39" s="128" t="str">
        <f>IF($E39=2,Finish!H41,"")</f>
        <v/>
      </c>
      <c r="J39" s="125" t="str">
        <f t="shared" ref="J39:K39" si="78">IF($E39=3,B39,"")</f>
        <v/>
      </c>
      <c r="K39" s="125" t="str">
        <f t="shared" si="78"/>
        <v/>
      </c>
      <c r="L39" s="128" t="str">
        <f>IF($E39=3,Finish!H41,"")</f>
        <v/>
      </c>
    </row>
    <row r="40" spans="1:12" ht="12.75" customHeight="1" x14ac:dyDescent="0.2">
      <c r="A40" s="124" t="str">
        <f t="shared" si="0"/>
        <v>-</v>
      </c>
      <c r="B40" s="125" t="str">
        <f>IF(D40="","",Finish!N42)</f>
        <v>u/a</v>
      </c>
      <c r="C40" s="125" t="str">
        <f>IF(D40="","",Finish!M42)</f>
        <v>Christian Ellis</v>
      </c>
      <c r="D40" s="126">
        <f>IF(LEFT(Finish!O42,1)&lt;&gt;"F",Finish!H42,"")</f>
        <v>39</v>
      </c>
      <c r="E40" s="126">
        <f t="shared" si="1"/>
        <v>5</v>
      </c>
      <c r="F40" s="127" t="str">
        <f t="shared" si="2"/>
        <v/>
      </c>
      <c r="G40" s="125" t="str">
        <f t="shared" ref="G40:H40" si="79">IF($E40=2,B40,"")</f>
        <v/>
      </c>
      <c r="H40" s="125" t="str">
        <f t="shared" si="79"/>
        <v/>
      </c>
      <c r="I40" s="128" t="str">
        <f>IF($E40=2,Finish!H42,"")</f>
        <v/>
      </c>
      <c r="J40" s="125" t="str">
        <f t="shared" ref="J40:K40" si="80">IF($E40=3,B40,"")</f>
        <v/>
      </c>
      <c r="K40" s="125" t="str">
        <f t="shared" si="80"/>
        <v/>
      </c>
      <c r="L40" s="128" t="str">
        <f>IF($E40=3,Finish!H42,"")</f>
        <v/>
      </c>
    </row>
    <row r="41" spans="1:12" ht="12.75" customHeight="1" x14ac:dyDescent="0.2">
      <c r="A41" s="124" t="str">
        <f t="shared" si="0"/>
        <v>-</v>
      </c>
      <c r="B41" s="125" t="str">
        <f>IF(D41="","",Finish!N43)</f>
        <v>Rossendale Harriers</v>
      </c>
      <c r="C41" s="125" t="str">
        <f>IF(D41="","",Finish!M43)</f>
        <v>Thornton Taylor</v>
      </c>
      <c r="D41" s="126">
        <f>IF(LEFT(Finish!O43,1)&lt;&gt;"F",Finish!H43,"")</f>
        <v>40</v>
      </c>
      <c r="E41" s="126">
        <f t="shared" si="1"/>
        <v>9</v>
      </c>
      <c r="F41" s="127" t="str">
        <f t="shared" si="2"/>
        <v/>
      </c>
      <c r="G41" s="125" t="str">
        <f t="shared" ref="G41:H41" si="81">IF($E41=2,B41,"")</f>
        <v/>
      </c>
      <c r="H41" s="125" t="str">
        <f t="shared" si="81"/>
        <v/>
      </c>
      <c r="I41" s="128" t="str">
        <f>IF($E41=2,Finish!H43,"")</f>
        <v/>
      </c>
      <c r="J41" s="125" t="str">
        <f t="shared" ref="J41:K41" si="82">IF($E41=3,B41,"")</f>
        <v/>
      </c>
      <c r="K41" s="125" t="str">
        <f t="shared" si="82"/>
        <v/>
      </c>
      <c r="L41" s="128" t="str">
        <f>IF($E41=3,Finish!H43,"")</f>
        <v/>
      </c>
    </row>
    <row r="42" spans="1:12" ht="12.75" customHeight="1" x14ac:dyDescent="0.2">
      <c r="A42" s="124">
        <f t="shared" si="0"/>
        <v>7</v>
      </c>
      <c r="B42" s="125" t="str">
        <f>IF(D42="","",Finish!N44)</f>
        <v>Ramsbottom RC</v>
      </c>
      <c r="C42" s="125" t="str">
        <f>IF(D42="","",Finish!M44)</f>
        <v>Dan Stacey</v>
      </c>
      <c r="D42" s="126">
        <f>IF(LEFT(Finish!O44,1)&lt;&gt;"F",Finish!H44,"")</f>
        <v>41</v>
      </c>
      <c r="E42" s="126">
        <f t="shared" si="1"/>
        <v>3</v>
      </c>
      <c r="F42" s="127">
        <f t="shared" si="2"/>
        <v>90</v>
      </c>
      <c r="G42" s="125" t="str">
        <f t="shared" ref="G42:H42" si="83">IF($E42=2,B42,"")</f>
        <v/>
      </c>
      <c r="H42" s="125" t="str">
        <f t="shared" si="83"/>
        <v/>
      </c>
      <c r="I42" s="128" t="str">
        <f>IF($E42=2,Finish!H44,"")</f>
        <v/>
      </c>
      <c r="J42" s="125" t="str">
        <f t="shared" ref="J42:K42" si="84">IF($E42=3,B42,"")</f>
        <v>Ramsbottom RC</v>
      </c>
      <c r="K42" s="125" t="str">
        <f t="shared" si="84"/>
        <v>Dan Stacey</v>
      </c>
      <c r="L42" s="128">
        <f>IF($E42=3,Finish!H44,"")</f>
        <v>41</v>
      </c>
    </row>
    <row r="43" spans="1:12" ht="12.75" customHeight="1" x14ac:dyDescent="0.2">
      <c r="A43" s="124">
        <f t="shared" si="0"/>
        <v>5</v>
      </c>
      <c r="B43" s="125" t="str">
        <f>IF(D43="","",Finish!N45)</f>
        <v>Todmorden Harriers</v>
      </c>
      <c r="C43" s="125" t="str">
        <f>IF(D43="","",Finish!M45)</f>
        <v>Deborah Gowans</v>
      </c>
      <c r="D43" s="126">
        <f>IF(LEFT(Finish!O45,1)&lt;&gt;"F",Finish!H45,"")</f>
        <v>42</v>
      </c>
      <c r="E43" s="126">
        <f t="shared" si="1"/>
        <v>3</v>
      </c>
      <c r="F43" s="127">
        <f t="shared" si="2"/>
        <v>73</v>
      </c>
      <c r="G43" s="125" t="str">
        <f t="shared" ref="G43:H43" si="85">IF($E43=2,B43,"")</f>
        <v/>
      </c>
      <c r="H43" s="125" t="str">
        <f t="shared" si="85"/>
        <v/>
      </c>
      <c r="I43" s="128" t="str">
        <f>IF($E43=2,Finish!H45,"")</f>
        <v/>
      </c>
      <c r="J43" s="125" t="str">
        <f t="shared" ref="J43:K43" si="86">IF($E43=3,B43,"")</f>
        <v>Todmorden Harriers</v>
      </c>
      <c r="K43" s="125" t="str">
        <f t="shared" si="86"/>
        <v>Deborah Gowans</v>
      </c>
      <c r="L43" s="128">
        <f>IF($E43=3,Finish!H45,"")</f>
        <v>42</v>
      </c>
    </row>
    <row r="44" spans="1:12" ht="12.75" customHeight="1" x14ac:dyDescent="0.2">
      <c r="A44" s="124">
        <f t="shared" si="0"/>
        <v>8</v>
      </c>
      <c r="B44" s="125" t="str">
        <f>IF(D44="","",Finish!N46)</f>
        <v>Accrington RR</v>
      </c>
      <c r="C44" s="125" t="str">
        <f>IF(D44="","",Finish!M46)</f>
        <v>Joe Curran</v>
      </c>
      <c r="D44" s="126">
        <f>IF(LEFT(Finish!O46,1)&lt;&gt;"F",Finish!H46,"")</f>
        <v>43</v>
      </c>
      <c r="E44" s="126">
        <f t="shared" si="1"/>
        <v>3</v>
      </c>
      <c r="F44" s="127">
        <f t="shared" si="2"/>
        <v>95</v>
      </c>
      <c r="G44" s="125" t="str">
        <f t="shared" ref="G44:H44" si="87">IF($E44=2,B44,"")</f>
        <v/>
      </c>
      <c r="H44" s="125" t="str">
        <f t="shared" si="87"/>
        <v/>
      </c>
      <c r="I44" s="128" t="str">
        <f>IF($E44=2,Finish!H46,"")</f>
        <v/>
      </c>
      <c r="J44" s="125" t="str">
        <f t="shared" ref="J44:K44" si="88">IF($E44=3,B44,"")</f>
        <v>Accrington RR</v>
      </c>
      <c r="K44" s="125" t="str">
        <f t="shared" si="88"/>
        <v>Joe Curran</v>
      </c>
      <c r="L44" s="128">
        <f>IF($E44=3,Finish!H46,"")</f>
        <v>43</v>
      </c>
    </row>
    <row r="45" spans="1:12" ht="12.75" customHeight="1" x14ac:dyDescent="0.2">
      <c r="A45" s="124" t="str">
        <f t="shared" si="0"/>
        <v>-</v>
      </c>
      <c r="B45" s="125" t="str">
        <f>IF(D45="","",Finish!N47)</f>
        <v>Rossendale Harriers</v>
      </c>
      <c r="C45" s="125" t="str">
        <f>IF(D45="","",Finish!M47)</f>
        <v>Josephine Wells</v>
      </c>
      <c r="D45" s="126">
        <f>IF(LEFT(Finish!O47,1)&lt;&gt;"F",Finish!H47,"")</f>
        <v>44</v>
      </c>
      <c r="E45" s="126">
        <f t="shared" si="1"/>
        <v>10</v>
      </c>
      <c r="F45" s="127" t="str">
        <f t="shared" si="2"/>
        <v/>
      </c>
      <c r="G45" s="125" t="str">
        <f t="shared" ref="G45:H45" si="89">IF($E45=2,B45,"")</f>
        <v/>
      </c>
      <c r="H45" s="125" t="str">
        <f t="shared" si="89"/>
        <v/>
      </c>
      <c r="I45" s="128" t="str">
        <f>IF($E45=2,Finish!H47,"")</f>
        <v/>
      </c>
      <c r="J45" s="125" t="str">
        <f t="shared" ref="J45:K45" si="90">IF($E45=3,B45,"")</f>
        <v/>
      </c>
      <c r="K45" s="125" t="str">
        <f t="shared" si="90"/>
        <v/>
      </c>
      <c r="L45" s="128" t="str">
        <f>IF($E45=3,Finish!H47,"")</f>
        <v/>
      </c>
    </row>
    <row r="46" spans="1:12" ht="12.75" customHeight="1" x14ac:dyDescent="0.2">
      <c r="A46" s="124" t="str">
        <f t="shared" si="0"/>
        <v>-</v>
      </c>
      <c r="B46" s="125" t="str">
        <f>IF(D46="","",Finish!N48)</f>
        <v>Chorley A+T</v>
      </c>
      <c r="C46" s="125" t="str">
        <f>IF(D46="","",Finish!M48)</f>
        <v>Bill Beckett</v>
      </c>
      <c r="D46" s="126">
        <f>IF(LEFT(Finish!O48,1)&lt;&gt;"F",Finish!H48,"")</f>
        <v>45</v>
      </c>
      <c r="E46" s="126">
        <f t="shared" si="1"/>
        <v>1</v>
      </c>
      <c r="F46" s="127" t="str">
        <f t="shared" si="2"/>
        <v/>
      </c>
      <c r="G46" s="125" t="str">
        <f t="shared" ref="G46:H46" si="91">IF($E46=2,B46,"")</f>
        <v/>
      </c>
      <c r="H46" s="125" t="str">
        <f t="shared" si="91"/>
        <v/>
      </c>
      <c r="I46" s="128" t="str">
        <f>IF($E46=2,Finish!H48,"")</f>
        <v/>
      </c>
      <c r="J46" s="125" t="str">
        <f t="shared" ref="J46:K46" si="92">IF($E46=3,B46,"")</f>
        <v/>
      </c>
      <c r="K46" s="125" t="str">
        <f t="shared" si="92"/>
        <v/>
      </c>
      <c r="L46" s="128" t="str">
        <f>IF($E46=3,Finish!H48,"")</f>
        <v/>
      </c>
    </row>
    <row r="47" spans="1:12" ht="12.75" customHeight="1" x14ac:dyDescent="0.2">
      <c r="A47" s="124" t="str">
        <f t="shared" si="0"/>
        <v>-</v>
      </c>
      <c r="B47" s="125" t="str">
        <f>IF(D47="","",Finish!N49)</f>
        <v>Rossendale Harriers</v>
      </c>
      <c r="C47" s="125" t="str">
        <f>IF(D47="","",Finish!M49)</f>
        <v>Anne-Marie Hindle</v>
      </c>
      <c r="D47" s="126">
        <f>IF(LEFT(Finish!O49,1)&lt;&gt;"F",Finish!H49,"")</f>
        <v>46</v>
      </c>
      <c r="E47" s="126">
        <f t="shared" si="1"/>
        <v>11</v>
      </c>
      <c r="F47" s="127" t="str">
        <f t="shared" si="2"/>
        <v/>
      </c>
      <c r="G47" s="125" t="str">
        <f t="shared" ref="G47:H47" si="93">IF($E47=2,B47,"")</f>
        <v/>
      </c>
      <c r="H47" s="125" t="str">
        <f t="shared" si="93"/>
        <v/>
      </c>
      <c r="I47" s="128" t="str">
        <f>IF($E47=2,Finish!H49,"")</f>
        <v/>
      </c>
      <c r="J47" s="125" t="str">
        <f t="shared" ref="J47:K47" si="94">IF($E47=3,B47,"")</f>
        <v/>
      </c>
      <c r="K47" s="125" t="str">
        <f t="shared" si="94"/>
        <v/>
      </c>
      <c r="L47" s="128" t="str">
        <f>IF($E47=3,Finish!H49,"")</f>
        <v/>
      </c>
    </row>
    <row r="48" spans="1:12" ht="12.75" customHeight="1" x14ac:dyDescent="0.2">
      <c r="A48" s="124" t="str">
        <f t="shared" si="0"/>
        <v>-</v>
      </c>
      <c r="B48" s="125" t="str">
        <f>IF(D48="","",Finish!N50)</f>
        <v>Achille Ratti CC</v>
      </c>
      <c r="C48" s="125" t="str">
        <f>IF(D48="","",Finish!M50)</f>
        <v>Andy Holden</v>
      </c>
      <c r="D48" s="126">
        <f>IF(LEFT(Finish!O50,1)&lt;&gt;"F",Finish!H50,"")</f>
        <v>47</v>
      </c>
      <c r="E48" s="126">
        <f t="shared" si="1"/>
        <v>1</v>
      </c>
      <c r="F48" s="127" t="str">
        <f t="shared" si="2"/>
        <v/>
      </c>
      <c r="G48" s="125" t="str">
        <f t="shared" ref="G48:H48" si="95">IF($E48=2,B48,"")</f>
        <v/>
      </c>
      <c r="H48" s="125" t="str">
        <f t="shared" si="95"/>
        <v/>
      </c>
      <c r="I48" s="128" t="str">
        <f>IF($E48=2,Finish!H50,"")</f>
        <v/>
      </c>
      <c r="J48" s="125" t="str">
        <f t="shared" ref="J48:K48" si="96">IF($E48=3,B48,"")</f>
        <v/>
      </c>
      <c r="K48" s="125" t="str">
        <f t="shared" si="96"/>
        <v/>
      </c>
      <c r="L48" s="128" t="str">
        <f>IF($E48=3,Finish!H50,"")</f>
        <v/>
      </c>
    </row>
    <row r="49" spans="1:12" ht="12.75" customHeight="1" x14ac:dyDescent="0.2">
      <c r="A49" s="124" t="str">
        <f t="shared" si="0"/>
        <v>-</v>
      </c>
      <c r="B49" s="125" t="str">
        <f>IF(D49="","",Finish!N51)</f>
        <v>Todmorden Harriers</v>
      </c>
      <c r="C49" s="125" t="str">
        <f>IF(D49="","",Finish!M51)</f>
        <v>James Riley</v>
      </c>
      <c r="D49" s="126">
        <f>IF(LEFT(Finish!O51,1)&lt;&gt;"F",Finish!H51,"")</f>
        <v>48</v>
      </c>
      <c r="E49" s="126">
        <f t="shared" si="1"/>
        <v>4</v>
      </c>
      <c r="F49" s="127" t="str">
        <f t="shared" si="2"/>
        <v/>
      </c>
      <c r="G49" s="125" t="str">
        <f t="shared" ref="G49:H49" si="97">IF($E49=2,B49,"")</f>
        <v/>
      </c>
      <c r="H49" s="125" t="str">
        <f t="shared" si="97"/>
        <v/>
      </c>
      <c r="I49" s="128" t="str">
        <f>IF($E49=2,Finish!H51,"")</f>
        <v/>
      </c>
      <c r="J49" s="125" t="str">
        <f t="shared" ref="J49:K49" si="98">IF($E49=3,B49,"")</f>
        <v/>
      </c>
      <c r="K49" s="125" t="str">
        <f t="shared" si="98"/>
        <v/>
      </c>
      <c r="L49" s="128" t="str">
        <f>IF($E49=3,Finish!H51,"")</f>
        <v/>
      </c>
    </row>
    <row r="50" spans="1:12" ht="12.75" customHeight="1" x14ac:dyDescent="0.2">
      <c r="A50" s="124" t="str">
        <f t="shared" si="0"/>
        <v>-</v>
      </c>
      <c r="B50" s="125" t="str">
        <f>IF(D50="","",Finish!N52)</f>
        <v>Rossendale Tri Club</v>
      </c>
      <c r="C50" s="125" t="str">
        <f>IF(D50="","",Finish!M52)</f>
        <v>Lee Harkness</v>
      </c>
      <c r="D50" s="126">
        <f>IF(LEFT(Finish!O52,1)&lt;&gt;"F",Finish!H52,"")</f>
        <v>49</v>
      </c>
      <c r="E50" s="126">
        <f t="shared" si="1"/>
        <v>2</v>
      </c>
      <c r="F50" s="127" t="str">
        <f t="shared" si="2"/>
        <v/>
      </c>
      <c r="G50" s="125" t="str">
        <f t="shared" ref="G50:H50" si="99">IF($E50=2,B50,"")</f>
        <v>Rossendale Tri Club</v>
      </c>
      <c r="H50" s="125" t="str">
        <f t="shared" si="99"/>
        <v>Lee Harkness</v>
      </c>
      <c r="I50" s="128">
        <f>IF($E50=2,Finish!H52,"")</f>
        <v>49</v>
      </c>
      <c r="J50" s="125" t="str">
        <f t="shared" ref="J50:K50" si="100">IF($E50=3,B50,"")</f>
        <v/>
      </c>
      <c r="K50" s="125" t="str">
        <f t="shared" si="100"/>
        <v/>
      </c>
      <c r="L50" s="128" t="str">
        <f>IF($E50=3,Finish!H52,"")</f>
        <v/>
      </c>
    </row>
    <row r="51" spans="1:12" ht="12.75" customHeight="1" x14ac:dyDescent="0.2">
      <c r="A51" s="124" t="str">
        <f t="shared" si="0"/>
        <v>-</v>
      </c>
      <c r="B51" s="125" t="str">
        <f>IF(D51="","",Finish!N53)</f>
        <v>Middleton Harriers</v>
      </c>
      <c r="C51" s="125" t="str">
        <f>IF(D51="","",Finish!M53)</f>
        <v>Alan Davies</v>
      </c>
      <c r="D51" s="126">
        <f>IF(LEFT(Finish!O53,1)&lt;&gt;"F",Finish!H53,"")</f>
        <v>50</v>
      </c>
      <c r="E51" s="126">
        <f t="shared" si="1"/>
        <v>1</v>
      </c>
      <c r="F51" s="127" t="str">
        <f t="shared" si="2"/>
        <v/>
      </c>
      <c r="G51" s="125" t="str">
        <f t="shared" ref="G51:H51" si="101">IF($E51=2,B51,"")</f>
        <v/>
      </c>
      <c r="H51" s="125" t="str">
        <f t="shared" si="101"/>
        <v/>
      </c>
      <c r="I51" s="128" t="str">
        <f>IF($E51=2,Finish!H53,"")</f>
        <v/>
      </c>
      <c r="J51" s="125" t="str">
        <f t="shared" ref="J51:K51" si="102">IF($E51=3,B51,"")</f>
        <v/>
      </c>
      <c r="K51" s="125" t="str">
        <f t="shared" si="102"/>
        <v/>
      </c>
      <c r="L51" s="128" t="str">
        <f>IF($E51=3,Finish!H53,"")</f>
        <v/>
      </c>
    </row>
    <row r="52" spans="1:12" ht="12.75" customHeight="1" x14ac:dyDescent="0.2">
      <c r="A52" s="124" t="str">
        <f t="shared" si="0"/>
        <v>-</v>
      </c>
      <c r="B52" s="125" t="str">
        <f>IF(D52="","",Finish!N54)</f>
        <v>Ramsbottom RC</v>
      </c>
      <c r="C52" s="125" t="str">
        <f>IF(D52="","",Finish!M54)</f>
        <v>Lee Entwistle</v>
      </c>
      <c r="D52" s="126">
        <f>IF(LEFT(Finish!O54,1)&lt;&gt;"F",Finish!H54,"")</f>
        <v>51</v>
      </c>
      <c r="E52" s="126">
        <f t="shared" si="1"/>
        <v>4</v>
      </c>
      <c r="F52" s="127" t="str">
        <f t="shared" si="2"/>
        <v/>
      </c>
      <c r="G52" s="125" t="str">
        <f t="shared" ref="G52:H52" si="103">IF($E52=2,B52,"")</f>
        <v/>
      </c>
      <c r="H52" s="125" t="str">
        <f t="shared" si="103"/>
        <v/>
      </c>
      <c r="I52" s="128" t="str">
        <f>IF($E52=2,Finish!H54,"")</f>
        <v/>
      </c>
      <c r="J52" s="125" t="str">
        <f t="shared" ref="J52:K52" si="104">IF($E52=3,B52,"")</f>
        <v/>
      </c>
      <c r="K52" s="125" t="str">
        <f t="shared" si="104"/>
        <v/>
      </c>
      <c r="L52" s="128" t="str">
        <f>IF($E52=3,Finish!H54,"")</f>
        <v/>
      </c>
    </row>
    <row r="53" spans="1:12" ht="12.75" customHeight="1" x14ac:dyDescent="0.2">
      <c r="A53" s="124" t="str">
        <f t="shared" si="0"/>
        <v>-</v>
      </c>
      <c r="B53" s="125" t="str">
        <f>IF(D53="","",Finish!N55)</f>
        <v>Rossendale Harriers</v>
      </c>
      <c r="C53" s="125" t="str">
        <f>IF(D53="","",Finish!M55)</f>
        <v>Louise Waller</v>
      </c>
      <c r="D53" s="126">
        <f>IF(LEFT(Finish!O55,1)&lt;&gt;"F",Finish!H55,"")</f>
        <v>52</v>
      </c>
      <c r="E53" s="126">
        <f t="shared" si="1"/>
        <v>12</v>
      </c>
      <c r="F53" s="127" t="str">
        <f t="shared" si="2"/>
        <v/>
      </c>
      <c r="G53" s="125" t="str">
        <f t="shared" ref="G53:H53" si="105">IF($E53=2,B53,"")</f>
        <v/>
      </c>
      <c r="H53" s="125" t="str">
        <f t="shared" si="105"/>
        <v/>
      </c>
      <c r="I53" s="128" t="str">
        <f>IF($E53=2,Finish!H55,"")</f>
        <v/>
      </c>
      <c r="J53" s="125" t="str">
        <f t="shared" ref="J53:K53" si="106">IF($E53=3,B53,"")</f>
        <v/>
      </c>
      <c r="K53" s="125" t="str">
        <f t="shared" si="106"/>
        <v/>
      </c>
      <c r="L53" s="128" t="str">
        <f>IF($E53=3,Finish!H55,"")</f>
        <v/>
      </c>
    </row>
    <row r="54" spans="1:12" ht="12.75" customHeight="1" x14ac:dyDescent="0.2">
      <c r="A54" s="124" t="str">
        <f t="shared" si="0"/>
        <v>-</v>
      </c>
      <c r="B54" s="125" t="str">
        <f>IF(D54="","",Finish!N56)</f>
        <v>Ribble Valley Runners</v>
      </c>
      <c r="C54" s="125" t="str">
        <f>IF(D54="","",Finish!M56)</f>
        <v>Graham Jenkins</v>
      </c>
      <c r="D54" s="126">
        <f>IF(LEFT(Finish!O56,1)&lt;&gt;"F",Finish!H56,"")</f>
        <v>53</v>
      </c>
      <c r="E54" s="126">
        <f t="shared" si="1"/>
        <v>1</v>
      </c>
      <c r="F54" s="127" t="str">
        <f t="shared" si="2"/>
        <v/>
      </c>
      <c r="G54" s="125" t="str">
        <f t="shared" ref="G54:H54" si="107">IF($E54=2,B54,"")</f>
        <v/>
      </c>
      <c r="H54" s="125" t="str">
        <f t="shared" si="107"/>
        <v/>
      </c>
      <c r="I54" s="128" t="str">
        <f>IF($E54=2,Finish!H56,"")</f>
        <v/>
      </c>
      <c r="J54" s="125" t="str">
        <f t="shared" ref="J54:K54" si="108">IF($E54=3,B54,"")</f>
        <v/>
      </c>
      <c r="K54" s="125" t="str">
        <f t="shared" si="108"/>
        <v/>
      </c>
      <c r="L54" s="128" t="str">
        <f>IF($E54=3,Finish!H56,"")</f>
        <v/>
      </c>
    </row>
    <row r="55" spans="1:12" ht="12.75" customHeight="1" x14ac:dyDescent="0.2">
      <c r="A55" s="124" t="str">
        <f t="shared" si="0"/>
        <v>-</v>
      </c>
      <c r="B55" s="125" t="str">
        <f>IF(D55="","",Finish!N57)</f>
        <v>Meltham AC</v>
      </c>
      <c r="C55" s="125" t="str">
        <f>IF(D55="","",Finish!M57)</f>
        <v>Seoul Randaii</v>
      </c>
      <c r="D55" s="126">
        <f>IF(LEFT(Finish!O57,1)&lt;&gt;"F",Finish!H57,"")</f>
        <v>54</v>
      </c>
      <c r="E55" s="126">
        <f t="shared" si="1"/>
        <v>1</v>
      </c>
      <c r="F55" s="127" t="str">
        <f t="shared" si="2"/>
        <v/>
      </c>
      <c r="G55" s="125" t="str">
        <f t="shared" ref="G55:H55" si="109">IF($E55=2,B55,"")</f>
        <v/>
      </c>
      <c r="H55" s="125" t="str">
        <f t="shared" si="109"/>
        <v/>
      </c>
      <c r="I55" s="128" t="str">
        <f>IF($E55=2,Finish!H57,"")</f>
        <v/>
      </c>
      <c r="J55" s="125" t="str">
        <f t="shared" ref="J55:K55" si="110">IF($E55=3,B55,"")</f>
        <v/>
      </c>
      <c r="K55" s="125" t="str">
        <f t="shared" si="110"/>
        <v/>
      </c>
      <c r="L55" s="128" t="str">
        <f>IF($E55=3,Finish!H57,"")</f>
        <v/>
      </c>
    </row>
    <row r="56" spans="1:12" ht="12.75" customHeight="1" x14ac:dyDescent="0.2">
      <c r="A56" s="124" t="str">
        <f t="shared" si="0"/>
        <v>-</v>
      </c>
      <c r="B56" s="125" t="str">
        <f>IF(D56="","",Finish!N58)</f>
        <v>u/a</v>
      </c>
      <c r="C56" s="125" t="str">
        <f>IF(D56="","",Finish!M58)</f>
        <v>Luke Allcock</v>
      </c>
      <c r="D56" s="126">
        <f>IF(LEFT(Finish!O58,1)&lt;&gt;"F",Finish!H58,"")</f>
        <v>55</v>
      </c>
      <c r="E56" s="126">
        <f t="shared" si="1"/>
        <v>6</v>
      </c>
      <c r="F56" s="127" t="str">
        <f t="shared" si="2"/>
        <v/>
      </c>
      <c r="G56" s="125" t="str">
        <f t="shared" ref="G56:H56" si="111">IF($E56=2,B56,"")</f>
        <v/>
      </c>
      <c r="H56" s="125" t="str">
        <f t="shared" si="111"/>
        <v/>
      </c>
      <c r="I56" s="128" t="str">
        <f>IF($E56=2,Finish!H58,"")</f>
        <v/>
      </c>
      <c r="J56" s="125" t="str">
        <f t="shared" ref="J56:K56" si="112">IF($E56=3,B56,"")</f>
        <v/>
      </c>
      <c r="K56" s="125" t="str">
        <f t="shared" si="112"/>
        <v/>
      </c>
      <c r="L56" s="128" t="str">
        <f>IF($E56=3,Finish!H58,"")</f>
        <v/>
      </c>
    </row>
    <row r="57" spans="1:12" ht="12.75" customHeight="1" x14ac:dyDescent="0.2">
      <c r="A57" s="124" t="str">
        <f t="shared" si="0"/>
        <v>-</v>
      </c>
      <c r="B57" s="125" t="str">
        <f>IF(D57="","",Finish!N59)</f>
        <v>Prestwich AC</v>
      </c>
      <c r="C57" s="125" t="str">
        <f>IF(D57="","",Finish!M59)</f>
        <v>Peter Potter</v>
      </c>
      <c r="D57" s="126">
        <f>IF(LEFT(Finish!O59,1)&lt;&gt;"F",Finish!H59,"")</f>
        <v>56</v>
      </c>
      <c r="E57" s="126">
        <f t="shared" si="1"/>
        <v>1</v>
      </c>
      <c r="F57" s="127" t="str">
        <f t="shared" si="2"/>
        <v/>
      </c>
      <c r="G57" s="125" t="str">
        <f t="shared" ref="G57:H57" si="113">IF($E57=2,B57,"")</f>
        <v/>
      </c>
      <c r="H57" s="125" t="str">
        <f t="shared" si="113"/>
        <v/>
      </c>
      <c r="I57" s="128" t="str">
        <f>IF($E57=2,Finish!H59,"")</f>
        <v/>
      </c>
      <c r="J57" s="125" t="str">
        <f t="shared" ref="J57:K57" si="114">IF($E57=3,B57,"")</f>
        <v/>
      </c>
      <c r="K57" s="125" t="str">
        <f t="shared" si="114"/>
        <v/>
      </c>
      <c r="L57" s="128" t="str">
        <f>IF($E57=3,Finish!H59,"")</f>
        <v/>
      </c>
    </row>
    <row r="58" spans="1:12" ht="12.75" customHeight="1" x14ac:dyDescent="0.2">
      <c r="A58" s="124" t="str">
        <f t="shared" si="0"/>
        <v>-</v>
      </c>
      <c r="B58" s="125" t="str">
        <f>IF(D58="","",Finish!N60)</f>
        <v>Rossendale Harriers</v>
      </c>
      <c r="C58" s="125" t="str">
        <f>IF(D58="","",Finish!M60)</f>
        <v>Richard Campbell</v>
      </c>
      <c r="D58" s="126">
        <f>IF(LEFT(Finish!O60,1)&lt;&gt;"F",Finish!H60,"")</f>
        <v>57</v>
      </c>
      <c r="E58" s="126">
        <f t="shared" si="1"/>
        <v>13</v>
      </c>
      <c r="F58" s="127" t="str">
        <f t="shared" si="2"/>
        <v/>
      </c>
      <c r="G58" s="125" t="str">
        <f t="shared" ref="G58:H58" si="115">IF($E58=2,B58,"")</f>
        <v/>
      </c>
      <c r="H58" s="125" t="str">
        <f t="shared" si="115"/>
        <v/>
      </c>
      <c r="I58" s="128" t="str">
        <f>IF($E58=2,Finish!H60,"")</f>
        <v/>
      </c>
      <c r="J58" s="125" t="str">
        <f t="shared" ref="J58:K58" si="116">IF($E58=3,B58,"")</f>
        <v/>
      </c>
      <c r="K58" s="125" t="str">
        <f t="shared" si="116"/>
        <v/>
      </c>
      <c r="L58" s="128" t="str">
        <f>IF($E58=3,Finish!H60,"")</f>
        <v/>
      </c>
    </row>
    <row r="59" spans="1:12" ht="12.75" customHeight="1" x14ac:dyDescent="0.2">
      <c r="A59" s="124">
        <f t="shared" si="0"/>
        <v>6</v>
      </c>
      <c r="B59" s="125" t="str">
        <f>IF(D59="","",Finish!N61)</f>
        <v>Saddleworth Runners</v>
      </c>
      <c r="C59" s="125" t="str">
        <f>IF(D59="","",Finish!M61)</f>
        <v>Fiona Dyson</v>
      </c>
      <c r="D59" s="126">
        <f>IF(LEFT(Finish!O61,1)&lt;&gt;"F",Finish!H61,"")</f>
        <v>58</v>
      </c>
      <c r="E59" s="126">
        <f t="shared" si="1"/>
        <v>3</v>
      </c>
      <c r="F59" s="127">
        <f t="shared" si="2"/>
        <v>79</v>
      </c>
      <c r="G59" s="125" t="str">
        <f t="shared" ref="G59:H59" si="117">IF($E59=2,B59,"")</f>
        <v/>
      </c>
      <c r="H59" s="125" t="str">
        <f t="shared" si="117"/>
        <v/>
      </c>
      <c r="I59" s="128" t="str">
        <f>IF($E59=2,Finish!H61,"")</f>
        <v/>
      </c>
      <c r="J59" s="125" t="str">
        <f t="shared" ref="J59:K59" si="118">IF($E59=3,B59,"")</f>
        <v>Saddleworth Runners</v>
      </c>
      <c r="K59" s="125" t="str">
        <f t="shared" si="118"/>
        <v>Fiona Dyson</v>
      </c>
      <c r="L59" s="128">
        <f>IF($E59=3,Finish!H61,"")</f>
        <v>58</v>
      </c>
    </row>
    <row r="60" spans="1:12" ht="12.75" customHeight="1" x14ac:dyDescent="0.2">
      <c r="A60" s="124" t="str">
        <f t="shared" si="0"/>
        <v>-</v>
      </c>
      <c r="B60" s="125" t="str">
        <f>IF(D60="","",Finish!N62)</f>
        <v>Holcombe Harriers</v>
      </c>
      <c r="C60" s="125" t="str">
        <f>IF(D60="","",Finish!M62)</f>
        <v>Yasmin Boodhun</v>
      </c>
      <c r="D60" s="126">
        <f>IF(LEFT(Finish!O62,1)&lt;&gt;"F",Finish!H62,"")</f>
        <v>59</v>
      </c>
      <c r="E60" s="126">
        <f t="shared" si="1"/>
        <v>1</v>
      </c>
      <c r="F60" s="127" t="str">
        <f t="shared" si="2"/>
        <v/>
      </c>
      <c r="G60" s="125" t="str">
        <f t="shared" ref="G60:H60" si="119">IF($E60=2,B60,"")</f>
        <v/>
      </c>
      <c r="H60" s="125" t="str">
        <f t="shared" si="119"/>
        <v/>
      </c>
      <c r="I60" s="128" t="str">
        <f>IF($E60=2,Finish!H62,"")</f>
        <v/>
      </c>
      <c r="J60" s="125" t="str">
        <f t="shared" ref="J60:K60" si="120">IF($E60=3,B60,"")</f>
        <v/>
      </c>
      <c r="K60" s="125" t="str">
        <f t="shared" si="120"/>
        <v/>
      </c>
      <c r="L60" s="128" t="str">
        <f>IF($E60=3,Finish!H62,"")</f>
        <v/>
      </c>
    </row>
    <row r="61" spans="1:12" ht="12.75" customHeight="1" x14ac:dyDescent="0.2">
      <c r="A61" s="124" t="str">
        <f t="shared" si="0"/>
        <v>-</v>
      </c>
      <c r="B61" s="125" t="str">
        <f>IF(D61="","",Finish!N63)</f>
        <v>u/a</v>
      </c>
      <c r="C61" s="125" t="str">
        <f>IF(D61="","",Finish!M63)</f>
        <v>Colin Gilmour</v>
      </c>
      <c r="D61" s="126">
        <f>IF(LEFT(Finish!O63,1)&lt;&gt;"F",Finish!H63,"")</f>
        <v>60</v>
      </c>
      <c r="E61" s="126">
        <f t="shared" si="1"/>
        <v>7</v>
      </c>
      <c r="F61" s="127" t="str">
        <f t="shared" si="2"/>
        <v/>
      </c>
      <c r="G61" s="125" t="str">
        <f t="shared" ref="G61:H61" si="121">IF($E61=2,B61,"")</f>
        <v/>
      </c>
      <c r="H61" s="125" t="str">
        <f t="shared" si="121"/>
        <v/>
      </c>
      <c r="I61" s="128" t="str">
        <f>IF($E61=2,Finish!H63,"")</f>
        <v/>
      </c>
      <c r="J61" s="125" t="str">
        <f t="shared" ref="J61:K61" si="122">IF($E61=3,B61,"")</f>
        <v/>
      </c>
      <c r="K61" s="125" t="str">
        <f t="shared" si="122"/>
        <v/>
      </c>
      <c r="L61" s="128" t="str">
        <f>IF($E61=3,Finish!H63,"")</f>
        <v/>
      </c>
    </row>
    <row r="62" spans="1:12" ht="12.75" customHeight="1" x14ac:dyDescent="0.2">
      <c r="A62" s="124" t="str">
        <f t="shared" si="0"/>
        <v>-</v>
      </c>
      <c r="B62" s="125" t="str">
        <f>IF(D62="","",Finish!N64)</f>
        <v>u/a</v>
      </c>
      <c r="C62" s="125" t="str">
        <f>IF(D62="","",Finish!M64)</f>
        <v>Chris Rainey</v>
      </c>
      <c r="D62" s="126">
        <f>IF(LEFT(Finish!O64,1)&lt;&gt;"F",Finish!H64,"")</f>
        <v>61</v>
      </c>
      <c r="E62" s="126">
        <f t="shared" si="1"/>
        <v>8</v>
      </c>
      <c r="F62" s="127" t="str">
        <f t="shared" si="2"/>
        <v/>
      </c>
      <c r="G62" s="125" t="str">
        <f t="shared" ref="G62:H62" si="123">IF($E62=2,B62,"")</f>
        <v/>
      </c>
      <c r="H62" s="125" t="str">
        <f t="shared" si="123"/>
        <v/>
      </c>
      <c r="I62" s="128" t="str">
        <f>IF($E62=2,Finish!H64,"")</f>
        <v/>
      </c>
      <c r="J62" s="125" t="str">
        <f t="shared" ref="J62:K62" si="124">IF($E62=3,B62,"")</f>
        <v/>
      </c>
      <c r="K62" s="125" t="str">
        <f t="shared" si="124"/>
        <v/>
      </c>
      <c r="L62" s="128" t="str">
        <f>IF($E62=3,Finish!H64,"")</f>
        <v/>
      </c>
    </row>
    <row r="63" spans="1:12" ht="12.75" customHeight="1" x14ac:dyDescent="0.2">
      <c r="A63" s="124" t="str">
        <f t="shared" si="0"/>
        <v>-</v>
      </c>
      <c r="B63" s="125" t="str">
        <f>IF(D63="","",Finish!N65)</f>
        <v>Radcliffe AC</v>
      </c>
      <c r="C63" s="125" t="str">
        <f>IF(D63="","",Finish!M65)</f>
        <v>Lee Turner</v>
      </c>
      <c r="D63" s="126">
        <f>IF(LEFT(Finish!O65,1)&lt;&gt;"F",Finish!H65,"")</f>
        <v>62</v>
      </c>
      <c r="E63" s="126">
        <f t="shared" si="1"/>
        <v>1</v>
      </c>
      <c r="F63" s="127" t="str">
        <f t="shared" si="2"/>
        <v/>
      </c>
      <c r="G63" s="125" t="str">
        <f t="shared" ref="G63:H63" si="125">IF($E63=2,B63,"")</f>
        <v/>
      </c>
      <c r="H63" s="125" t="str">
        <f t="shared" si="125"/>
        <v/>
      </c>
      <c r="I63" s="128" t="str">
        <f>IF($E63=2,Finish!H65,"")</f>
        <v/>
      </c>
      <c r="J63" s="125" t="str">
        <f t="shared" ref="J63:K63" si="126">IF($E63=3,B63,"")</f>
        <v/>
      </c>
      <c r="K63" s="125" t="str">
        <f t="shared" si="126"/>
        <v/>
      </c>
      <c r="L63" s="128" t="str">
        <f>IF($E63=3,Finish!H65,"")</f>
        <v/>
      </c>
    </row>
    <row r="64" spans="1:12" ht="12.75" customHeight="1" x14ac:dyDescent="0.2">
      <c r="A64" s="124" t="str">
        <f t="shared" si="0"/>
        <v>-</v>
      </c>
      <c r="B64" s="125" t="str">
        <f>IF(D64="","",Finish!N66)</f>
        <v>Rossendale Harriers</v>
      </c>
      <c r="C64" s="125" t="str">
        <f>IF(D64="","",Finish!M66)</f>
        <v>Ken Taylor</v>
      </c>
      <c r="D64" s="126">
        <f>IF(LEFT(Finish!O66,1)&lt;&gt;"F",Finish!H66,"")</f>
        <v>63</v>
      </c>
      <c r="E64" s="126">
        <f t="shared" si="1"/>
        <v>14</v>
      </c>
      <c r="F64" s="127" t="str">
        <f t="shared" si="2"/>
        <v/>
      </c>
      <c r="G64" s="125" t="str">
        <f t="shared" ref="G64:H64" si="127">IF($E64=2,B64,"")</f>
        <v/>
      </c>
      <c r="H64" s="125" t="str">
        <f t="shared" si="127"/>
        <v/>
      </c>
      <c r="I64" s="128" t="str">
        <f>IF($E64=2,Finish!H66,"")</f>
        <v/>
      </c>
      <c r="J64" s="125" t="str">
        <f t="shared" ref="J64:K64" si="128">IF($E64=3,B64,"")</f>
        <v/>
      </c>
      <c r="K64" s="125" t="str">
        <f t="shared" si="128"/>
        <v/>
      </c>
      <c r="L64" s="128" t="str">
        <f>IF($E64=3,Finish!H66,"")</f>
        <v/>
      </c>
    </row>
    <row r="65" spans="1:12" ht="12.75" customHeight="1" x14ac:dyDescent="0.2">
      <c r="A65" s="124" t="str">
        <f t="shared" si="0"/>
        <v>-</v>
      </c>
      <c r="B65" s="125" t="str">
        <f>IF(D65="","",Finish!N67)</f>
        <v>Accrington RR</v>
      </c>
      <c r="C65" s="125" t="str">
        <f>IF(D65="","",Finish!M67)</f>
        <v>David Kenneford</v>
      </c>
      <c r="D65" s="126">
        <f>IF(LEFT(Finish!O67,1)&lt;&gt;"F",Finish!H67,"")</f>
        <v>64</v>
      </c>
      <c r="E65" s="126">
        <f t="shared" si="1"/>
        <v>4</v>
      </c>
      <c r="F65" s="127" t="str">
        <f t="shared" si="2"/>
        <v/>
      </c>
      <c r="G65" s="125" t="str">
        <f t="shared" ref="G65:H65" si="129">IF($E65=2,B65,"")</f>
        <v/>
      </c>
      <c r="H65" s="125" t="str">
        <f t="shared" si="129"/>
        <v/>
      </c>
      <c r="I65" s="128" t="str">
        <f>IF($E65=2,Finish!H67,"")</f>
        <v/>
      </c>
      <c r="J65" s="125" t="str">
        <f t="shared" ref="J65:K65" si="130">IF($E65=3,B65,"")</f>
        <v/>
      </c>
      <c r="K65" s="125" t="str">
        <f t="shared" si="130"/>
        <v/>
      </c>
      <c r="L65" s="128" t="str">
        <f>IF($E65=3,Finish!H67,"")</f>
        <v/>
      </c>
    </row>
    <row r="66" spans="1:12" ht="12.75" customHeight="1" x14ac:dyDescent="0.2">
      <c r="A66" s="124" t="str">
        <f t="shared" si="0"/>
        <v>-</v>
      </c>
      <c r="B66" s="125" t="str">
        <f>IF(D66="","",Finish!N68)</f>
        <v>u/a</v>
      </c>
      <c r="C66" s="125" t="str">
        <f>IF(D66="","",Finish!M68)</f>
        <v>Guy Sanderson</v>
      </c>
      <c r="D66" s="126">
        <f>IF(LEFT(Finish!O68,1)&lt;&gt;"F",Finish!H68,"")</f>
        <v>65</v>
      </c>
      <c r="E66" s="126">
        <f t="shared" si="1"/>
        <v>9</v>
      </c>
      <c r="F66" s="127" t="str">
        <f t="shared" si="2"/>
        <v/>
      </c>
      <c r="G66" s="125" t="str">
        <f t="shared" ref="G66:H66" si="131">IF($E66=2,B66,"")</f>
        <v/>
      </c>
      <c r="H66" s="125" t="str">
        <f t="shared" si="131"/>
        <v/>
      </c>
      <c r="I66" s="128" t="str">
        <f>IF($E66=2,Finish!H68,"")</f>
        <v/>
      </c>
      <c r="J66" s="125" t="str">
        <f t="shared" ref="J66:K66" si="132">IF($E66=3,B66,"")</f>
        <v/>
      </c>
      <c r="K66" s="125" t="str">
        <f t="shared" si="132"/>
        <v/>
      </c>
      <c r="L66" s="128" t="str">
        <f>IF($E66=3,Finish!H68,"")</f>
        <v/>
      </c>
    </row>
    <row r="67" spans="1:12" ht="12.75" customHeight="1" x14ac:dyDescent="0.2">
      <c r="A67" s="124">
        <f t="shared" si="0"/>
        <v>11</v>
      </c>
      <c r="B67" s="125" t="str">
        <f>IF(D67="","",Finish!N69)</f>
        <v>Rossendale Tri Club</v>
      </c>
      <c r="C67" s="125" t="str">
        <f>IF(D67="","",Finish!M69)</f>
        <v>Andrew Kershaw</v>
      </c>
      <c r="D67" s="126">
        <f>IF(LEFT(Finish!O69,1)&lt;&gt;"F",Finish!H69,"")</f>
        <v>66</v>
      </c>
      <c r="E67" s="126">
        <f t="shared" si="1"/>
        <v>3</v>
      </c>
      <c r="F67" s="127">
        <f t="shared" si="2"/>
        <v>147</v>
      </c>
      <c r="G67" s="125" t="str">
        <f t="shared" ref="G67:H67" si="133">IF($E67=2,B67,"")</f>
        <v/>
      </c>
      <c r="H67" s="125" t="str">
        <f t="shared" si="133"/>
        <v/>
      </c>
      <c r="I67" s="128" t="str">
        <f>IF($E67=2,Finish!H69,"")</f>
        <v/>
      </c>
      <c r="J67" s="125" t="str">
        <f t="shared" ref="J67:K67" si="134">IF($E67=3,B67,"")</f>
        <v>Rossendale Tri Club</v>
      </c>
      <c r="K67" s="125" t="str">
        <f t="shared" si="134"/>
        <v>Andrew Kershaw</v>
      </c>
      <c r="L67" s="128">
        <f>IF($E67=3,Finish!H69,"")</f>
        <v>66</v>
      </c>
    </row>
    <row r="68" spans="1:12" ht="12.75" customHeight="1" x14ac:dyDescent="0.2">
      <c r="A68" s="124" t="str">
        <f t="shared" si="0"/>
        <v>-</v>
      </c>
      <c r="B68" s="125" t="str">
        <f>IF(D68="","",Finish!N70)</f>
        <v>Rossendale Harriers</v>
      </c>
      <c r="C68" s="125" t="str">
        <f>IF(D68="","",Finish!M70)</f>
        <v>Peter Nuttall</v>
      </c>
      <c r="D68" s="126">
        <f>IF(LEFT(Finish!O70,1)&lt;&gt;"F",Finish!H70,"")</f>
        <v>67</v>
      </c>
      <c r="E68" s="126">
        <f t="shared" si="1"/>
        <v>15</v>
      </c>
      <c r="F68" s="127" t="str">
        <f t="shared" si="2"/>
        <v/>
      </c>
      <c r="G68" s="125" t="str">
        <f t="shared" ref="G68:H68" si="135">IF($E68=2,B68,"")</f>
        <v/>
      </c>
      <c r="H68" s="125" t="str">
        <f t="shared" si="135"/>
        <v/>
      </c>
      <c r="I68" s="128" t="str">
        <f>IF($E68=2,Finish!H70,"")</f>
        <v/>
      </c>
      <c r="J68" s="125" t="str">
        <f t="shared" ref="J68:K68" si="136">IF($E68=3,B68,"")</f>
        <v/>
      </c>
      <c r="K68" s="125" t="str">
        <f t="shared" si="136"/>
        <v/>
      </c>
      <c r="L68" s="128" t="str">
        <f>IF($E68=3,Finish!H70,"")</f>
        <v/>
      </c>
    </row>
    <row r="69" spans="1:12" ht="12.75" customHeight="1" x14ac:dyDescent="0.2">
      <c r="A69" s="124" t="str">
        <f t="shared" si="0"/>
        <v>-</v>
      </c>
      <c r="B69" s="125" t="str">
        <f>IF(D69="","",Finish!N71)</f>
        <v>Holcombe Harriers</v>
      </c>
      <c r="C69" s="125" t="str">
        <f>IF(D69="","",Finish!M71)</f>
        <v>Helen Taylor</v>
      </c>
      <c r="D69" s="126">
        <f>IF(LEFT(Finish!O71,1)&lt;&gt;"F",Finish!H71,"")</f>
        <v>68</v>
      </c>
      <c r="E69" s="126">
        <f t="shared" si="1"/>
        <v>2</v>
      </c>
      <c r="F69" s="127" t="str">
        <f t="shared" si="2"/>
        <v/>
      </c>
      <c r="G69" s="125" t="str">
        <f t="shared" ref="G69:H69" si="137">IF($E69=2,B69,"")</f>
        <v>Holcombe Harriers</v>
      </c>
      <c r="H69" s="125" t="str">
        <f t="shared" si="137"/>
        <v>Helen Taylor</v>
      </c>
      <c r="I69" s="128">
        <f>IF($E69=2,Finish!H71,"")</f>
        <v>68</v>
      </c>
      <c r="J69" s="125" t="str">
        <f t="shared" ref="J69:K69" si="138">IF($E69=3,B69,"")</f>
        <v/>
      </c>
      <c r="K69" s="125" t="str">
        <f t="shared" si="138"/>
        <v/>
      </c>
      <c r="L69" s="128" t="str">
        <f>IF($E69=3,Finish!H71,"")</f>
        <v/>
      </c>
    </row>
    <row r="70" spans="1:12" ht="12.75" customHeight="1" x14ac:dyDescent="0.2">
      <c r="A70" s="124" t="str">
        <f t="shared" si="0"/>
        <v>-</v>
      </c>
      <c r="B70" s="125" t="str">
        <f>IF(D70="","",Finish!N72)</f>
        <v>Stainland Lions</v>
      </c>
      <c r="C70" s="125" t="str">
        <f>IF(D70="","",Finish!M72)</f>
        <v>Paul Patrick</v>
      </c>
      <c r="D70" s="126">
        <f>IF(LEFT(Finish!O72,1)&lt;&gt;"F",Finish!H72,"")</f>
        <v>69</v>
      </c>
      <c r="E70" s="126">
        <f t="shared" si="1"/>
        <v>1</v>
      </c>
      <c r="F70" s="127" t="str">
        <f t="shared" si="2"/>
        <v/>
      </c>
      <c r="G70" s="125" t="str">
        <f t="shared" ref="G70:H70" si="139">IF($E70=2,B70,"")</f>
        <v/>
      </c>
      <c r="H70" s="125" t="str">
        <f t="shared" si="139"/>
        <v/>
      </c>
      <c r="I70" s="128" t="str">
        <f>IF($E70=2,Finish!H72,"")</f>
        <v/>
      </c>
      <c r="J70" s="125" t="str">
        <f t="shared" ref="J70:K70" si="140">IF($E70=3,B70,"")</f>
        <v/>
      </c>
      <c r="K70" s="125" t="str">
        <f t="shared" si="140"/>
        <v/>
      </c>
      <c r="L70" s="128" t="str">
        <f>IF($E70=3,Finish!H72,"")</f>
        <v/>
      </c>
    </row>
    <row r="71" spans="1:12" ht="12.75" customHeight="1" x14ac:dyDescent="0.2">
      <c r="A71" s="124" t="str">
        <f t="shared" si="0"/>
        <v>-</v>
      </c>
      <c r="B71" s="125" t="str">
        <f>IF(D71="","",Finish!N73)</f>
        <v>Rochdale Harriers</v>
      </c>
      <c r="C71" s="125" t="str">
        <f>IF(D71="","",Finish!M73)</f>
        <v>Mark Walker</v>
      </c>
      <c r="D71" s="126">
        <f>IF(LEFT(Finish!O73,1)&lt;&gt;"F",Finish!H73,"")</f>
        <v>70</v>
      </c>
      <c r="E71" s="126">
        <f t="shared" si="1"/>
        <v>1</v>
      </c>
      <c r="F71" s="127" t="str">
        <f t="shared" si="2"/>
        <v/>
      </c>
      <c r="G71" s="125" t="str">
        <f t="shared" ref="G71:H71" si="141">IF($E71=2,B71,"")</f>
        <v/>
      </c>
      <c r="H71" s="125" t="str">
        <f t="shared" si="141"/>
        <v/>
      </c>
      <c r="I71" s="128" t="str">
        <f>IF($E71=2,Finish!H73,"")</f>
        <v/>
      </c>
      <c r="J71" s="125" t="str">
        <f t="shared" ref="J71:K71" si="142">IF($E71=3,B71,"")</f>
        <v/>
      </c>
      <c r="K71" s="125" t="str">
        <f t="shared" si="142"/>
        <v/>
      </c>
      <c r="L71" s="128" t="str">
        <f>IF($E71=3,Finish!H73,"")</f>
        <v/>
      </c>
    </row>
    <row r="72" spans="1:12" ht="12.75" customHeight="1" x14ac:dyDescent="0.2">
      <c r="A72" s="124" t="str">
        <f t="shared" si="0"/>
        <v>-</v>
      </c>
      <c r="B72" s="125" t="str">
        <f>IF(D72="","",Finish!N74)</f>
        <v>Todmorden Harriers</v>
      </c>
      <c r="C72" s="125" t="str">
        <f>IF(D72="","",Finish!M74)</f>
        <v>Paul Burnett</v>
      </c>
      <c r="D72" s="126">
        <f>IF(LEFT(Finish!O74,1)&lt;&gt;"F",Finish!H74,"")</f>
        <v>71</v>
      </c>
      <c r="E72" s="126">
        <f t="shared" si="1"/>
        <v>5</v>
      </c>
      <c r="F72" s="127" t="str">
        <f t="shared" si="2"/>
        <v/>
      </c>
      <c r="G72" s="125" t="str">
        <f t="shared" ref="G72:H72" si="143">IF($E72=2,B72,"")</f>
        <v/>
      </c>
      <c r="H72" s="125" t="str">
        <f t="shared" si="143"/>
        <v/>
      </c>
      <c r="I72" s="128" t="str">
        <f>IF($E72=2,Finish!H74,"")</f>
        <v/>
      </c>
      <c r="J72" s="125" t="str">
        <f t="shared" ref="J72:K72" si="144">IF($E72=3,B72,"")</f>
        <v/>
      </c>
      <c r="K72" s="125" t="str">
        <f t="shared" si="144"/>
        <v/>
      </c>
      <c r="L72" s="128" t="str">
        <f>IF($E72=3,Finish!H74,"")</f>
        <v/>
      </c>
    </row>
    <row r="73" spans="1:12" ht="12.75" customHeight="1" x14ac:dyDescent="0.2">
      <c r="A73" s="124" t="str">
        <f t="shared" si="0"/>
        <v>-</v>
      </c>
      <c r="B73" s="125" t="str">
        <f>IF(D73="","",Finish!N75)</f>
        <v>u/a</v>
      </c>
      <c r="C73" s="125" t="str">
        <f>IF(D73="","",Finish!M75)</f>
        <v>Phil Haworth</v>
      </c>
      <c r="D73" s="126">
        <f>IF(LEFT(Finish!O75,1)&lt;&gt;"F",Finish!H75,"")</f>
        <v>72</v>
      </c>
      <c r="E73" s="126">
        <f t="shared" si="1"/>
        <v>10</v>
      </c>
      <c r="F73" s="127" t="str">
        <f t="shared" si="2"/>
        <v/>
      </c>
      <c r="G73" s="125" t="str">
        <f t="shared" ref="G73:H73" si="145">IF($E73=2,B73,"")</f>
        <v/>
      </c>
      <c r="H73" s="125" t="str">
        <f t="shared" si="145"/>
        <v/>
      </c>
      <c r="I73" s="128" t="str">
        <f>IF($E73=2,Finish!H75,"")</f>
        <v/>
      </c>
      <c r="J73" s="125" t="str">
        <f t="shared" ref="J73:K73" si="146">IF($E73=3,B73,"")</f>
        <v/>
      </c>
      <c r="K73" s="125" t="str">
        <f t="shared" si="146"/>
        <v/>
      </c>
      <c r="L73" s="128" t="str">
        <f>IF($E73=3,Finish!H75,"")</f>
        <v/>
      </c>
    </row>
    <row r="74" spans="1:12" ht="12.75" customHeight="1" x14ac:dyDescent="0.2">
      <c r="A74" s="124">
        <f t="shared" si="0"/>
        <v>12</v>
      </c>
      <c r="B74" s="125" t="str">
        <f>IF(D74="","",Finish!N76)</f>
        <v>Holcombe Harriers</v>
      </c>
      <c r="C74" s="125" t="str">
        <f>IF(D74="","",Finish!M76)</f>
        <v>Steven White</v>
      </c>
      <c r="D74" s="126">
        <f>IF(LEFT(Finish!O76,1)&lt;&gt;"F",Finish!H76,"")</f>
        <v>73</v>
      </c>
      <c r="E74" s="126">
        <f t="shared" si="1"/>
        <v>3</v>
      </c>
      <c r="F74" s="127">
        <f t="shared" si="2"/>
        <v>200</v>
      </c>
      <c r="G74" s="125" t="str">
        <f t="shared" ref="G74:H74" si="147">IF($E74=2,B74,"")</f>
        <v/>
      </c>
      <c r="H74" s="125" t="str">
        <f t="shared" si="147"/>
        <v/>
      </c>
      <c r="I74" s="128" t="str">
        <f>IF($E74=2,Finish!H76,"")</f>
        <v/>
      </c>
      <c r="J74" s="125" t="str">
        <f t="shared" ref="J74:K74" si="148">IF($E74=3,B74,"")</f>
        <v>Holcombe Harriers</v>
      </c>
      <c r="K74" s="125" t="str">
        <f t="shared" si="148"/>
        <v>Steven White</v>
      </c>
      <c r="L74" s="128">
        <f>IF($E74=3,Finish!H76,"")</f>
        <v>73</v>
      </c>
    </row>
    <row r="75" spans="1:12" ht="12.75" customHeight="1" x14ac:dyDescent="0.2">
      <c r="A75" s="124" t="str">
        <f t="shared" si="0"/>
        <v>-</v>
      </c>
      <c r="B75" s="125" t="str">
        <f>IF(D75="","",Finish!N77)</f>
        <v>Rossendale Harriers</v>
      </c>
      <c r="C75" s="125" t="str">
        <f>IF(D75="","",Finish!M77)</f>
        <v>Neil Cornfoot</v>
      </c>
      <c r="D75" s="126">
        <f>IF(LEFT(Finish!O77,1)&lt;&gt;"F",Finish!H77,"")</f>
        <v>74</v>
      </c>
      <c r="E75" s="126">
        <f t="shared" si="1"/>
        <v>16</v>
      </c>
      <c r="F75" s="127" t="str">
        <f t="shared" si="2"/>
        <v/>
      </c>
      <c r="G75" s="125" t="str">
        <f t="shared" ref="G75:H75" si="149">IF($E75=2,B75,"")</f>
        <v/>
      </c>
      <c r="H75" s="125" t="str">
        <f t="shared" si="149"/>
        <v/>
      </c>
      <c r="I75" s="128" t="str">
        <f>IF($E75=2,Finish!H77,"")</f>
        <v/>
      </c>
      <c r="J75" s="125" t="str">
        <f t="shared" ref="J75:K75" si="150">IF($E75=3,B75,"")</f>
        <v/>
      </c>
      <c r="K75" s="125" t="str">
        <f t="shared" si="150"/>
        <v/>
      </c>
      <c r="L75" s="128" t="str">
        <f>IF($E75=3,Finish!H77,"")</f>
        <v/>
      </c>
    </row>
    <row r="76" spans="1:12" ht="12.75" customHeight="1" x14ac:dyDescent="0.2">
      <c r="A76" s="124">
        <f t="shared" si="0"/>
        <v>10</v>
      </c>
      <c r="B76" s="125" t="str">
        <f>IF(D76="","",Finish!N78)</f>
        <v>Bowland Fell Runners</v>
      </c>
      <c r="C76" s="125" t="str">
        <f>IF(D76="","",Finish!M78)</f>
        <v>Martin O'Gorman</v>
      </c>
      <c r="D76" s="126">
        <f>IF(LEFT(Finish!O78,1)&lt;&gt;"F",Finish!H78,"")</f>
        <v>75</v>
      </c>
      <c r="E76" s="126">
        <f t="shared" si="1"/>
        <v>3</v>
      </c>
      <c r="F76" s="127">
        <f t="shared" si="2"/>
        <v>108</v>
      </c>
      <c r="G76" s="125" t="str">
        <f t="shared" ref="G76:H76" si="151">IF($E76=2,B76,"")</f>
        <v/>
      </c>
      <c r="H76" s="125" t="str">
        <f t="shared" si="151"/>
        <v/>
      </c>
      <c r="I76" s="128" t="str">
        <f>IF($E76=2,Finish!H78,"")</f>
        <v/>
      </c>
      <c r="J76" s="125" t="str">
        <f t="shared" ref="J76:K76" si="152">IF($E76=3,B76,"")</f>
        <v>Bowland Fell Runners</v>
      </c>
      <c r="K76" s="125" t="str">
        <f t="shared" si="152"/>
        <v>Martin O'Gorman</v>
      </c>
      <c r="L76" s="128">
        <f>IF($E76=3,Finish!H78,"")</f>
        <v>75</v>
      </c>
    </row>
    <row r="77" spans="1:12" ht="12.75" customHeight="1" x14ac:dyDescent="0.2">
      <c r="A77" s="124" t="str">
        <f t="shared" si="0"/>
        <v>-</v>
      </c>
      <c r="B77" s="125" t="str">
        <f>IF(D77="","",Finish!N79)</f>
        <v>Bowland Fell Runners</v>
      </c>
      <c r="C77" s="125" t="str">
        <f>IF(D77="","",Finish!M79)</f>
        <v>Christopher Goldie</v>
      </c>
      <c r="D77" s="126">
        <f>IF(LEFT(Finish!O79,1)&lt;&gt;"F",Finish!H79,"")</f>
        <v>76</v>
      </c>
      <c r="E77" s="126">
        <f t="shared" si="1"/>
        <v>4</v>
      </c>
      <c r="F77" s="127" t="str">
        <f t="shared" si="2"/>
        <v/>
      </c>
      <c r="G77" s="125" t="str">
        <f t="shared" ref="G77:H77" si="153">IF($E77=2,B77,"")</f>
        <v/>
      </c>
      <c r="H77" s="125" t="str">
        <f t="shared" si="153"/>
        <v/>
      </c>
      <c r="I77" s="128" t="str">
        <f>IF($E77=2,Finish!H79,"")</f>
        <v/>
      </c>
      <c r="J77" s="125" t="str">
        <f t="shared" ref="J77:K77" si="154">IF($E77=3,B77,"")</f>
        <v/>
      </c>
      <c r="K77" s="125" t="str">
        <f t="shared" si="154"/>
        <v/>
      </c>
      <c r="L77" s="128" t="str">
        <f>IF($E77=3,Finish!H79,"")</f>
        <v/>
      </c>
    </row>
    <row r="78" spans="1:12" ht="12.75" customHeight="1" x14ac:dyDescent="0.2">
      <c r="A78" s="124" t="str">
        <f t="shared" si="0"/>
        <v>-</v>
      </c>
      <c r="B78" s="125" t="str">
        <f>IF(D78="","",Finish!N80)</f>
        <v>Trawden AC</v>
      </c>
      <c r="C78" s="125" t="str">
        <f>IF(D78="","",Finish!M80)</f>
        <v>John McDonald</v>
      </c>
      <c r="D78" s="126">
        <f>IF(LEFT(Finish!O80,1)&lt;&gt;"F",Finish!H80,"")</f>
        <v>77</v>
      </c>
      <c r="E78" s="126">
        <f t="shared" si="1"/>
        <v>1</v>
      </c>
      <c r="F78" s="127" t="str">
        <f t="shared" si="2"/>
        <v/>
      </c>
      <c r="G78" s="125" t="str">
        <f t="shared" ref="G78:H78" si="155">IF($E78=2,B78,"")</f>
        <v/>
      </c>
      <c r="H78" s="125" t="str">
        <f t="shared" si="155"/>
        <v/>
      </c>
      <c r="I78" s="128" t="str">
        <f>IF($E78=2,Finish!H80,"")</f>
        <v/>
      </c>
      <c r="J78" s="125" t="str">
        <f t="shared" ref="J78:K78" si="156">IF($E78=3,B78,"")</f>
        <v/>
      </c>
      <c r="K78" s="125" t="str">
        <f t="shared" si="156"/>
        <v/>
      </c>
      <c r="L78" s="128" t="str">
        <f>IF($E78=3,Finish!H80,"")</f>
        <v/>
      </c>
    </row>
    <row r="79" spans="1:12" ht="12.75" customHeight="1" x14ac:dyDescent="0.2">
      <c r="A79" s="124" t="str">
        <f t="shared" si="0"/>
        <v>-</v>
      </c>
      <c r="B79" s="125" t="str">
        <f>IF(D79="","",Finish!N81)</f>
        <v>Ribble Valley Runners</v>
      </c>
      <c r="C79" s="125" t="str">
        <f>IF(D79="","",Finish!M81)</f>
        <v>Ian Smith</v>
      </c>
      <c r="D79" s="126">
        <f>IF(LEFT(Finish!O81,1)&lt;&gt;"F",Finish!H81,"")</f>
        <v>78</v>
      </c>
      <c r="E79" s="126">
        <f t="shared" si="1"/>
        <v>2</v>
      </c>
      <c r="F79" s="127" t="str">
        <f t="shared" si="2"/>
        <v/>
      </c>
      <c r="G79" s="125" t="str">
        <f t="shared" ref="G79:H79" si="157">IF($E79=2,B79,"")</f>
        <v>Ribble Valley Runners</v>
      </c>
      <c r="H79" s="125" t="str">
        <f t="shared" si="157"/>
        <v>Ian Smith</v>
      </c>
      <c r="I79" s="128">
        <f>IF($E79=2,Finish!H81,"")</f>
        <v>78</v>
      </c>
      <c r="J79" s="125" t="str">
        <f t="shared" ref="J79:K79" si="158">IF($E79=3,B79,"")</f>
        <v/>
      </c>
      <c r="K79" s="125" t="str">
        <f t="shared" si="158"/>
        <v/>
      </c>
      <c r="L79" s="128" t="str">
        <f>IF($E79=3,Finish!H81,"")</f>
        <v/>
      </c>
    </row>
    <row r="80" spans="1:12" ht="12.75" customHeight="1" x14ac:dyDescent="0.2">
      <c r="A80" s="124" t="str">
        <f t="shared" si="0"/>
        <v>-</v>
      </c>
      <c r="B80" s="125" t="str">
        <f>IF(D80="","",Finish!N82)</f>
        <v>Darwen Dashers</v>
      </c>
      <c r="C80" s="125" t="str">
        <f>IF(D80="","",Finish!M82)</f>
        <v>David Barnes</v>
      </c>
      <c r="D80" s="126">
        <f>IF(LEFT(Finish!O82,1)&lt;&gt;"F",Finish!H82,"")</f>
        <v>79</v>
      </c>
      <c r="E80" s="126">
        <f t="shared" si="1"/>
        <v>1</v>
      </c>
      <c r="F80" s="127" t="str">
        <f t="shared" si="2"/>
        <v/>
      </c>
      <c r="G80" s="125" t="str">
        <f t="shared" ref="G80:H80" si="159">IF($E80=2,B80,"")</f>
        <v/>
      </c>
      <c r="H80" s="125" t="str">
        <f t="shared" si="159"/>
        <v/>
      </c>
      <c r="I80" s="128" t="str">
        <f>IF($E80=2,Finish!H82,"")</f>
        <v/>
      </c>
      <c r="J80" s="125" t="str">
        <f t="shared" ref="J80:K80" si="160">IF($E80=3,B80,"")</f>
        <v/>
      </c>
      <c r="K80" s="125" t="str">
        <f t="shared" si="160"/>
        <v/>
      </c>
      <c r="L80" s="128" t="str">
        <f>IF($E80=3,Finish!H82,"")</f>
        <v/>
      </c>
    </row>
    <row r="81" spans="1:12" ht="12.75" customHeight="1" x14ac:dyDescent="0.2">
      <c r="A81" s="124" t="str">
        <f t="shared" si="0"/>
        <v>-</v>
      </c>
      <c r="B81" s="125" t="str">
        <f>IF(D81="","",Finish!N83)</f>
        <v>Darwen Dashers</v>
      </c>
      <c r="C81" s="125" t="str">
        <f>IF(D81="","",Finish!M83)</f>
        <v>Leanne Walsh</v>
      </c>
      <c r="D81" s="126">
        <f>IF(LEFT(Finish!O83,1)&lt;&gt;"F",Finish!H83,"")</f>
        <v>80</v>
      </c>
      <c r="E81" s="126">
        <f t="shared" si="1"/>
        <v>2</v>
      </c>
      <c r="F81" s="127" t="str">
        <f t="shared" si="2"/>
        <v/>
      </c>
      <c r="G81" s="125" t="str">
        <f t="shared" ref="G81:H81" si="161">IF($E81=2,B81,"")</f>
        <v>Darwen Dashers</v>
      </c>
      <c r="H81" s="125" t="str">
        <f t="shared" si="161"/>
        <v>Leanne Walsh</v>
      </c>
      <c r="I81" s="128">
        <f>IF($E81=2,Finish!H83,"")</f>
        <v>80</v>
      </c>
      <c r="J81" s="125" t="str">
        <f t="shared" ref="J81:K81" si="162">IF($E81=3,B81,"")</f>
        <v/>
      </c>
      <c r="K81" s="125" t="str">
        <f t="shared" si="162"/>
        <v/>
      </c>
      <c r="L81" s="128" t="str">
        <f>IF($E81=3,Finish!H83,"")</f>
        <v/>
      </c>
    </row>
    <row r="82" spans="1:12" ht="12.75" customHeight="1" x14ac:dyDescent="0.2">
      <c r="A82" s="124" t="str">
        <f t="shared" si="0"/>
        <v>-</v>
      </c>
      <c r="B82" s="125" t="str">
        <f>IF(D82="","",Finish!N84)</f>
        <v>Rossendale Harriers</v>
      </c>
      <c r="C82" s="125" t="str">
        <f>IF(D82="","",Finish!M84)</f>
        <v>Craig Wellens</v>
      </c>
      <c r="D82" s="126">
        <f>IF(LEFT(Finish!O84,1)&lt;&gt;"F",Finish!H84,"")</f>
        <v>81</v>
      </c>
      <c r="E82" s="126">
        <f t="shared" si="1"/>
        <v>17</v>
      </c>
      <c r="F82" s="127" t="str">
        <f t="shared" si="2"/>
        <v/>
      </c>
      <c r="G82" s="125" t="str">
        <f t="shared" ref="G82:H82" si="163">IF($E82=2,B82,"")</f>
        <v/>
      </c>
      <c r="H82" s="125" t="str">
        <f t="shared" si="163"/>
        <v/>
      </c>
      <c r="I82" s="128" t="str">
        <f>IF($E82=2,Finish!H84,"")</f>
        <v/>
      </c>
      <c r="J82" s="125" t="str">
        <f t="shared" ref="J82:K82" si="164">IF($E82=3,B82,"")</f>
        <v/>
      </c>
      <c r="K82" s="125" t="str">
        <f t="shared" si="164"/>
        <v/>
      </c>
      <c r="L82" s="128" t="str">
        <f>IF($E82=3,Finish!H84,"")</f>
        <v/>
      </c>
    </row>
    <row r="83" spans="1:12" ht="12.75" customHeight="1" x14ac:dyDescent="0.2">
      <c r="A83" s="124" t="str">
        <f t="shared" si="0"/>
        <v>-</v>
      </c>
      <c r="B83" s="125" t="str">
        <f>IF(D83="","",Finish!N85)</f>
        <v>Blackburn Road Runners</v>
      </c>
      <c r="C83" s="125" t="str">
        <f>IF(D83="","",Finish!M85)</f>
        <v>Margaret Morley</v>
      </c>
      <c r="D83" s="126">
        <f>IF(LEFT(Finish!O85,1)&lt;&gt;"F",Finish!H85,"")</f>
        <v>82</v>
      </c>
      <c r="E83" s="126">
        <f t="shared" si="1"/>
        <v>1</v>
      </c>
      <c r="F83" s="127" t="str">
        <f t="shared" si="2"/>
        <v/>
      </c>
      <c r="G83" s="125" t="str">
        <f t="shared" ref="G83:H83" si="165">IF($E83=2,B83,"")</f>
        <v/>
      </c>
      <c r="H83" s="125" t="str">
        <f t="shared" si="165"/>
        <v/>
      </c>
      <c r="I83" s="128" t="str">
        <f>IF($E83=2,Finish!H85,"")</f>
        <v/>
      </c>
      <c r="J83" s="125" t="str">
        <f t="shared" ref="J83:K83" si="166">IF($E83=3,B83,"")</f>
        <v/>
      </c>
      <c r="K83" s="125" t="str">
        <f t="shared" si="166"/>
        <v/>
      </c>
      <c r="L83" s="128" t="str">
        <f>IF($E83=3,Finish!H85,"")</f>
        <v/>
      </c>
    </row>
    <row r="84" spans="1:12" ht="12.75" customHeight="1" x14ac:dyDescent="0.2">
      <c r="A84" s="124" t="str">
        <f t="shared" si="0"/>
        <v>-</v>
      </c>
      <c r="B84" s="125" t="str">
        <f>IF(D84="","",Finish!N86)</f>
        <v>Accrington RR</v>
      </c>
      <c r="C84" s="125" t="str">
        <f>IF(D84="","",Finish!M86)</f>
        <v>Katharine Gregson</v>
      </c>
      <c r="D84" s="126">
        <f>IF(LEFT(Finish!O86,1)&lt;&gt;"F",Finish!H86,"")</f>
        <v>83</v>
      </c>
      <c r="E84" s="126">
        <f t="shared" si="1"/>
        <v>5</v>
      </c>
      <c r="F84" s="127" t="str">
        <f t="shared" si="2"/>
        <v/>
      </c>
      <c r="G84" s="125" t="str">
        <f t="shared" ref="G84:H84" si="167">IF($E84=2,B84,"")</f>
        <v/>
      </c>
      <c r="H84" s="125" t="str">
        <f t="shared" si="167"/>
        <v/>
      </c>
      <c r="I84" s="128" t="str">
        <f>IF($E84=2,Finish!H86,"")</f>
        <v/>
      </c>
      <c r="J84" s="125" t="str">
        <f t="shared" ref="J84:K84" si="168">IF($E84=3,B84,"")</f>
        <v/>
      </c>
      <c r="K84" s="125" t="str">
        <f t="shared" si="168"/>
        <v/>
      </c>
      <c r="L84" s="128" t="str">
        <f>IF($E84=3,Finish!H86,"")</f>
        <v/>
      </c>
    </row>
    <row r="85" spans="1:12" ht="12.75" customHeight="1" x14ac:dyDescent="0.2">
      <c r="A85" s="124" t="str">
        <f t="shared" si="0"/>
        <v>-</v>
      </c>
      <c r="B85" s="125" t="str">
        <f>IF(D85="","",Finish!N87)</f>
        <v>u/a</v>
      </c>
      <c r="C85" s="125" t="str">
        <f>IF(D85="","",Finish!M87)</f>
        <v>David J Banks</v>
      </c>
      <c r="D85" s="126">
        <f>IF(LEFT(Finish!O87,1)&lt;&gt;"F",Finish!H87,"")</f>
        <v>84</v>
      </c>
      <c r="E85" s="126">
        <f t="shared" si="1"/>
        <v>11</v>
      </c>
      <c r="F85" s="127" t="str">
        <f t="shared" si="2"/>
        <v/>
      </c>
      <c r="G85" s="125" t="str">
        <f t="shared" ref="G85:H85" si="169">IF($E85=2,B85,"")</f>
        <v/>
      </c>
      <c r="H85" s="125" t="str">
        <f t="shared" si="169"/>
        <v/>
      </c>
      <c r="I85" s="128" t="str">
        <f>IF($E85=2,Finish!H87,"")</f>
        <v/>
      </c>
      <c r="J85" s="125" t="str">
        <f t="shared" ref="J85:K85" si="170">IF($E85=3,B85,"")</f>
        <v/>
      </c>
      <c r="K85" s="125" t="str">
        <f t="shared" si="170"/>
        <v/>
      </c>
      <c r="L85" s="128" t="str">
        <f>IF($E85=3,Finish!H87,"")</f>
        <v/>
      </c>
    </row>
    <row r="86" spans="1:12" ht="12.75" customHeight="1" x14ac:dyDescent="0.2">
      <c r="A86" s="124" t="str">
        <f t="shared" si="0"/>
        <v>-</v>
      </c>
      <c r="B86" s="125" t="str">
        <f>IF(D86="","",Finish!N88)</f>
        <v>Blackburn Road Runners</v>
      </c>
      <c r="C86" s="125" t="str">
        <f>IF(D86="","",Finish!M88)</f>
        <v>Lisa Ingham</v>
      </c>
      <c r="D86" s="126">
        <f>IF(LEFT(Finish!O88,1)&lt;&gt;"F",Finish!H88,"")</f>
        <v>85</v>
      </c>
      <c r="E86" s="126">
        <f t="shared" si="1"/>
        <v>2</v>
      </c>
      <c r="F86" s="127" t="str">
        <f t="shared" si="2"/>
        <v/>
      </c>
      <c r="G86" s="125" t="str">
        <f t="shared" ref="G86:H86" si="171">IF($E86=2,B86,"")</f>
        <v>Blackburn Road Runners</v>
      </c>
      <c r="H86" s="125" t="str">
        <f t="shared" si="171"/>
        <v>Lisa Ingham</v>
      </c>
      <c r="I86" s="128">
        <f>IF($E86=2,Finish!H88,"")</f>
        <v>85</v>
      </c>
      <c r="J86" s="125" t="str">
        <f t="shared" ref="J86:K86" si="172">IF($E86=3,B86,"")</f>
        <v/>
      </c>
      <c r="K86" s="125" t="str">
        <f t="shared" si="172"/>
        <v/>
      </c>
      <c r="L86" s="128" t="str">
        <f>IF($E86=3,Finish!H88,"")</f>
        <v/>
      </c>
    </row>
    <row r="87" spans="1:12" ht="12.75" customHeight="1" x14ac:dyDescent="0.2">
      <c r="A87" s="124" t="str">
        <f t="shared" si="0"/>
        <v>-</v>
      </c>
      <c r="B87" s="125" t="str">
        <f>IF(D87="","",Finish!N89)</f>
        <v>Accrington RR</v>
      </c>
      <c r="C87" s="125" t="str">
        <f>IF(D87="","",Finish!M89)</f>
        <v>Andrew Hollas</v>
      </c>
      <c r="D87" s="126">
        <f>IF(LEFT(Finish!O89,1)&lt;&gt;"F",Finish!H89,"")</f>
        <v>86</v>
      </c>
      <c r="E87" s="126">
        <f t="shared" si="1"/>
        <v>6</v>
      </c>
      <c r="F87" s="127" t="str">
        <f t="shared" si="2"/>
        <v/>
      </c>
      <c r="G87" s="125" t="str">
        <f t="shared" ref="G87:H87" si="173">IF($E87=2,B87,"")</f>
        <v/>
      </c>
      <c r="H87" s="125" t="str">
        <f t="shared" si="173"/>
        <v/>
      </c>
      <c r="I87" s="128" t="str">
        <f>IF($E87=2,Finish!H89,"")</f>
        <v/>
      </c>
      <c r="J87" s="125" t="str">
        <f t="shared" ref="J87:K87" si="174">IF($E87=3,B87,"")</f>
        <v/>
      </c>
      <c r="K87" s="125" t="str">
        <f t="shared" si="174"/>
        <v/>
      </c>
      <c r="L87" s="128" t="str">
        <f>IF($E87=3,Finish!H89,"")</f>
        <v/>
      </c>
    </row>
    <row r="88" spans="1:12" ht="12.75" customHeight="1" x14ac:dyDescent="0.2">
      <c r="A88" s="124" t="str">
        <f t="shared" si="0"/>
        <v>-</v>
      </c>
      <c r="B88" s="125" t="str">
        <f>IF(D88="","",Finish!N90)</f>
        <v>CleM</v>
      </c>
      <c r="C88" s="125" t="str">
        <f>IF(D88="","",Finish!M90)</f>
        <v>Rick Moore</v>
      </c>
      <c r="D88" s="126">
        <f>IF(LEFT(Finish!O90,1)&lt;&gt;"F",Finish!H90,"")</f>
        <v>87</v>
      </c>
      <c r="E88" s="126">
        <f t="shared" si="1"/>
        <v>6</v>
      </c>
      <c r="F88" s="127" t="str">
        <f t="shared" si="2"/>
        <v/>
      </c>
      <c r="G88" s="125" t="str">
        <f t="shared" ref="G88:H88" si="175">IF($E88=2,B88,"")</f>
        <v/>
      </c>
      <c r="H88" s="125" t="str">
        <f t="shared" si="175"/>
        <v/>
      </c>
      <c r="I88" s="128" t="str">
        <f>IF($E88=2,Finish!H90,"")</f>
        <v/>
      </c>
      <c r="J88" s="125" t="str">
        <f t="shared" ref="J88:K88" si="176">IF($E88=3,B88,"")</f>
        <v/>
      </c>
      <c r="K88" s="125" t="str">
        <f t="shared" si="176"/>
        <v/>
      </c>
      <c r="L88" s="128" t="str">
        <f>IF($E88=3,Finish!H90,"")</f>
        <v/>
      </c>
    </row>
    <row r="89" spans="1:12" ht="12.75" customHeight="1" x14ac:dyDescent="0.2">
      <c r="A89" s="124" t="str">
        <f t="shared" si="0"/>
        <v>-</v>
      </c>
      <c r="B89" s="125" t="str">
        <f>IF(D89="","",Finish!N91)</f>
        <v>Accrington RR</v>
      </c>
      <c r="C89" s="125" t="str">
        <f>IF(D89="","",Finish!M91)</f>
        <v>Liam Moden</v>
      </c>
      <c r="D89" s="126">
        <f>IF(LEFT(Finish!O91,1)&lt;&gt;"F",Finish!H91,"")</f>
        <v>88</v>
      </c>
      <c r="E89" s="126">
        <f t="shared" si="1"/>
        <v>7</v>
      </c>
      <c r="F89" s="127" t="str">
        <f t="shared" si="2"/>
        <v/>
      </c>
      <c r="G89" s="125" t="str">
        <f t="shared" ref="G89:H89" si="177">IF($E89=2,B89,"")</f>
        <v/>
      </c>
      <c r="H89" s="125" t="str">
        <f t="shared" si="177"/>
        <v/>
      </c>
      <c r="I89" s="128" t="str">
        <f>IF($E89=2,Finish!H91,"")</f>
        <v/>
      </c>
      <c r="J89" s="125" t="str">
        <f t="shared" ref="J89:K89" si="178">IF($E89=3,B89,"")</f>
        <v/>
      </c>
      <c r="K89" s="125" t="str">
        <f t="shared" si="178"/>
        <v/>
      </c>
      <c r="L89" s="128" t="str">
        <f>IF($E89=3,Finish!H91,"")</f>
        <v/>
      </c>
    </row>
    <row r="90" spans="1:12" ht="12.75" customHeight="1" x14ac:dyDescent="0.2">
      <c r="A90" s="124" t="str">
        <f t="shared" si="0"/>
        <v>-</v>
      </c>
      <c r="B90" s="125" t="str">
        <f>IF(D90="","",Finish!N92)</f>
        <v>Trawden AC</v>
      </c>
      <c r="C90" s="125" t="str">
        <f>IF(D90="","",Finish!M92)</f>
        <v xml:space="preserve">Robert Smith </v>
      </c>
      <c r="D90" s="126">
        <f>IF(LEFT(Finish!O92,1)&lt;&gt;"F",Finish!H92,"")</f>
        <v>89</v>
      </c>
      <c r="E90" s="126">
        <f t="shared" si="1"/>
        <v>2</v>
      </c>
      <c r="F90" s="127" t="str">
        <f t="shared" si="2"/>
        <v/>
      </c>
      <c r="G90" s="125" t="str">
        <f t="shared" ref="G90:H90" si="179">IF($E90=2,B90,"")</f>
        <v>Trawden AC</v>
      </c>
      <c r="H90" s="125" t="str">
        <f t="shared" si="179"/>
        <v xml:space="preserve">Robert Smith </v>
      </c>
      <c r="I90" s="128">
        <f>IF($E90=2,Finish!H92,"")</f>
        <v>89</v>
      </c>
      <c r="J90" s="125" t="str">
        <f t="shared" ref="J90:K90" si="180">IF($E90=3,B90,"")</f>
        <v/>
      </c>
      <c r="K90" s="125" t="str">
        <f t="shared" si="180"/>
        <v/>
      </c>
      <c r="L90" s="128" t="str">
        <f>IF($E90=3,Finish!H92,"")</f>
        <v/>
      </c>
    </row>
    <row r="91" spans="1:12" ht="12.75" customHeight="1" x14ac:dyDescent="0.2">
      <c r="A91" s="124" t="str">
        <f t="shared" si="0"/>
        <v>-</v>
      </c>
      <c r="B91" s="125" t="str">
        <f>IF(D91="","",Finish!N93)</f>
        <v>Rossendale Harriers</v>
      </c>
      <c r="C91" s="125" t="str">
        <f>IF(D91="","",Finish!M93)</f>
        <v>Paul Wolstenholme</v>
      </c>
      <c r="D91" s="126">
        <f>IF(LEFT(Finish!O93,1)&lt;&gt;"F",Finish!H93,"")</f>
        <v>90</v>
      </c>
      <c r="E91" s="126">
        <f t="shared" si="1"/>
        <v>18</v>
      </c>
      <c r="F91" s="127" t="str">
        <f t="shared" si="2"/>
        <v/>
      </c>
      <c r="G91" s="125" t="str">
        <f t="shared" ref="G91:H91" si="181">IF($E91=2,B91,"")</f>
        <v/>
      </c>
      <c r="H91" s="125" t="str">
        <f t="shared" si="181"/>
        <v/>
      </c>
      <c r="I91" s="128" t="str">
        <f>IF($E91=2,Finish!H93,"")</f>
        <v/>
      </c>
      <c r="J91" s="125" t="str">
        <f t="shared" ref="J91:K91" si="182">IF($E91=3,B91,"")</f>
        <v/>
      </c>
      <c r="K91" s="125" t="str">
        <f t="shared" si="182"/>
        <v/>
      </c>
      <c r="L91" s="128" t="str">
        <f>IF($E91=3,Finish!H93,"")</f>
        <v/>
      </c>
    </row>
    <row r="92" spans="1:12" ht="12.75" customHeight="1" x14ac:dyDescent="0.2">
      <c r="A92" s="124" t="str">
        <f t="shared" si="0"/>
        <v>-</v>
      </c>
      <c r="B92" s="125" t="str">
        <f>IF(D92="","",Finish!N94)</f>
        <v>Bury AC</v>
      </c>
      <c r="C92" s="125" t="str">
        <f>IF(D92="","",Finish!M94)</f>
        <v>Sudmanshu Sharma</v>
      </c>
      <c r="D92" s="126">
        <f>IF(LEFT(Finish!O94,1)&lt;&gt;"F",Finish!H94,"")</f>
        <v>91</v>
      </c>
      <c r="E92" s="126">
        <f t="shared" si="1"/>
        <v>2</v>
      </c>
      <c r="F92" s="127" t="str">
        <f t="shared" si="2"/>
        <v/>
      </c>
      <c r="G92" s="125" t="str">
        <f t="shared" ref="G92:H92" si="183">IF($E92=2,B92,"")</f>
        <v>Bury AC</v>
      </c>
      <c r="H92" s="125" t="str">
        <f t="shared" si="183"/>
        <v>Sudmanshu Sharma</v>
      </c>
      <c r="I92" s="128">
        <f>IF($E92=2,Finish!H94,"")</f>
        <v>91</v>
      </c>
      <c r="J92" s="125" t="str">
        <f t="shared" ref="J92:K92" si="184">IF($E92=3,B92,"")</f>
        <v/>
      </c>
      <c r="K92" s="125" t="str">
        <f t="shared" si="184"/>
        <v/>
      </c>
      <c r="L92" s="128" t="str">
        <f>IF($E92=3,Finish!H94,"")</f>
        <v/>
      </c>
    </row>
    <row r="93" spans="1:12" ht="12.75" customHeight="1" x14ac:dyDescent="0.2">
      <c r="A93" s="124" t="str">
        <f t="shared" si="0"/>
        <v>-</v>
      </c>
      <c r="B93" s="125" t="str">
        <f>IF(D93="","",Finish!N95)</f>
        <v>u/a</v>
      </c>
      <c r="C93" s="125" t="str">
        <f>IF(D93="","",Finish!M95)</f>
        <v>Ian Bury</v>
      </c>
      <c r="D93" s="126">
        <f>IF(LEFT(Finish!O95,1)&lt;&gt;"F",Finish!H95,"")</f>
        <v>92</v>
      </c>
      <c r="E93" s="126">
        <f t="shared" si="1"/>
        <v>12</v>
      </c>
      <c r="F93" s="127" t="str">
        <f t="shared" si="2"/>
        <v/>
      </c>
      <c r="G93" s="125" t="str">
        <f t="shared" ref="G93:H93" si="185">IF($E93=2,B93,"")</f>
        <v/>
      </c>
      <c r="H93" s="125" t="str">
        <f t="shared" si="185"/>
        <v/>
      </c>
      <c r="I93" s="128" t="str">
        <f>IF($E93=2,Finish!H95,"")</f>
        <v/>
      </c>
      <c r="J93" s="125" t="str">
        <f t="shared" ref="J93:K93" si="186">IF($E93=3,B93,"")</f>
        <v/>
      </c>
      <c r="K93" s="125" t="str">
        <f t="shared" si="186"/>
        <v/>
      </c>
      <c r="L93" s="128" t="str">
        <f>IF($E93=3,Finish!H95,"")</f>
        <v/>
      </c>
    </row>
    <row r="94" spans="1:12" ht="12.75" customHeight="1" x14ac:dyDescent="0.2">
      <c r="A94" s="124" t="str">
        <f t="shared" si="0"/>
        <v>-</v>
      </c>
      <c r="B94" s="125" t="str">
        <f>IF(D94="","",Finish!N96)</f>
        <v>Rossendale Harriers</v>
      </c>
      <c r="C94" s="125" t="str">
        <f>IF(D94="","",Finish!M96)</f>
        <v>Hena Chaudry</v>
      </c>
      <c r="D94" s="126">
        <f>IF(LEFT(Finish!O96,1)&lt;&gt;"F",Finish!H96,"")</f>
        <v>93</v>
      </c>
      <c r="E94" s="126">
        <f t="shared" si="1"/>
        <v>19</v>
      </c>
      <c r="F94" s="127" t="str">
        <f t="shared" si="2"/>
        <v/>
      </c>
      <c r="G94" s="125" t="str">
        <f t="shared" ref="G94:H94" si="187">IF($E94=2,B94,"")</f>
        <v/>
      </c>
      <c r="H94" s="125" t="str">
        <f t="shared" si="187"/>
        <v/>
      </c>
      <c r="I94" s="128" t="str">
        <f>IF($E94=2,Finish!H96,"")</f>
        <v/>
      </c>
      <c r="J94" s="125" t="str">
        <f t="shared" ref="J94:K94" si="188">IF($E94=3,B94,"")</f>
        <v/>
      </c>
      <c r="K94" s="125" t="str">
        <f t="shared" si="188"/>
        <v/>
      </c>
      <c r="L94" s="128" t="str">
        <f>IF($E94=3,Finish!H96,"")</f>
        <v/>
      </c>
    </row>
    <row r="95" spans="1:12" ht="12.75" customHeight="1" x14ac:dyDescent="0.2">
      <c r="A95" s="124" t="str">
        <f t="shared" si="0"/>
        <v>-</v>
      </c>
      <c r="B95" s="125" t="str">
        <f>IF(D95="","",Finish!N97)</f>
        <v>Rossendale Harriers</v>
      </c>
      <c r="C95" s="125" t="str">
        <f>IF(D95="","",Finish!M97)</f>
        <v>Steven Melling</v>
      </c>
      <c r="D95" s="126">
        <f>IF(LEFT(Finish!O97,1)&lt;&gt;"F",Finish!H97,"")</f>
        <v>94</v>
      </c>
      <c r="E95" s="126">
        <f t="shared" si="1"/>
        <v>20</v>
      </c>
      <c r="F95" s="127" t="str">
        <f t="shared" si="2"/>
        <v/>
      </c>
      <c r="G95" s="125" t="str">
        <f t="shared" ref="G95:H95" si="189">IF($E95=2,B95,"")</f>
        <v/>
      </c>
      <c r="H95" s="125" t="str">
        <f t="shared" si="189"/>
        <v/>
      </c>
      <c r="I95" s="128" t="str">
        <f>IF($E95=2,Finish!H97,"")</f>
        <v/>
      </c>
      <c r="J95" s="125" t="str">
        <f t="shared" ref="J95:K95" si="190">IF($E95=3,B95,"")</f>
        <v/>
      </c>
      <c r="K95" s="125" t="str">
        <f t="shared" si="190"/>
        <v/>
      </c>
      <c r="L95" s="128" t="str">
        <f>IF($E95=3,Finish!H97,"")</f>
        <v/>
      </c>
    </row>
    <row r="96" spans="1:12" ht="12.75" customHeight="1" x14ac:dyDescent="0.2">
      <c r="A96" s="124" t="str">
        <f t="shared" si="0"/>
        <v>-</v>
      </c>
      <c r="B96" s="125" t="str">
        <f>IF(D96="","",Finish!N98)</f>
        <v>u/a</v>
      </c>
      <c r="C96" s="125" t="str">
        <f>IF(D96="","",Finish!M98)</f>
        <v>Marc Vipham</v>
      </c>
      <c r="D96" s="126">
        <f>IF(LEFT(Finish!O98,1)&lt;&gt;"F",Finish!H98,"")</f>
        <v>95</v>
      </c>
      <c r="E96" s="126">
        <f t="shared" si="1"/>
        <v>13</v>
      </c>
      <c r="F96" s="127" t="str">
        <f t="shared" si="2"/>
        <v/>
      </c>
      <c r="G96" s="125" t="str">
        <f t="shared" ref="G96:H96" si="191">IF($E96=2,B96,"")</f>
        <v/>
      </c>
      <c r="H96" s="125" t="str">
        <f t="shared" si="191"/>
        <v/>
      </c>
      <c r="I96" s="128" t="str">
        <f>IF($E96=2,Finish!H98,"")</f>
        <v/>
      </c>
      <c r="J96" s="125" t="str">
        <f t="shared" ref="J96:K96" si="192">IF($E96=3,B96,"")</f>
        <v/>
      </c>
      <c r="K96" s="125" t="str">
        <f t="shared" si="192"/>
        <v/>
      </c>
      <c r="L96" s="128" t="str">
        <f>IF($E96=3,Finish!H98,"")</f>
        <v/>
      </c>
    </row>
    <row r="97" spans="1:12" ht="12.75" customHeight="1" x14ac:dyDescent="0.2">
      <c r="A97" s="124" t="str">
        <f t="shared" si="0"/>
        <v>-</v>
      </c>
      <c r="B97" s="125" t="str">
        <f>IF(D97="","",Finish!N99)</f>
        <v>Radcliffe AC</v>
      </c>
      <c r="C97" s="125" t="str">
        <f>IF(D97="","",Finish!M99)</f>
        <v>Kathryn Davies</v>
      </c>
      <c r="D97" s="126">
        <f>IF(LEFT(Finish!O99,1)&lt;&gt;"F",Finish!H99,"")</f>
        <v>96</v>
      </c>
      <c r="E97" s="126">
        <f t="shared" si="1"/>
        <v>2</v>
      </c>
      <c r="F97" s="127" t="str">
        <f t="shared" si="2"/>
        <v/>
      </c>
      <c r="G97" s="125" t="str">
        <f t="shared" ref="G97:H97" si="193">IF($E97=2,B97,"")</f>
        <v>Radcliffe AC</v>
      </c>
      <c r="H97" s="125" t="str">
        <f t="shared" si="193"/>
        <v>Kathryn Davies</v>
      </c>
      <c r="I97" s="128">
        <f>IF($E97=2,Finish!H99,"")</f>
        <v>96</v>
      </c>
      <c r="J97" s="125" t="str">
        <f t="shared" ref="J97:K97" si="194">IF($E97=3,B97,"")</f>
        <v/>
      </c>
      <c r="K97" s="125" t="str">
        <f t="shared" si="194"/>
        <v/>
      </c>
      <c r="L97" s="128" t="str">
        <f>IF($E97=3,Finish!H99,"")</f>
        <v/>
      </c>
    </row>
    <row r="98" spans="1:12" ht="12.75" customHeight="1" x14ac:dyDescent="0.2">
      <c r="A98" s="124">
        <f t="shared" si="0"/>
        <v>9</v>
      </c>
      <c r="B98" s="125" t="str">
        <f>IF(D98="","",Finish!N100)</f>
        <v>CVFR</v>
      </c>
      <c r="C98" s="125" t="str">
        <f>IF(D98="","",Finish!M100)</f>
        <v xml:space="preserve">Pete Heywood </v>
      </c>
      <c r="D98" s="126">
        <f>IF(LEFT(Finish!O100,1)&lt;&gt;"F",Finish!H100,"")</f>
        <v>97</v>
      </c>
      <c r="E98" s="126">
        <f t="shared" si="1"/>
        <v>3</v>
      </c>
      <c r="F98" s="127">
        <f t="shared" si="2"/>
        <v>102</v>
      </c>
      <c r="G98" s="125" t="str">
        <f t="shared" ref="G98:H98" si="195">IF($E98=2,B98,"")</f>
        <v/>
      </c>
      <c r="H98" s="125" t="str">
        <f t="shared" si="195"/>
        <v/>
      </c>
      <c r="I98" s="128" t="str">
        <f>IF($E98=2,Finish!H100,"")</f>
        <v/>
      </c>
      <c r="J98" s="125" t="str">
        <f t="shared" ref="J98:K98" si="196">IF($E98=3,B98,"")</f>
        <v>CVFR</v>
      </c>
      <c r="K98" s="125" t="str">
        <f t="shared" si="196"/>
        <v xml:space="preserve">Pete Heywood </v>
      </c>
      <c r="L98" s="128">
        <f>IF($E98=3,Finish!H100,"")</f>
        <v>97</v>
      </c>
    </row>
    <row r="99" spans="1:12" ht="12.75" customHeight="1" x14ac:dyDescent="0.2">
      <c r="A99" s="124" t="str">
        <f t="shared" si="0"/>
        <v>-</v>
      </c>
      <c r="B99" s="125" t="str">
        <f>IF(D99="","",Finish!N101)</f>
        <v>u/a</v>
      </c>
      <c r="C99" s="125" t="str">
        <f>IF(D99="","",Finish!M101)</f>
        <v>William Murgatroyd</v>
      </c>
      <c r="D99" s="126">
        <f>IF(LEFT(Finish!O101,1)&lt;&gt;"F",Finish!H101,"")</f>
        <v>98</v>
      </c>
      <c r="E99" s="126">
        <f t="shared" si="1"/>
        <v>14</v>
      </c>
      <c r="F99" s="127" t="str">
        <f t="shared" si="2"/>
        <v/>
      </c>
      <c r="G99" s="125" t="str">
        <f t="shared" ref="G99:H99" si="197">IF($E99=2,B99,"")</f>
        <v/>
      </c>
      <c r="H99" s="125" t="str">
        <f t="shared" si="197"/>
        <v/>
      </c>
      <c r="I99" s="128" t="str">
        <f>IF($E99=2,Finish!H101,"")</f>
        <v/>
      </c>
      <c r="J99" s="125" t="str">
        <f t="shared" ref="J99:K99" si="198">IF($E99=3,B99,"")</f>
        <v/>
      </c>
      <c r="K99" s="125" t="str">
        <f t="shared" si="198"/>
        <v/>
      </c>
      <c r="L99" s="128" t="str">
        <f>IF($E99=3,Finish!H101,"")</f>
        <v/>
      </c>
    </row>
    <row r="100" spans="1:12" ht="12.75" customHeight="1" x14ac:dyDescent="0.2">
      <c r="A100" s="124" t="str">
        <f t="shared" si="0"/>
        <v>-</v>
      </c>
      <c r="B100" s="125" t="str">
        <f>IF(D100="","",Finish!N102)</f>
        <v>Ramsbottom RC</v>
      </c>
      <c r="C100" s="125" t="str">
        <f>IF(D100="","",Finish!M102)</f>
        <v>Cecilia Woods</v>
      </c>
      <c r="D100" s="126">
        <f>IF(LEFT(Finish!O102,1)&lt;&gt;"F",Finish!H102,"")</f>
        <v>99</v>
      </c>
      <c r="E100" s="126">
        <f t="shared" si="1"/>
        <v>5</v>
      </c>
      <c r="F100" s="127" t="str">
        <f t="shared" si="2"/>
        <v/>
      </c>
      <c r="G100" s="125" t="str">
        <f t="shared" ref="G100:H100" si="199">IF($E100=2,B100,"")</f>
        <v/>
      </c>
      <c r="H100" s="125" t="str">
        <f t="shared" si="199"/>
        <v/>
      </c>
      <c r="I100" s="128" t="str">
        <f>IF($E100=2,Finish!H102,"")</f>
        <v/>
      </c>
      <c r="J100" s="125" t="str">
        <f t="shared" ref="J100:K100" si="200">IF($E100=3,B100,"")</f>
        <v/>
      </c>
      <c r="K100" s="125" t="str">
        <f t="shared" si="200"/>
        <v/>
      </c>
      <c r="L100" s="128" t="str">
        <f>IF($E100=3,Finish!H102,"")</f>
        <v/>
      </c>
    </row>
    <row r="101" spans="1:12" ht="12.75" customHeight="1" x14ac:dyDescent="0.2">
      <c r="A101" s="124">
        <f t="shared" si="0"/>
        <v>13</v>
      </c>
      <c r="B101" s="125" t="str">
        <f>IF(D101="","",Finish!N103)</f>
        <v>Radcliffe AC</v>
      </c>
      <c r="C101" s="125" t="str">
        <f>IF(D101="","",Finish!M103)</f>
        <v>Kaen Doherty</v>
      </c>
      <c r="D101" s="126">
        <f>IF(LEFT(Finish!O103,1)&lt;&gt;"F",Finish!H103,"")</f>
        <v>100</v>
      </c>
      <c r="E101" s="126">
        <f t="shared" si="1"/>
        <v>3</v>
      </c>
      <c r="F101" s="127">
        <f t="shared" si="2"/>
        <v>258</v>
      </c>
      <c r="G101" s="125" t="str">
        <f t="shared" ref="G101:H101" si="201">IF($E101=2,B101,"")</f>
        <v/>
      </c>
      <c r="H101" s="125" t="str">
        <f t="shared" si="201"/>
        <v/>
      </c>
      <c r="I101" s="128" t="str">
        <f>IF($E101=2,Finish!H103,"")</f>
        <v/>
      </c>
      <c r="J101" s="125" t="str">
        <f t="shared" ref="J101:K101" si="202">IF($E101=3,B101,"")</f>
        <v>Radcliffe AC</v>
      </c>
      <c r="K101" s="125" t="str">
        <f t="shared" si="202"/>
        <v>Kaen Doherty</v>
      </c>
      <c r="L101" s="128">
        <f>IF($E101=3,Finish!H103,"")</f>
        <v>100</v>
      </c>
    </row>
    <row r="102" spans="1:12" ht="12.75" customHeight="1" x14ac:dyDescent="0.2">
      <c r="A102" s="124" t="str">
        <f t="shared" si="0"/>
        <v>-</v>
      </c>
      <c r="B102" s="125" t="str">
        <f>IF(D102="","",Finish!N104)</f>
        <v>Rossendale Tri Club</v>
      </c>
      <c r="C102" s="125" t="str">
        <f>IF(D102="","",Finish!M104)</f>
        <v xml:space="preserve">Stephen Hutchings </v>
      </c>
      <c r="D102" s="126">
        <f>IF(LEFT(Finish!O104,1)&lt;&gt;"F",Finish!H104,"")</f>
        <v>101</v>
      </c>
      <c r="E102" s="126">
        <f t="shared" si="1"/>
        <v>4</v>
      </c>
      <c r="F102" s="127" t="str">
        <f t="shared" si="2"/>
        <v/>
      </c>
      <c r="G102" s="125" t="str">
        <f t="shared" ref="G102:H102" si="203">IF($E102=2,B102,"")</f>
        <v/>
      </c>
      <c r="H102" s="125" t="str">
        <f t="shared" si="203"/>
        <v/>
      </c>
      <c r="I102" s="128" t="str">
        <f>IF($E102=2,Finish!H104,"")</f>
        <v/>
      </c>
      <c r="J102" s="125" t="str">
        <f t="shared" ref="J102:K102" si="204">IF($E102=3,B102,"")</f>
        <v/>
      </c>
      <c r="K102" s="125" t="str">
        <f t="shared" si="204"/>
        <v/>
      </c>
      <c r="L102" s="128" t="str">
        <f>IF($E102=3,Finish!H104,"")</f>
        <v/>
      </c>
    </row>
    <row r="103" spans="1:12" ht="12.75" customHeight="1" x14ac:dyDescent="0.2">
      <c r="A103" s="124" t="str">
        <f t="shared" si="0"/>
        <v>-</v>
      </c>
      <c r="B103" s="125" t="str">
        <f>IF(D103="","",Finish!N105)</f>
        <v>Rossendale Tri Club</v>
      </c>
      <c r="C103" s="125" t="str">
        <f>IF(D103="","",Finish!M105)</f>
        <v>Lee Cramp</v>
      </c>
      <c r="D103" s="126">
        <f>IF(LEFT(Finish!O105,1)&lt;&gt;"F",Finish!H105,"")</f>
        <v>102</v>
      </c>
      <c r="E103" s="126">
        <f t="shared" si="1"/>
        <v>5</v>
      </c>
      <c r="F103" s="127" t="str">
        <f t="shared" si="2"/>
        <v/>
      </c>
      <c r="G103" s="125" t="str">
        <f t="shared" ref="G103:H103" si="205">IF($E103=2,B103,"")</f>
        <v/>
      </c>
      <c r="H103" s="125" t="str">
        <f t="shared" si="205"/>
        <v/>
      </c>
      <c r="I103" s="128" t="str">
        <f>IF($E103=2,Finish!H105,"")</f>
        <v/>
      </c>
      <c r="J103" s="125" t="str">
        <f t="shared" ref="J103:K103" si="206">IF($E103=3,B103,"")</f>
        <v/>
      </c>
      <c r="K103" s="125" t="str">
        <f t="shared" si="206"/>
        <v/>
      </c>
      <c r="L103" s="128" t="str">
        <f>IF($E103=3,Finish!H105,"")</f>
        <v/>
      </c>
    </row>
    <row r="104" spans="1:12" ht="12.75" customHeight="1" x14ac:dyDescent="0.2">
      <c r="A104" s="124" t="str">
        <f t="shared" si="0"/>
        <v>-</v>
      </c>
      <c r="B104" s="125" t="str">
        <f>IF(D104="","",Finish!N106)</f>
        <v>Rossendale Tri Club</v>
      </c>
      <c r="C104" s="125" t="str">
        <f>IF(D104="","",Finish!M106)</f>
        <v>Graeme Courtney</v>
      </c>
      <c r="D104" s="126">
        <f>IF(LEFT(Finish!O106,1)&lt;&gt;"F",Finish!H106,"")</f>
        <v>103</v>
      </c>
      <c r="E104" s="126">
        <f t="shared" si="1"/>
        <v>6</v>
      </c>
      <c r="F104" s="127" t="str">
        <f t="shared" si="2"/>
        <v/>
      </c>
      <c r="G104" s="125" t="str">
        <f t="shared" ref="G104:H104" si="207">IF($E104=2,B104,"")</f>
        <v/>
      </c>
      <c r="H104" s="125" t="str">
        <f t="shared" si="207"/>
        <v/>
      </c>
      <c r="I104" s="128" t="str">
        <f>IF($E104=2,Finish!H106,"")</f>
        <v/>
      </c>
      <c r="J104" s="125" t="str">
        <f t="shared" ref="J104:K104" si="208">IF($E104=3,B104,"")</f>
        <v/>
      </c>
      <c r="K104" s="125" t="str">
        <f t="shared" si="208"/>
        <v/>
      </c>
      <c r="L104" s="128" t="str">
        <f>IF($E104=3,Finish!H106,"")</f>
        <v/>
      </c>
    </row>
    <row r="105" spans="1:12" ht="12.75" customHeight="1" x14ac:dyDescent="0.2">
      <c r="A105" s="124" t="str">
        <f t="shared" si="0"/>
        <v>-</v>
      </c>
      <c r="B105" s="125" t="str">
        <f>IF(D105="","",Finish!N107)</f>
        <v>Acre Street Runners</v>
      </c>
      <c r="C105" s="125" t="str">
        <f>IF(D105="","",Finish!M107)</f>
        <v>Chloe Hewlett</v>
      </c>
      <c r="D105" s="126">
        <f>IF(LEFT(Finish!O107,1)&lt;&gt;"F",Finish!H107,"")</f>
        <v>104</v>
      </c>
      <c r="E105" s="126">
        <f t="shared" si="1"/>
        <v>1</v>
      </c>
      <c r="F105" s="127" t="str">
        <f t="shared" si="2"/>
        <v/>
      </c>
      <c r="G105" s="125" t="str">
        <f t="shared" ref="G105:H105" si="209">IF($E105=2,B105,"")</f>
        <v/>
      </c>
      <c r="H105" s="125" t="str">
        <f t="shared" si="209"/>
        <v/>
      </c>
      <c r="I105" s="128" t="str">
        <f>IF($E105=2,Finish!H107,"")</f>
        <v/>
      </c>
      <c r="J105" s="125" t="str">
        <f t="shared" ref="J105:K105" si="210">IF($E105=3,B105,"")</f>
        <v/>
      </c>
      <c r="K105" s="125" t="str">
        <f t="shared" si="210"/>
        <v/>
      </c>
      <c r="L105" s="128" t="str">
        <f>IF($E105=3,Finish!H107,"")</f>
        <v/>
      </c>
    </row>
    <row r="106" spans="1:12" ht="12.75" customHeight="1" x14ac:dyDescent="0.2">
      <c r="A106" s="124" t="str">
        <f t="shared" si="0"/>
        <v>-</v>
      </c>
      <c r="B106" s="125" t="str">
        <f>IF(D106="","",Finish!N108)</f>
        <v>CleM</v>
      </c>
      <c r="C106" s="125" t="str">
        <f>IF(D106="","",Finish!M108)</f>
        <v>Linda Lord</v>
      </c>
      <c r="D106" s="126">
        <f>IF(LEFT(Finish!O108,1)&lt;&gt;"F",Finish!H108,"")</f>
        <v>105</v>
      </c>
      <c r="E106" s="126">
        <f t="shared" si="1"/>
        <v>7</v>
      </c>
      <c r="F106" s="127" t="str">
        <f t="shared" si="2"/>
        <v/>
      </c>
      <c r="G106" s="125" t="str">
        <f t="shared" ref="G106:H106" si="211">IF($E106=2,B106,"")</f>
        <v/>
      </c>
      <c r="H106" s="125" t="str">
        <f t="shared" si="211"/>
        <v/>
      </c>
      <c r="I106" s="128" t="str">
        <f>IF($E106=2,Finish!H108,"")</f>
        <v/>
      </c>
      <c r="J106" s="125" t="str">
        <f t="shared" ref="J106:K106" si="212">IF($E106=3,B106,"")</f>
        <v/>
      </c>
      <c r="K106" s="125" t="str">
        <f t="shared" si="212"/>
        <v/>
      </c>
      <c r="L106" s="128" t="str">
        <f>IF($E106=3,Finish!H108,"")</f>
        <v/>
      </c>
    </row>
    <row r="107" spans="1:12" ht="12.75" customHeight="1" x14ac:dyDescent="0.2">
      <c r="A107" s="124" t="str">
        <f t="shared" si="0"/>
        <v>-</v>
      </c>
      <c r="B107" s="125" t="str">
        <f>IF(D107="","",Finish!N109)</f>
        <v>Ramsbottom RC</v>
      </c>
      <c r="C107" s="125" t="str">
        <f>IF(D107="","",Finish!M109)</f>
        <v>Becky Albrow</v>
      </c>
      <c r="D107" s="126">
        <f>IF(LEFT(Finish!O109,1)&lt;&gt;"F",Finish!H109,"")</f>
        <v>106</v>
      </c>
      <c r="E107" s="126">
        <f t="shared" si="1"/>
        <v>6</v>
      </c>
      <c r="F107" s="127" t="str">
        <f t="shared" si="2"/>
        <v/>
      </c>
      <c r="G107" s="125" t="str">
        <f t="shared" ref="G107:H107" si="213">IF($E107=2,B107,"")</f>
        <v/>
      </c>
      <c r="H107" s="125" t="str">
        <f t="shared" si="213"/>
        <v/>
      </c>
      <c r="I107" s="128" t="str">
        <f>IF($E107=2,Finish!H109,"")</f>
        <v/>
      </c>
      <c r="J107" s="125" t="str">
        <f t="shared" ref="J107:K107" si="214">IF($E107=3,B107,"")</f>
        <v/>
      </c>
      <c r="K107" s="125" t="str">
        <f t="shared" si="214"/>
        <v/>
      </c>
      <c r="L107" s="128" t="str">
        <f>IF($E107=3,Finish!H109,"")</f>
        <v/>
      </c>
    </row>
    <row r="108" spans="1:12" ht="12.75" customHeight="1" x14ac:dyDescent="0.2">
      <c r="A108" s="124" t="str">
        <f t="shared" si="0"/>
        <v>-</v>
      </c>
      <c r="B108" s="125" t="str">
        <f>IF(D108="","",Finish!N110)</f>
        <v>u/a</v>
      </c>
      <c r="C108" s="125" t="str">
        <f>IF(D108="","",Finish!M110)</f>
        <v>Steven Allcock</v>
      </c>
      <c r="D108" s="126">
        <f>IF(LEFT(Finish!O110,1)&lt;&gt;"F",Finish!H110,"")</f>
        <v>107</v>
      </c>
      <c r="E108" s="126">
        <f t="shared" si="1"/>
        <v>15</v>
      </c>
      <c r="F108" s="127" t="str">
        <f t="shared" si="2"/>
        <v/>
      </c>
      <c r="G108" s="125" t="str">
        <f t="shared" ref="G108:H108" si="215">IF($E108=2,B108,"")</f>
        <v/>
      </c>
      <c r="H108" s="125" t="str">
        <f t="shared" si="215"/>
        <v/>
      </c>
      <c r="I108" s="128" t="str">
        <f>IF($E108=2,Finish!H110,"")</f>
        <v/>
      </c>
      <c r="J108" s="125" t="str">
        <f t="shared" ref="J108:K108" si="216">IF($E108=3,B108,"")</f>
        <v/>
      </c>
      <c r="K108" s="125" t="str">
        <f t="shared" si="216"/>
        <v/>
      </c>
      <c r="L108" s="128" t="str">
        <f>IF($E108=3,Finish!H110,"")</f>
        <v/>
      </c>
    </row>
    <row r="109" spans="1:12" ht="12.75" customHeight="1" x14ac:dyDescent="0.2">
      <c r="A109" s="124" t="str">
        <f t="shared" si="0"/>
        <v>-</v>
      </c>
      <c r="B109" s="125" t="str">
        <f>IF(D109="","",Finish!N111)</f>
        <v>Rossendale Harriers</v>
      </c>
      <c r="C109" s="125" t="str">
        <f>IF(D109="","",Finish!M111)</f>
        <v>Lorna Holt</v>
      </c>
      <c r="D109" s="126">
        <f>IF(LEFT(Finish!O111,1)&lt;&gt;"F",Finish!H111,"")</f>
        <v>108</v>
      </c>
      <c r="E109" s="126">
        <f t="shared" si="1"/>
        <v>21</v>
      </c>
      <c r="F109" s="127" t="str">
        <f t="shared" si="2"/>
        <v/>
      </c>
      <c r="G109" s="125" t="str">
        <f t="shared" ref="G109:H109" si="217">IF($E109=2,B109,"")</f>
        <v/>
      </c>
      <c r="H109" s="125" t="str">
        <f t="shared" si="217"/>
        <v/>
      </c>
      <c r="I109" s="128" t="str">
        <f>IF($E109=2,Finish!H111,"")</f>
        <v/>
      </c>
      <c r="J109" s="125" t="str">
        <f t="shared" ref="J109:K109" si="218">IF($E109=3,B109,"")</f>
        <v/>
      </c>
      <c r="K109" s="125" t="str">
        <f t="shared" si="218"/>
        <v/>
      </c>
      <c r="L109" s="128" t="str">
        <f>IF($E109=3,Finish!H111,"")</f>
        <v/>
      </c>
    </row>
    <row r="110" spans="1:12" ht="12.75" customHeight="1" x14ac:dyDescent="0.2">
      <c r="A110" s="124" t="str">
        <f t="shared" si="0"/>
        <v>-</v>
      </c>
      <c r="B110" s="125" t="str">
        <f>IF(D110="","",Finish!N112)</f>
        <v>u/a</v>
      </c>
      <c r="C110" s="125" t="str">
        <f>IF(D110="","",Finish!M112)</f>
        <v>Kathryn Clayton</v>
      </c>
      <c r="D110" s="126">
        <f>IF(LEFT(Finish!O112,1)&lt;&gt;"F",Finish!H112,"")</f>
        <v>109</v>
      </c>
      <c r="E110" s="126">
        <f t="shared" si="1"/>
        <v>16</v>
      </c>
      <c r="F110" s="127" t="str">
        <f t="shared" si="2"/>
        <v/>
      </c>
      <c r="G110" s="125" t="str">
        <f t="shared" ref="G110:H110" si="219">IF($E110=2,B110,"")</f>
        <v/>
      </c>
      <c r="H110" s="125" t="str">
        <f t="shared" si="219"/>
        <v/>
      </c>
      <c r="I110" s="128" t="str">
        <f>IF($E110=2,Finish!H112,"")</f>
        <v/>
      </c>
      <c r="J110" s="125" t="str">
        <f t="shared" ref="J110:K110" si="220">IF($E110=3,B110,"")</f>
        <v/>
      </c>
      <c r="K110" s="125" t="str">
        <f t="shared" si="220"/>
        <v/>
      </c>
      <c r="L110" s="128" t="str">
        <f>IF($E110=3,Finish!H112,"")</f>
        <v/>
      </c>
    </row>
    <row r="111" spans="1:12" ht="12.75" customHeight="1" x14ac:dyDescent="0.2">
      <c r="A111" s="124">
        <f t="shared" si="0"/>
        <v>14</v>
      </c>
      <c r="B111" s="125" t="str">
        <f>IF(D111="","",Finish!N113)</f>
        <v>Trawden AC</v>
      </c>
      <c r="C111" s="125" t="str">
        <f>IF(D111="","",Finish!M113)</f>
        <v>Karen Windle</v>
      </c>
      <c r="D111" s="126">
        <f>IF(LEFT(Finish!O113,1)&lt;&gt;"F",Finish!H113,"")</f>
        <v>110</v>
      </c>
      <c r="E111" s="126">
        <f t="shared" si="1"/>
        <v>3</v>
      </c>
      <c r="F111" s="127">
        <f t="shared" si="2"/>
        <v>276</v>
      </c>
      <c r="G111" s="125" t="str">
        <f t="shared" ref="G111:H111" si="221">IF($E111=2,B111,"")</f>
        <v/>
      </c>
      <c r="H111" s="125" t="str">
        <f t="shared" si="221"/>
        <v/>
      </c>
      <c r="I111" s="128" t="str">
        <f>IF($E111=2,Finish!H113,"")</f>
        <v/>
      </c>
      <c r="J111" s="125" t="str">
        <f t="shared" ref="J111:K111" si="222">IF($E111=3,B111,"")</f>
        <v>Trawden AC</v>
      </c>
      <c r="K111" s="125" t="str">
        <f t="shared" si="222"/>
        <v>Karen Windle</v>
      </c>
      <c r="L111" s="128">
        <f>IF($E111=3,Finish!H113,"")</f>
        <v>110</v>
      </c>
    </row>
    <row r="112" spans="1:12" ht="12.75" customHeight="1" x14ac:dyDescent="0.2">
      <c r="A112" s="124">
        <f t="shared" si="0"/>
        <v>15</v>
      </c>
      <c r="B112" s="125" t="str">
        <f>IF(D112="","",Finish!N114)</f>
        <v>Blackburn Road Runners</v>
      </c>
      <c r="C112" s="125" t="str">
        <f>IF(D112="","",Finish!M114)</f>
        <v>Malcolm Ingham</v>
      </c>
      <c r="D112" s="126">
        <f>IF(LEFT(Finish!O114,1)&lt;&gt;"F",Finish!H114,"")</f>
        <v>111</v>
      </c>
      <c r="E112" s="126">
        <f t="shared" si="1"/>
        <v>3</v>
      </c>
      <c r="F112" s="127">
        <f t="shared" si="2"/>
        <v>278</v>
      </c>
      <c r="G112" s="125" t="str">
        <f t="shared" ref="G112:H112" si="223">IF($E112=2,B112,"")</f>
        <v/>
      </c>
      <c r="H112" s="125" t="str">
        <f t="shared" si="223"/>
        <v/>
      </c>
      <c r="I112" s="128" t="str">
        <f>IF($E112=2,Finish!H114,"")</f>
        <v/>
      </c>
      <c r="J112" s="125" t="str">
        <f t="shared" ref="J112:K112" si="224">IF($E112=3,B112,"")</f>
        <v>Blackburn Road Runners</v>
      </c>
      <c r="K112" s="125" t="str">
        <f t="shared" si="224"/>
        <v>Malcolm Ingham</v>
      </c>
      <c r="L112" s="128">
        <f>IF($E112=3,Finish!H114,"")</f>
        <v>111</v>
      </c>
    </row>
    <row r="113" spans="1:12" ht="12.75" customHeight="1" x14ac:dyDescent="0.2">
      <c r="A113" s="124" t="str">
        <f t="shared" si="0"/>
        <v>-</v>
      </c>
      <c r="B113" s="125" t="str">
        <f>IF(D113="","",Finish!N115)</f>
        <v>u/a</v>
      </c>
      <c r="C113" s="125" t="str">
        <f>IF(D113="","",Finish!M115)</f>
        <v>Neil Hargreaves</v>
      </c>
      <c r="D113" s="126">
        <f>IF(LEFT(Finish!O115,1)&lt;&gt;"F",Finish!H115,"")</f>
        <v>112</v>
      </c>
      <c r="E113" s="126">
        <f t="shared" si="1"/>
        <v>17</v>
      </c>
      <c r="F113" s="127" t="str">
        <f t="shared" si="2"/>
        <v/>
      </c>
      <c r="G113" s="125" t="str">
        <f t="shared" ref="G113:H113" si="225">IF($E113=2,B113,"")</f>
        <v/>
      </c>
      <c r="H113" s="125" t="str">
        <f t="shared" si="225"/>
        <v/>
      </c>
      <c r="I113" s="128" t="str">
        <f>IF($E113=2,Finish!H115,"")</f>
        <v/>
      </c>
      <c r="J113" s="125" t="str">
        <f t="shared" ref="J113:K113" si="226">IF($E113=3,B113,"")</f>
        <v/>
      </c>
      <c r="K113" s="125" t="str">
        <f t="shared" si="226"/>
        <v/>
      </c>
      <c r="L113" s="128" t="str">
        <f>IF($E113=3,Finish!H115,"")</f>
        <v/>
      </c>
    </row>
    <row r="114" spans="1:12" ht="12.75" customHeight="1" x14ac:dyDescent="0.2">
      <c r="A114" s="124" t="str">
        <f t="shared" si="0"/>
        <v>-</v>
      </c>
      <c r="B114" s="125" t="str">
        <f>IF(D114="","",Finish!N116)</f>
        <v>Rossendale Harriers</v>
      </c>
      <c r="C114" s="125" t="str">
        <f>IF(D114="","",Finish!M116)</f>
        <v>Hilary Farren</v>
      </c>
      <c r="D114" s="126">
        <f>IF(LEFT(Finish!O116,1)&lt;&gt;"F",Finish!H116,"")</f>
        <v>113</v>
      </c>
      <c r="E114" s="126">
        <f t="shared" si="1"/>
        <v>22</v>
      </c>
      <c r="F114" s="127" t="str">
        <f t="shared" si="2"/>
        <v/>
      </c>
      <c r="G114" s="125" t="str">
        <f t="shared" ref="G114:H114" si="227">IF($E114=2,B114,"")</f>
        <v/>
      </c>
      <c r="H114" s="125" t="str">
        <f t="shared" si="227"/>
        <v/>
      </c>
      <c r="I114" s="128" t="str">
        <f>IF($E114=2,Finish!H116,"")</f>
        <v/>
      </c>
      <c r="J114" s="125" t="str">
        <f t="shared" ref="J114:K114" si="228">IF($E114=3,B114,"")</f>
        <v/>
      </c>
      <c r="K114" s="125" t="str">
        <f t="shared" si="228"/>
        <v/>
      </c>
      <c r="L114" s="128" t="str">
        <f>IF($E114=3,Finish!H116,"")</f>
        <v/>
      </c>
    </row>
    <row r="115" spans="1:12" ht="12.75" customHeight="1" x14ac:dyDescent="0.2">
      <c r="A115" s="124" t="str">
        <f t="shared" si="0"/>
        <v>-</v>
      </c>
      <c r="B115" s="125" t="str">
        <f>IF(D115="","",Finish!N117)</f>
        <v>CleM</v>
      </c>
      <c r="C115" s="125" t="str">
        <f>IF(D115="","",Finish!M117)</f>
        <v>Robert Hirst</v>
      </c>
      <c r="D115" s="126">
        <f>IF(LEFT(Finish!O117,1)&lt;&gt;"F",Finish!H117,"")</f>
        <v>114</v>
      </c>
      <c r="E115" s="126">
        <f t="shared" si="1"/>
        <v>8</v>
      </c>
      <c r="F115" s="127" t="str">
        <f t="shared" si="2"/>
        <v/>
      </c>
      <c r="G115" s="125" t="str">
        <f t="shared" ref="G115:H115" si="229">IF($E115=2,B115,"")</f>
        <v/>
      </c>
      <c r="H115" s="125" t="str">
        <f t="shared" si="229"/>
        <v/>
      </c>
      <c r="I115" s="128" t="str">
        <f>IF($E115=2,Finish!H117,"")</f>
        <v/>
      </c>
      <c r="J115" s="125" t="str">
        <f t="shared" ref="J115:K115" si="230">IF($E115=3,B115,"")</f>
        <v/>
      </c>
      <c r="K115" s="125" t="str">
        <f t="shared" si="230"/>
        <v/>
      </c>
      <c r="L115" s="128" t="str">
        <f>IF($E115=3,Finish!H117,"")</f>
        <v/>
      </c>
    </row>
    <row r="116" spans="1:12" ht="12.75" customHeight="1" x14ac:dyDescent="0.2">
      <c r="A116" s="124" t="str">
        <f t="shared" si="0"/>
        <v>-</v>
      </c>
      <c r="B116" s="125" t="str">
        <f>IF(D116="","",Finish!N118)</f>
        <v>Bowland Fell Runners</v>
      </c>
      <c r="C116" s="125" t="str">
        <f>IF(D116="","",Finish!M118)</f>
        <v>Phil Martin</v>
      </c>
      <c r="D116" s="126">
        <f>IF(LEFT(Finish!O118,1)&lt;&gt;"F",Finish!H118,"")</f>
        <v>115</v>
      </c>
      <c r="E116" s="126">
        <f t="shared" si="1"/>
        <v>5</v>
      </c>
      <c r="F116" s="127" t="str">
        <f t="shared" si="2"/>
        <v/>
      </c>
      <c r="G116" s="125" t="str">
        <f t="shared" ref="G116:H116" si="231">IF($E116=2,B116,"")</f>
        <v/>
      </c>
      <c r="H116" s="125" t="str">
        <f t="shared" si="231"/>
        <v/>
      </c>
      <c r="I116" s="128" t="str">
        <f>IF($E116=2,Finish!H118,"")</f>
        <v/>
      </c>
      <c r="J116" s="125" t="str">
        <f t="shared" ref="J116:K116" si="232">IF($E116=3,B116,"")</f>
        <v/>
      </c>
      <c r="K116" s="125" t="str">
        <f t="shared" si="232"/>
        <v/>
      </c>
      <c r="L116" s="128" t="str">
        <f>IF($E116=3,Finish!H118,"")</f>
        <v/>
      </c>
    </row>
    <row r="117" spans="1:12" ht="12.75" customHeight="1" x14ac:dyDescent="0.2">
      <c r="A117" s="124" t="str">
        <f t="shared" si="0"/>
        <v>-</v>
      </c>
      <c r="B117" s="125" t="str">
        <f>IF(D117="","",Finish!N119)</f>
        <v/>
      </c>
      <c r="C117" s="125" t="str">
        <f>IF(D117="","",Finish!M119)</f>
        <v/>
      </c>
      <c r="D117" s="126">
        <f>IF(LEFT(Finish!O119,1)&lt;&gt;"F",Finish!H119,"")</f>
        <v>116</v>
      </c>
      <c r="E117" s="126" t="str">
        <f t="shared" si="1"/>
        <v/>
      </c>
      <c r="F117" s="127" t="str">
        <f t="shared" si="2"/>
        <v/>
      </c>
      <c r="G117" s="125" t="str">
        <f t="shared" ref="G117:H117" si="233">IF($E117=2,B117,"")</f>
        <v/>
      </c>
      <c r="H117" s="125" t="str">
        <f t="shared" si="233"/>
        <v/>
      </c>
      <c r="I117" s="128" t="str">
        <f>IF($E117=2,Finish!H119,"")</f>
        <v/>
      </c>
      <c r="J117" s="125" t="str">
        <f t="shared" ref="J117:K117" si="234">IF($E117=3,B117,"")</f>
        <v/>
      </c>
      <c r="K117" s="125" t="str">
        <f t="shared" si="234"/>
        <v/>
      </c>
      <c r="L117" s="128" t="str">
        <f>IF($E117=3,Finish!H119,"")</f>
        <v/>
      </c>
    </row>
    <row r="118" spans="1:12" ht="12.75" customHeight="1" x14ac:dyDescent="0.2">
      <c r="A118" s="124" t="str">
        <f t="shared" si="0"/>
        <v>-</v>
      </c>
      <c r="B118" s="125" t="str">
        <f>IF(D118="","",Finish!N120)</f>
        <v/>
      </c>
      <c r="C118" s="125" t="str">
        <f>IF(D118="","",Finish!M120)</f>
        <v/>
      </c>
      <c r="D118" s="126">
        <f>IF(LEFT(Finish!O120,1)&lt;&gt;"F",Finish!H120,"")</f>
        <v>117</v>
      </c>
      <c r="E118" s="126" t="str">
        <f t="shared" si="1"/>
        <v/>
      </c>
      <c r="F118" s="127" t="str">
        <f t="shared" si="2"/>
        <v/>
      </c>
      <c r="G118" s="125" t="str">
        <f t="shared" ref="G118:H118" si="235">IF($E118=2,B118,"")</f>
        <v/>
      </c>
      <c r="H118" s="125" t="str">
        <f t="shared" si="235"/>
        <v/>
      </c>
      <c r="I118" s="128" t="str">
        <f>IF($E118=2,Finish!H120,"")</f>
        <v/>
      </c>
      <c r="J118" s="125" t="str">
        <f t="shared" ref="J118:K118" si="236">IF($E118=3,B118,"")</f>
        <v/>
      </c>
      <c r="K118" s="125" t="str">
        <f t="shared" si="236"/>
        <v/>
      </c>
      <c r="L118" s="128" t="str">
        <f>IF($E118=3,Finish!H120,"")</f>
        <v/>
      </c>
    </row>
    <row r="119" spans="1:12" ht="12.75" customHeight="1" x14ac:dyDescent="0.2">
      <c r="A119" s="124" t="str">
        <f t="shared" si="0"/>
        <v>-</v>
      </c>
      <c r="B119" s="125" t="str">
        <f>IF(D119="","",Finish!N121)</f>
        <v/>
      </c>
      <c r="C119" s="125" t="str">
        <f>IF(D119="","",Finish!M121)</f>
        <v/>
      </c>
      <c r="D119" s="126">
        <f>IF(LEFT(Finish!O121,1)&lt;&gt;"F",Finish!H121,"")</f>
        <v>118</v>
      </c>
      <c r="E119" s="126" t="str">
        <f t="shared" si="1"/>
        <v/>
      </c>
      <c r="F119" s="127" t="str">
        <f t="shared" si="2"/>
        <v/>
      </c>
      <c r="G119" s="125" t="str">
        <f t="shared" ref="G119:H119" si="237">IF($E119=2,B119,"")</f>
        <v/>
      </c>
      <c r="H119" s="125" t="str">
        <f t="shared" si="237"/>
        <v/>
      </c>
      <c r="I119" s="128" t="str">
        <f>IF($E119=2,Finish!H121,"")</f>
        <v/>
      </c>
      <c r="J119" s="125" t="str">
        <f t="shared" ref="J119:K119" si="238">IF($E119=3,B119,"")</f>
        <v/>
      </c>
      <c r="K119" s="125" t="str">
        <f t="shared" si="238"/>
        <v/>
      </c>
      <c r="L119" s="128" t="str">
        <f>IF($E119=3,Finish!H121,"")</f>
        <v/>
      </c>
    </row>
    <row r="120" spans="1:12" ht="12.75" customHeight="1" x14ac:dyDescent="0.2">
      <c r="A120" s="124" t="str">
        <f t="shared" si="0"/>
        <v>-</v>
      </c>
      <c r="B120" s="125" t="str">
        <f>IF(D120="","",Finish!N122)</f>
        <v/>
      </c>
      <c r="C120" s="125" t="str">
        <f>IF(D120="","",Finish!M122)</f>
        <v/>
      </c>
      <c r="D120" s="126">
        <f>IF(LEFT(Finish!O122,1)&lt;&gt;"F",Finish!H122,"")</f>
        <v>119</v>
      </c>
      <c r="E120" s="126" t="str">
        <f t="shared" si="1"/>
        <v/>
      </c>
      <c r="F120" s="127" t="str">
        <f t="shared" si="2"/>
        <v/>
      </c>
      <c r="G120" s="125" t="str">
        <f t="shared" ref="G120:H120" si="239">IF($E120=2,B120,"")</f>
        <v/>
      </c>
      <c r="H120" s="125" t="str">
        <f t="shared" si="239"/>
        <v/>
      </c>
      <c r="I120" s="128" t="str">
        <f>IF($E120=2,Finish!H122,"")</f>
        <v/>
      </c>
      <c r="J120" s="125" t="str">
        <f t="shared" ref="J120:K120" si="240">IF($E120=3,B120,"")</f>
        <v/>
      </c>
      <c r="K120" s="125" t="str">
        <f t="shared" si="240"/>
        <v/>
      </c>
      <c r="L120" s="128" t="str">
        <f>IF($E120=3,Finish!H122,"")</f>
        <v/>
      </c>
    </row>
    <row r="121" spans="1:12" ht="12.75" customHeight="1" x14ac:dyDescent="0.2">
      <c r="A121" s="124" t="str">
        <f t="shared" si="0"/>
        <v>-</v>
      </c>
      <c r="B121" s="125" t="str">
        <f>IF(D121="","",Finish!N123)</f>
        <v/>
      </c>
      <c r="C121" s="125" t="str">
        <f>IF(D121="","",Finish!M123)</f>
        <v/>
      </c>
      <c r="D121" s="126">
        <f>IF(LEFT(Finish!O123,1)&lt;&gt;"F",Finish!H123,"")</f>
        <v>120</v>
      </c>
      <c r="E121" s="126" t="str">
        <f t="shared" si="1"/>
        <v/>
      </c>
      <c r="F121" s="127" t="str">
        <f t="shared" si="2"/>
        <v/>
      </c>
      <c r="G121" s="125" t="str">
        <f t="shared" ref="G121:H121" si="241">IF($E121=2,B121,"")</f>
        <v/>
      </c>
      <c r="H121" s="125" t="str">
        <f t="shared" si="241"/>
        <v/>
      </c>
      <c r="I121" s="128" t="str">
        <f>IF($E121=2,Finish!H123,"")</f>
        <v/>
      </c>
      <c r="J121" s="125" t="str">
        <f t="shared" ref="J121:K121" si="242">IF($E121=3,B121,"")</f>
        <v/>
      </c>
      <c r="K121" s="125" t="str">
        <f t="shared" si="242"/>
        <v/>
      </c>
      <c r="L121" s="128" t="str">
        <f>IF($E121=3,Finish!H123,"")</f>
        <v/>
      </c>
    </row>
    <row r="122" spans="1:12" ht="12.75" customHeight="1" x14ac:dyDescent="0.2">
      <c r="A122" s="124" t="str">
        <f t="shared" si="0"/>
        <v>-</v>
      </c>
      <c r="B122" s="125" t="str">
        <f>IF(D122="","",Finish!N124)</f>
        <v/>
      </c>
      <c r="C122" s="125" t="str">
        <f>IF(D122="","",Finish!M124)</f>
        <v/>
      </c>
      <c r="D122" s="126">
        <f>IF(LEFT(Finish!O124,1)&lt;&gt;"F",Finish!H124,"")</f>
        <v>121</v>
      </c>
      <c r="E122" s="126" t="str">
        <f t="shared" si="1"/>
        <v/>
      </c>
      <c r="F122" s="127" t="str">
        <f t="shared" si="2"/>
        <v/>
      </c>
      <c r="G122" s="125" t="str">
        <f t="shared" ref="G122:H122" si="243">IF($E122=2,B122,"")</f>
        <v/>
      </c>
      <c r="H122" s="125" t="str">
        <f t="shared" si="243"/>
        <v/>
      </c>
      <c r="I122" s="128" t="str">
        <f>IF($E122=2,Finish!H124,"")</f>
        <v/>
      </c>
      <c r="J122" s="125" t="str">
        <f t="shared" ref="J122:K122" si="244">IF($E122=3,B122,"")</f>
        <v/>
      </c>
      <c r="K122" s="125" t="str">
        <f t="shared" si="244"/>
        <v/>
      </c>
      <c r="L122" s="128" t="str">
        <f>IF($E122=3,Finish!H124,"")</f>
        <v/>
      </c>
    </row>
    <row r="123" spans="1:12" ht="12.75" customHeight="1" x14ac:dyDescent="0.2">
      <c r="A123" s="124" t="str">
        <f t="shared" si="0"/>
        <v>-</v>
      </c>
      <c r="B123" s="125" t="str">
        <f>IF(D123="","",Finish!N125)</f>
        <v/>
      </c>
      <c r="C123" s="125" t="str">
        <f>IF(D123="","",Finish!M125)</f>
        <v/>
      </c>
      <c r="D123" s="126">
        <f>IF(LEFT(Finish!O125,1)&lt;&gt;"F",Finish!H125,"")</f>
        <v>122</v>
      </c>
      <c r="E123" s="126" t="str">
        <f t="shared" si="1"/>
        <v/>
      </c>
      <c r="F123" s="127" t="str">
        <f t="shared" si="2"/>
        <v/>
      </c>
      <c r="G123" s="125" t="str">
        <f t="shared" ref="G123:H123" si="245">IF($E123=2,B123,"")</f>
        <v/>
      </c>
      <c r="H123" s="125" t="str">
        <f t="shared" si="245"/>
        <v/>
      </c>
      <c r="I123" s="128" t="str">
        <f>IF($E123=2,Finish!H125,"")</f>
        <v/>
      </c>
      <c r="J123" s="125" t="str">
        <f t="shared" ref="J123:K123" si="246">IF($E123=3,B123,"")</f>
        <v/>
      </c>
      <c r="K123" s="125" t="str">
        <f t="shared" si="246"/>
        <v/>
      </c>
      <c r="L123" s="128" t="str">
        <f>IF($E123=3,Finish!H125,"")</f>
        <v/>
      </c>
    </row>
    <row r="124" spans="1:12" ht="12.75" customHeight="1" x14ac:dyDescent="0.2">
      <c r="A124" s="124" t="str">
        <f t="shared" si="0"/>
        <v>-</v>
      </c>
      <c r="B124" s="125" t="str">
        <f>IF(D124="","",Finish!N126)</f>
        <v/>
      </c>
      <c r="C124" s="125" t="str">
        <f>IF(D124="","",Finish!M126)</f>
        <v/>
      </c>
      <c r="D124" s="126">
        <f>IF(LEFT(Finish!O126,1)&lt;&gt;"F",Finish!H126,"")</f>
        <v>123</v>
      </c>
      <c r="E124" s="126" t="str">
        <f t="shared" si="1"/>
        <v/>
      </c>
      <c r="F124" s="127" t="str">
        <f t="shared" si="2"/>
        <v/>
      </c>
      <c r="G124" s="125" t="str">
        <f t="shared" ref="G124:H124" si="247">IF($E124=2,B124,"")</f>
        <v/>
      </c>
      <c r="H124" s="125" t="str">
        <f t="shared" si="247"/>
        <v/>
      </c>
      <c r="I124" s="128" t="str">
        <f>IF($E124=2,Finish!H126,"")</f>
        <v/>
      </c>
      <c r="J124" s="125" t="str">
        <f t="shared" ref="J124:K124" si="248">IF($E124=3,B124,"")</f>
        <v/>
      </c>
      <c r="K124" s="125" t="str">
        <f t="shared" si="248"/>
        <v/>
      </c>
      <c r="L124" s="128" t="str">
        <f>IF($E124=3,Finish!H126,"")</f>
        <v/>
      </c>
    </row>
    <row r="125" spans="1:12" ht="12.75" customHeight="1" x14ac:dyDescent="0.2">
      <c r="A125" s="124" t="str">
        <f t="shared" si="0"/>
        <v>-</v>
      </c>
      <c r="B125" s="125" t="str">
        <f>IF(D125="","",Finish!N127)</f>
        <v/>
      </c>
      <c r="C125" s="125" t="str">
        <f>IF(D125="","",Finish!M127)</f>
        <v/>
      </c>
      <c r="D125" s="126">
        <f>IF(LEFT(Finish!O127,1)&lt;&gt;"F",Finish!H127,"")</f>
        <v>124</v>
      </c>
      <c r="E125" s="126" t="str">
        <f t="shared" si="1"/>
        <v/>
      </c>
      <c r="F125" s="127" t="str">
        <f t="shared" si="2"/>
        <v/>
      </c>
      <c r="G125" s="125" t="str">
        <f t="shared" ref="G125:H125" si="249">IF($E125=2,B125,"")</f>
        <v/>
      </c>
      <c r="H125" s="125" t="str">
        <f t="shared" si="249"/>
        <v/>
      </c>
      <c r="I125" s="128" t="str">
        <f>IF($E125=2,Finish!H127,"")</f>
        <v/>
      </c>
      <c r="J125" s="125" t="str">
        <f t="shared" ref="J125:K125" si="250">IF($E125=3,B125,"")</f>
        <v/>
      </c>
      <c r="K125" s="125" t="str">
        <f t="shared" si="250"/>
        <v/>
      </c>
      <c r="L125" s="128" t="str">
        <f>IF($E125=3,Finish!H127,"")</f>
        <v/>
      </c>
    </row>
    <row r="126" spans="1:12" ht="12.75" customHeight="1" x14ac:dyDescent="0.2">
      <c r="A126" s="124" t="str">
        <f t="shared" si="0"/>
        <v>-</v>
      </c>
      <c r="B126" s="125" t="str">
        <f>IF(D126="","",Finish!N128)</f>
        <v/>
      </c>
      <c r="C126" s="125" t="str">
        <f>IF(D126="","",Finish!M128)</f>
        <v/>
      </c>
      <c r="D126" s="126">
        <f>IF(LEFT(Finish!O128,1)&lt;&gt;"F",Finish!H128,"")</f>
        <v>125</v>
      </c>
      <c r="E126" s="126" t="str">
        <f t="shared" si="1"/>
        <v/>
      </c>
      <c r="F126" s="127" t="str">
        <f t="shared" si="2"/>
        <v/>
      </c>
      <c r="G126" s="125" t="str">
        <f t="shared" ref="G126:H126" si="251">IF($E126=2,B126,"")</f>
        <v/>
      </c>
      <c r="H126" s="125" t="str">
        <f t="shared" si="251"/>
        <v/>
      </c>
      <c r="I126" s="128" t="str">
        <f>IF($E126=2,Finish!H128,"")</f>
        <v/>
      </c>
      <c r="J126" s="125" t="str">
        <f t="shared" ref="J126:K126" si="252">IF($E126=3,B126,"")</f>
        <v/>
      </c>
      <c r="K126" s="125" t="str">
        <f t="shared" si="252"/>
        <v/>
      </c>
      <c r="L126" s="128" t="str">
        <f>IF($E126=3,Finish!H128,"")</f>
        <v/>
      </c>
    </row>
    <row r="127" spans="1:12" ht="12.75" customHeight="1" x14ac:dyDescent="0.2">
      <c r="A127" s="124" t="str">
        <f t="shared" si="0"/>
        <v>-</v>
      </c>
      <c r="B127" s="125" t="str">
        <f>IF(D127="","",Finish!N129)</f>
        <v/>
      </c>
      <c r="C127" s="125" t="str">
        <f>IF(D127="","",Finish!M129)</f>
        <v/>
      </c>
      <c r="D127" s="126">
        <f>IF(LEFT(Finish!O129,1)&lt;&gt;"F",Finish!H129,"")</f>
        <v>126</v>
      </c>
      <c r="E127" s="126" t="str">
        <f t="shared" si="1"/>
        <v/>
      </c>
      <c r="F127" s="127" t="str">
        <f t="shared" si="2"/>
        <v/>
      </c>
      <c r="G127" s="125" t="str">
        <f t="shared" ref="G127:H127" si="253">IF($E127=2,B127,"")</f>
        <v/>
      </c>
      <c r="H127" s="125" t="str">
        <f t="shared" si="253"/>
        <v/>
      </c>
      <c r="I127" s="128" t="str">
        <f>IF($E127=2,Finish!H129,"")</f>
        <v/>
      </c>
      <c r="J127" s="125" t="str">
        <f t="shared" ref="J127:K127" si="254">IF($E127=3,B127,"")</f>
        <v/>
      </c>
      <c r="K127" s="125" t="str">
        <f t="shared" si="254"/>
        <v/>
      </c>
      <c r="L127" s="128" t="str">
        <f>IF($E127=3,Finish!H129,"")</f>
        <v/>
      </c>
    </row>
    <row r="128" spans="1:12" ht="12.75" customHeight="1" x14ac:dyDescent="0.2">
      <c r="A128" s="124" t="str">
        <f t="shared" si="0"/>
        <v>-</v>
      </c>
      <c r="B128" s="125" t="str">
        <f>IF(D128="","",Finish!N130)</f>
        <v/>
      </c>
      <c r="C128" s="125" t="str">
        <f>IF(D128="","",Finish!M130)</f>
        <v/>
      </c>
      <c r="D128" s="126">
        <f>IF(LEFT(Finish!O130,1)&lt;&gt;"F",Finish!H130,"")</f>
        <v>127</v>
      </c>
      <c r="E128" s="126" t="str">
        <f t="shared" si="1"/>
        <v/>
      </c>
      <c r="F128" s="127" t="str">
        <f t="shared" si="2"/>
        <v/>
      </c>
      <c r="G128" s="125" t="str">
        <f t="shared" ref="G128:H128" si="255">IF($E128=2,B128,"")</f>
        <v/>
      </c>
      <c r="H128" s="125" t="str">
        <f t="shared" si="255"/>
        <v/>
      </c>
      <c r="I128" s="128" t="str">
        <f>IF($E128=2,Finish!H130,"")</f>
        <v/>
      </c>
      <c r="J128" s="125" t="str">
        <f t="shared" ref="J128:K128" si="256">IF($E128=3,B128,"")</f>
        <v/>
      </c>
      <c r="K128" s="125" t="str">
        <f t="shared" si="256"/>
        <v/>
      </c>
      <c r="L128" s="128" t="str">
        <f>IF($E128=3,Finish!H130,"")</f>
        <v/>
      </c>
    </row>
    <row r="129" spans="1:12" ht="12.75" customHeight="1" x14ac:dyDescent="0.2">
      <c r="A129" s="124" t="str">
        <f t="shared" si="0"/>
        <v>-</v>
      </c>
      <c r="B129" s="125" t="str">
        <f>IF(D129="","",Finish!N131)</f>
        <v/>
      </c>
      <c r="C129" s="125" t="str">
        <f>IF(D129="","",Finish!M131)</f>
        <v/>
      </c>
      <c r="D129" s="126">
        <f>IF(LEFT(Finish!O131,1)&lt;&gt;"F",Finish!H131,"")</f>
        <v>128</v>
      </c>
      <c r="E129" s="126" t="str">
        <f t="shared" si="1"/>
        <v/>
      </c>
      <c r="F129" s="127" t="str">
        <f t="shared" si="2"/>
        <v/>
      </c>
      <c r="G129" s="125" t="str">
        <f t="shared" ref="G129:H129" si="257">IF($E129=2,B129,"")</f>
        <v/>
      </c>
      <c r="H129" s="125" t="str">
        <f t="shared" si="257"/>
        <v/>
      </c>
      <c r="I129" s="128" t="str">
        <f>IF($E129=2,Finish!H131,"")</f>
        <v/>
      </c>
      <c r="J129" s="125" t="str">
        <f t="shared" ref="J129:K129" si="258">IF($E129=3,B129,"")</f>
        <v/>
      </c>
      <c r="K129" s="125" t="str">
        <f t="shared" si="258"/>
        <v/>
      </c>
      <c r="L129" s="128" t="str">
        <f>IF($E129=3,Finish!H131,"")</f>
        <v/>
      </c>
    </row>
    <row r="130" spans="1:12" ht="12.75" customHeight="1" x14ac:dyDescent="0.2">
      <c r="A130" s="124" t="str">
        <f t="shared" si="0"/>
        <v>-</v>
      </c>
      <c r="B130" s="125" t="str">
        <f>IF(D130="","",Finish!N132)</f>
        <v/>
      </c>
      <c r="C130" s="125" t="str">
        <f>IF(D130="","",Finish!M132)</f>
        <v/>
      </c>
      <c r="D130" s="126">
        <f>IF(LEFT(Finish!O132,1)&lt;&gt;"F",Finish!H132,"")</f>
        <v>129</v>
      </c>
      <c r="E130" s="126" t="str">
        <f t="shared" si="1"/>
        <v/>
      </c>
      <c r="F130" s="127" t="str">
        <f t="shared" si="2"/>
        <v/>
      </c>
      <c r="G130" s="125" t="str">
        <f t="shared" ref="G130:H130" si="259">IF($E130=2,B130,"")</f>
        <v/>
      </c>
      <c r="H130" s="125" t="str">
        <f t="shared" si="259"/>
        <v/>
      </c>
      <c r="I130" s="128" t="str">
        <f>IF($E130=2,Finish!H132,"")</f>
        <v/>
      </c>
      <c r="J130" s="125" t="str">
        <f t="shared" ref="J130:K130" si="260">IF($E130=3,B130,"")</f>
        <v/>
      </c>
      <c r="K130" s="125" t="str">
        <f t="shared" si="260"/>
        <v/>
      </c>
      <c r="L130" s="128" t="str">
        <f>IF($E130=3,Finish!H132,"")</f>
        <v/>
      </c>
    </row>
    <row r="131" spans="1:12" ht="12.75" customHeight="1" x14ac:dyDescent="0.2">
      <c r="A131" s="124" t="str">
        <f t="shared" si="0"/>
        <v>-</v>
      </c>
      <c r="B131" s="125" t="str">
        <f>IF(D131="","",Finish!N133)</f>
        <v/>
      </c>
      <c r="C131" s="125" t="str">
        <f>IF(D131="","",Finish!M133)</f>
        <v/>
      </c>
      <c r="D131" s="126">
        <f>IF(LEFT(Finish!O133,1)&lt;&gt;"F",Finish!H133,"")</f>
        <v>130</v>
      </c>
      <c r="E131" s="126" t="str">
        <f t="shared" si="1"/>
        <v/>
      </c>
      <c r="F131" s="127" t="str">
        <f t="shared" si="2"/>
        <v/>
      </c>
      <c r="G131" s="125" t="str">
        <f t="shared" ref="G131:H131" si="261">IF($E131=2,B131,"")</f>
        <v/>
      </c>
      <c r="H131" s="125" t="str">
        <f t="shared" si="261"/>
        <v/>
      </c>
      <c r="I131" s="128" t="str">
        <f>IF($E131=2,Finish!H133,"")</f>
        <v/>
      </c>
      <c r="J131" s="125" t="str">
        <f t="shared" ref="J131:K131" si="262">IF($E131=3,B131,"")</f>
        <v/>
      </c>
      <c r="K131" s="125" t="str">
        <f t="shared" si="262"/>
        <v/>
      </c>
      <c r="L131" s="128" t="str">
        <f>IF($E131=3,Finish!H133,"")</f>
        <v/>
      </c>
    </row>
    <row r="132" spans="1:12" ht="12.75" customHeight="1" x14ac:dyDescent="0.2">
      <c r="A132" s="124" t="str">
        <f t="shared" si="0"/>
        <v>-</v>
      </c>
      <c r="B132" s="125" t="str">
        <f>IF(D132="","",Finish!N134)</f>
        <v/>
      </c>
      <c r="C132" s="125" t="str">
        <f>IF(D132="","",Finish!M134)</f>
        <v/>
      </c>
      <c r="D132" s="126">
        <f>IF(LEFT(Finish!O134,1)&lt;&gt;"F",Finish!H134,"")</f>
        <v>131</v>
      </c>
      <c r="E132" s="126" t="str">
        <f t="shared" si="1"/>
        <v/>
      </c>
      <c r="F132" s="127" t="str">
        <f t="shared" si="2"/>
        <v/>
      </c>
      <c r="G132" s="125" t="str">
        <f t="shared" ref="G132:H132" si="263">IF($E132=2,B132,"")</f>
        <v/>
      </c>
      <c r="H132" s="125" t="str">
        <f t="shared" si="263"/>
        <v/>
      </c>
      <c r="I132" s="128" t="str">
        <f>IF($E132=2,Finish!H134,"")</f>
        <v/>
      </c>
      <c r="J132" s="125" t="str">
        <f t="shared" ref="J132:K132" si="264">IF($E132=3,B132,"")</f>
        <v/>
      </c>
      <c r="K132" s="125" t="str">
        <f t="shared" si="264"/>
        <v/>
      </c>
      <c r="L132" s="128" t="str">
        <f>IF($E132=3,Finish!H134,"")</f>
        <v/>
      </c>
    </row>
    <row r="133" spans="1:12" ht="12.75" customHeight="1" x14ac:dyDescent="0.2">
      <c r="A133" s="124" t="str">
        <f t="shared" si="0"/>
        <v>-</v>
      </c>
      <c r="B133" s="125" t="str">
        <f>IF(D133="","",Finish!N135)</f>
        <v/>
      </c>
      <c r="C133" s="125" t="str">
        <f>IF(D133="","",Finish!M135)</f>
        <v/>
      </c>
      <c r="D133" s="126">
        <f>IF(LEFT(Finish!O135,1)&lt;&gt;"F",Finish!H135,"")</f>
        <v>132</v>
      </c>
      <c r="E133" s="126" t="str">
        <f t="shared" si="1"/>
        <v/>
      </c>
      <c r="F133" s="127" t="str">
        <f t="shared" si="2"/>
        <v/>
      </c>
      <c r="G133" s="125" t="str">
        <f t="shared" ref="G133:H133" si="265">IF($E133=2,B133,"")</f>
        <v/>
      </c>
      <c r="H133" s="125" t="str">
        <f t="shared" si="265"/>
        <v/>
      </c>
      <c r="I133" s="128" t="str">
        <f>IF($E133=2,Finish!H135,"")</f>
        <v/>
      </c>
      <c r="J133" s="125" t="str">
        <f t="shared" ref="J133:K133" si="266">IF($E133=3,B133,"")</f>
        <v/>
      </c>
      <c r="K133" s="125" t="str">
        <f t="shared" si="266"/>
        <v/>
      </c>
      <c r="L133" s="128" t="str">
        <f>IF($E133=3,Finish!H135,"")</f>
        <v/>
      </c>
    </row>
    <row r="134" spans="1:12" ht="12.75" customHeight="1" x14ac:dyDescent="0.2">
      <c r="A134" s="124" t="str">
        <f t="shared" si="0"/>
        <v>-</v>
      </c>
      <c r="B134" s="125" t="str">
        <f>IF(D134="","",Finish!N136)</f>
        <v/>
      </c>
      <c r="C134" s="125" t="str">
        <f>IF(D134="","",Finish!M136)</f>
        <v/>
      </c>
      <c r="D134" s="126">
        <f>IF(LEFT(Finish!O136,1)&lt;&gt;"F",Finish!H136,"")</f>
        <v>133</v>
      </c>
      <c r="E134" s="126" t="str">
        <f t="shared" si="1"/>
        <v/>
      </c>
      <c r="F134" s="127" t="str">
        <f t="shared" si="2"/>
        <v/>
      </c>
      <c r="G134" s="125" t="str">
        <f t="shared" ref="G134:H134" si="267">IF($E134=2,B134,"")</f>
        <v/>
      </c>
      <c r="H134" s="125" t="str">
        <f t="shared" si="267"/>
        <v/>
      </c>
      <c r="I134" s="128" t="str">
        <f>IF($E134=2,Finish!H136,"")</f>
        <v/>
      </c>
      <c r="J134" s="125" t="str">
        <f t="shared" ref="J134:K134" si="268">IF($E134=3,B134,"")</f>
        <v/>
      </c>
      <c r="K134" s="125" t="str">
        <f t="shared" si="268"/>
        <v/>
      </c>
      <c r="L134" s="128" t="str">
        <f>IF($E134=3,Finish!H136,"")</f>
        <v/>
      </c>
    </row>
    <row r="135" spans="1:12" ht="12.75" customHeight="1" x14ac:dyDescent="0.2">
      <c r="A135" s="124" t="str">
        <f t="shared" si="0"/>
        <v>-</v>
      </c>
      <c r="B135" s="125" t="str">
        <f>IF(D135="","",Finish!N137)</f>
        <v/>
      </c>
      <c r="C135" s="125" t="str">
        <f>IF(D135="","",Finish!M137)</f>
        <v/>
      </c>
      <c r="D135" s="126">
        <f>IF(LEFT(Finish!O137,1)&lt;&gt;"F",Finish!H137,"")</f>
        <v>134</v>
      </c>
      <c r="E135" s="126" t="str">
        <f t="shared" si="1"/>
        <v/>
      </c>
      <c r="F135" s="127" t="str">
        <f t="shared" si="2"/>
        <v/>
      </c>
      <c r="G135" s="125" t="str">
        <f t="shared" ref="G135:H135" si="269">IF($E135=2,B135,"")</f>
        <v/>
      </c>
      <c r="H135" s="125" t="str">
        <f t="shared" si="269"/>
        <v/>
      </c>
      <c r="I135" s="128" t="str">
        <f>IF($E135=2,Finish!H137,"")</f>
        <v/>
      </c>
      <c r="J135" s="125" t="str">
        <f t="shared" ref="J135:K135" si="270">IF($E135=3,B135,"")</f>
        <v/>
      </c>
      <c r="K135" s="125" t="str">
        <f t="shared" si="270"/>
        <v/>
      </c>
      <c r="L135" s="128" t="str">
        <f>IF($E135=3,Finish!H137,"")</f>
        <v/>
      </c>
    </row>
    <row r="136" spans="1:12" ht="12.75" customHeight="1" x14ac:dyDescent="0.2">
      <c r="A136" s="124" t="str">
        <f t="shared" si="0"/>
        <v>-</v>
      </c>
      <c r="B136" s="125" t="str">
        <f>IF(D136="","",Finish!N138)</f>
        <v/>
      </c>
      <c r="C136" s="125" t="str">
        <f>IF(D136="","",Finish!M138)</f>
        <v/>
      </c>
      <c r="D136" s="126">
        <f>IF(LEFT(Finish!O138,1)&lt;&gt;"F",Finish!H138,"")</f>
        <v>135</v>
      </c>
      <c r="E136" s="126" t="str">
        <f t="shared" si="1"/>
        <v/>
      </c>
      <c r="F136" s="127" t="str">
        <f t="shared" si="2"/>
        <v/>
      </c>
      <c r="G136" s="125" t="str">
        <f t="shared" ref="G136:H136" si="271">IF($E136=2,B136,"")</f>
        <v/>
      </c>
      <c r="H136" s="125" t="str">
        <f t="shared" si="271"/>
        <v/>
      </c>
      <c r="I136" s="128" t="str">
        <f>IF($E136=2,Finish!H138,"")</f>
        <v/>
      </c>
      <c r="J136" s="125" t="str">
        <f t="shared" ref="J136:K136" si="272">IF($E136=3,B136,"")</f>
        <v/>
      </c>
      <c r="K136" s="125" t="str">
        <f t="shared" si="272"/>
        <v/>
      </c>
      <c r="L136" s="128" t="str">
        <f>IF($E136=3,Finish!H138,"")</f>
        <v/>
      </c>
    </row>
    <row r="137" spans="1:12" ht="12.75" customHeight="1" x14ac:dyDescent="0.2">
      <c r="A137" s="124" t="str">
        <f t="shared" si="0"/>
        <v>-</v>
      </c>
      <c r="B137" s="125" t="str">
        <f>IF(D137="","",Finish!N139)</f>
        <v/>
      </c>
      <c r="C137" s="125" t="str">
        <f>IF(D137="","",Finish!M139)</f>
        <v/>
      </c>
      <c r="D137" s="126">
        <f>IF(LEFT(Finish!O139,1)&lt;&gt;"F",Finish!H139,"")</f>
        <v>136</v>
      </c>
      <c r="E137" s="126" t="str">
        <f t="shared" si="1"/>
        <v/>
      </c>
      <c r="F137" s="127" t="str">
        <f t="shared" si="2"/>
        <v/>
      </c>
      <c r="G137" s="125" t="str">
        <f t="shared" ref="G137:H137" si="273">IF($E137=2,B137,"")</f>
        <v/>
      </c>
      <c r="H137" s="125" t="str">
        <f t="shared" si="273"/>
        <v/>
      </c>
      <c r="I137" s="128" t="str">
        <f>IF($E137=2,Finish!H139,"")</f>
        <v/>
      </c>
      <c r="J137" s="125" t="str">
        <f t="shared" ref="J137:K137" si="274">IF($E137=3,B137,"")</f>
        <v/>
      </c>
      <c r="K137" s="125" t="str">
        <f t="shared" si="274"/>
        <v/>
      </c>
      <c r="L137" s="128" t="str">
        <f>IF($E137=3,Finish!H139,"")</f>
        <v/>
      </c>
    </row>
    <row r="138" spans="1:12" ht="12.75" customHeight="1" x14ac:dyDescent="0.2">
      <c r="A138" s="124" t="str">
        <f t="shared" si="0"/>
        <v>-</v>
      </c>
      <c r="B138" s="125" t="str">
        <f>IF(D138="","",Finish!N140)</f>
        <v/>
      </c>
      <c r="C138" s="125" t="str">
        <f>IF(D138="","",Finish!M140)</f>
        <v/>
      </c>
      <c r="D138" s="126">
        <f>IF(LEFT(Finish!O140,1)&lt;&gt;"F",Finish!H140,"")</f>
        <v>137</v>
      </c>
      <c r="E138" s="126" t="str">
        <f t="shared" si="1"/>
        <v/>
      </c>
      <c r="F138" s="127" t="str">
        <f t="shared" si="2"/>
        <v/>
      </c>
      <c r="G138" s="125" t="str">
        <f t="shared" ref="G138:H138" si="275">IF($E138=2,B138,"")</f>
        <v/>
      </c>
      <c r="H138" s="125" t="str">
        <f t="shared" si="275"/>
        <v/>
      </c>
      <c r="I138" s="128" t="str">
        <f>IF($E138=2,Finish!H140,"")</f>
        <v/>
      </c>
      <c r="J138" s="125" t="str">
        <f t="shared" ref="J138:K138" si="276">IF($E138=3,B138,"")</f>
        <v/>
      </c>
      <c r="K138" s="125" t="str">
        <f t="shared" si="276"/>
        <v/>
      </c>
      <c r="L138" s="128" t="str">
        <f>IF($E138=3,Finish!H140,"")</f>
        <v/>
      </c>
    </row>
    <row r="139" spans="1:12" ht="12.75" customHeight="1" x14ac:dyDescent="0.2">
      <c r="A139" s="124" t="str">
        <f t="shared" si="0"/>
        <v>-</v>
      </c>
      <c r="B139" s="125" t="str">
        <f>IF(D139="","",Finish!N141)</f>
        <v/>
      </c>
      <c r="C139" s="125" t="str">
        <f>IF(D139="","",Finish!M141)</f>
        <v/>
      </c>
      <c r="D139" s="126">
        <f>IF(LEFT(Finish!O141,1)&lt;&gt;"F",Finish!H141,"")</f>
        <v>138</v>
      </c>
      <c r="E139" s="126" t="str">
        <f t="shared" si="1"/>
        <v/>
      </c>
      <c r="F139" s="127" t="str">
        <f t="shared" si="2"/>
        <v/>
      </c>
      <c r="G139" s="125" t="str">
        <f t="shared" ref="G139:H139" si="277">IF($E139=2,B139,"")</f>
        <v/>
      </c>
      <c r="H139" s="125" t="str">
        <f t="shared" si="277"/>
        <v/>
      </c>
      <c r="I139" s="128" t="str">
        <f>IF($E139=2,Finish!H141,"")</f>
        <v/>
      </c>
      <c r="J139" s="125" t="str">
        <f t="shared" ref="J139:K139" si="278">IF($E139=3,B139,"")</f>
        <v/>
      </c>
      <c r="K139" s="125" t="str">
        <f t="shared" si="278"/>
        <v/>
      </c>
      <c r="L139" s="128" t="str">
        <f>IF($E139=3,Finish!H141,"")</f>
        <v/>
      </c>
    </row>
    <row r="140" spans="1:12" ht="12.75" customHeight="1" x14ac:dyDescent="0.2">
      <c r="A140" s="124" t="str">
        <f t="shared" si="0"/>
        <v>-</v>
      </c>
      <c r="B140" s="125" t="str">
        <f>IF(D140="","",Finish!N142)</f>
        <v/>
      </c>
      <c r="C140" s="125" t="str">
        <f>IF(D140="","",Finish!M142)</f>
        <v/>
      </c>
      <c r="D140" s="126">
        <f>IF(LEFT(Finish!O142,1)&lt;&gt;"F",Finish!H142,"")</f>
        <v>139</v>
      </c>
      <c r="E140" s="126" t="str">
        <f t="shared" si="1"/>
        <v/>
      </c>
      <c r="F140" s="127" t="str">
        <f t="shared" si="2"/>
        <v/>
      </c>
      <c r="G140" s="125" t="str">
        <f t="shared" ref="G140:H140" si="279">IF($E140=2,B140,"")</f>
        <v/>
      </c>
      <c r="H140" s="125" t="str">
        <f t="shared" si="279"/>
        <v/>
      </c>
      <c r="I140" s="128" t="str">
        <f>IF($E140=2,Finish!H142,"")</f>
        <v/>
      </c>
      <c r="J140" s="125" t="str">
        <f t="shared" ref="J140:K140" si="280">IF($E140=3,B140,"")</f>
        <v/>
      </c>
      <c r="K140" s="125" t="str">
        <f t="shared" si="280"/>
        <v/>
      </c>
      <c r="L140" s="128" t="str">
        <f>IF($E140=3,Finish!H142,"")</f>
        <v/>
      </c>
    </row>
    <row r="141" spans="1:12" ht="12.75" customHeight="1" x14ac:dyDescent="0.2">
      <c r="A141" s="124" t="str">
        <f t="shared" si="0"/>
        <v>-</v>
      </c>
      <c r="B141" s="125" t="str">
        <f>IF(D141="","",Finish!N143)</f>
        <v/>
      </c>
      <c r="C141" s="125" t="str">
        <f>IF(D141="","",Finish!M143)</f>
        <v/>
      </c>
      <c r="D141" s="126">
        <f>IF(LEFT(Finish!O143,1)&lt;&gt;"F",Finish!H143,"")</f>
        <v>140</v>
      </c>
      <c r="E141" s="126" t="str">
        <f t="shared" si="1"/>
        <v/>
      </c>
      <c r="F141" s="127" t="str">
        <f t="shared" si="2"/>
        <v/>
      </c>
      <c r="G141" s="125" t="str">
        <f t="shared" ref="G141:H141" si="281">IF($E141=2,B141,"")</f>
        <v/>
      </c>
      <c r="H141" s="125" t="str">
        <f t="shared" si="281"/>
        <v/>
      </c>
      <c r="I141" s="128" t="str">
        <f>IF($E141=2,Finish!H143,"")</f>
        <v/>
      </c>
      <c r="J141" s="125" t="str">
        <f t="shared" ref="J141:K141" si="282">IF($E141=3,B141,"")</f>
        <v/>
      </c>
      <c r="K141" s="125" t="str">
        <f t="shared" si="282"/>
        <v/>
      </c>
      <c r="L141" s="128" t="str">
        <f>IF($E141=3,Finish!H143,"")</f>
        <v/>
      </c>
    </row>
    <row r="142" spans="1:12" ht="12.75" customHeight="1" x14ac:dyDescent="0.2">
      <c r="A142" s="124" t="str">
        <f t="shared" si="0"/>
        <v>-</v>
      </c>
      <c r="B142" s="125" t="str">
        <f>IF(D142="","",Finish!N144)</f>
        <v/>
      </c>
      <c r="C142" s="125" t="str">
        <f>IF(D142="","",Finish!M144)</f>
        <v/>
      </c>
      <c r="D142" s="126">
        <f>IF(LEFT(Finish!O144,1)&lt;&gt;"F",Finish!H144,"")</f>
        <v>141</v>
      </c>
      <c r="E142" s="126" t="str">
        <f t="shared" si="1"/>
        <v/>
      </c>
      <c r="F142" s="127" t="str">
        <f t="shared" si="2"/>
        <v/>
      </c>
      <c r="G142" s="125" t="str">
        <f t="shared" ref="G142:H142" si="283">IF($E142=2,B142,"")</f>
        <v/>
      </c>
      <c r="H142" s="125" t="str">
        <f t="shared" si="283"/>
        <v/>
      </c>
      <c r="I142" s="128" t="str">
        <f>IF($E142=2,Finish!H144,"")</f>
        <v/>
      </c>
      <c r="J142" s="125" t="str">
        <f t="shared" ref="J142:K142" si="284">IF($E142=3,B142,"")</f>
        <v/>
      </c>
      <c r="K142" s="125" t="str">
        <f t="shared" si="284"/>
        <v/>
      </c>
      <c r="L142" s="128" t="str">
        <f>IF($E142=3,Finish!H144,"")</f>
        <v/>
      </c>
    </row>
    <row r="143" spans="1:12" ht="12.75" customHeight="1" x14ac:dyDescent="0.2">
      <c r="A143" s="124" t="str">
        <f t="shared" si="0"/>
        <v>-</v>
      </c>
      <c r="B143" s="125" t="str">
        <f>IF(D143="","",Finish!N145)</f>
        <v/>
      </c>
      <c r="C143" s="125" t="str">
        <f>IF(D143="","",Finish!M145)</f>
        <v/>
      </c>
      <c r="D143" s="126">
        <f>IF(LEFT(Finish!O145,1)&lt;&gt;"F",Finish!H145,"")</f>
        <v>142</v>
      </c>
      <c r="E143" s="126" t="str">
        <f t="shared" si="1"/>
        <v/>
      </c>
      <c r="F143" s="127" t="str">
        <f t="shared" si="2"/>
        <v/>
      </c>
      <c r="G143" s="125" t="str">
        <f t="shared" ref="G143:H143" si="285">IF($E143=2,B143,"")</f>
        <v/>
      </c>
      <c r="H143" s="125" t="str">
        <f t="shared" si="285"/>
        <v/>
      </c>
      <c r="I143" s="128" t="str">
        <f>IF($E143=2,Finish!H145,"")</f>
        <v/>
      </c>
      <c r="J143" s="125" t="str">
        <f t="shared" ref="J143:K143" si="286">IF($E143=3,B143,"")</f>
        <v/>
      </c>
      <c r="K143" s="125" t="str">
        <f t="shared" si="286"/>
        <v/>
      </c>
      <c r="L143" s="128" t="str">
        <f>IF($E143=3,Finish!H145,"")</f>
        <v/>
      </c>
    </row>
    <row r="144" spans="1:12" ht="12.75" customHeight="1" x14ac:dyDescent="0.2">
      <c r="A144" s="124" t="str">
        <f t="shared" si="0"/>
        <v>-</v>
      </c>
      <c r="B144" s="125" t="str">
        <f>IF(D144="","",Finish!N146)</f>
        <v/>
      </c>
      <c r="C144" s="125" t="str">
        <f>IF(D144="","",Finish!M146)</f>
        <v/>
      </c>
      <c r="D144" s="126">
        <f>IF(LEFT(Finish!O146,1)&lt;&gt;"F",Finish!H146,"")</f>
        <v>143</v>
      </c>
      <c r="E144" s="126" t="str">
        <f t="shared" si="1"/>
        <v/>
      </c>
      <c r="F144" s="127" t="str">
        <f t="shared" si="2"/>
        <v/>
      </c>
      <c r="G144" s="125" t="str">
        <f t="shared" ref="G144:H144" si="287">IF($E144=2,B144,"")</f>
        <v/>
      </c>
      <c r="H144" s="125" t="str">
        <f t="shared" si="287"/>
        <v/>
      </c>
      <c r="I144" s="128" t="str">
        <f>IF($E144=2,Finish!H146,"")</f>
        <v/>
      </c>
      <c r="J144" s="125" t="str">
        <f t="shared" ref="J144:K144" si="288">IF($E144=3,B144,"")</f>
        <v/>
      </c>
      <c r="K144" s="125" t="str">
        <f t="shared" si="288"/>
        <v/>
      </c>
      <c r="L144" s="128" t="str">
        <f>IF($E144=3,Finish!H146,"")</f>
        <v/>
      </c>
    </row>
    <row r="145" spans="1:12" ht="12.75" customHeight="1" x14ac:dyDescent="0.2">
      <c r="A145" s="124" t="str">
        <f t="shared" si="0"/>
        <v>-</v>
      </c>
      <c r="B145" s="125" t="str">
        <f>IF(D145="","",Finish!N147)</f>
        <v/>
      </c>
      <c r="C145" s="125" t="str">
        <f>IF(D145="","",Finish!M147)</f>
        <v/>
      </c>
      <c r="D145" s="126">
        <f>IF(LEFT(Finish!O147,1)&lt;&gt;"F",Finish!H147,"")</f>
        <v>144</v>
      </c>
      <c r="E145" s="126" t="str">
        <f t="shared" si="1"/>
        <v/>
      </c>
      <c r="F145" s="127" t="str">
        <f t="shared" si="2"/>
        <v/>
      </c>
      <c r="G145" s="125" t="str">
        <f t="shared" ref="G145:H145" si="289">IF($E145=2,B145,"")</f>
        <v/>
      </c>
      <c r="H145" s="125" t="str">
        <f t="shared" si="289"/>
        <v/>
      </c>
      <c r="I145" s="128" t="str">
        <f>IF($E145=2,Finish!H147,"")</f>
        <v/>
      </c>
      <c r="J145" s="125" t="str">
        <f t="shared" ref="J145:K145" si="290">IF($E145=3,B145,"")</f>
        <v/>
      </c>
      <c r="K145" s="125" t="str">
        <f t="shared" si="290"/>
        <v/>
      </c>
      <c r="L145" s="128" t="str">
        <f>IF($E145=3,Finish!H147,"")</f>
        <v/>
      </c>
    </row>
    <row r="146" spans="1:12" ht="12.75" customHeight="1" x14ac:dyDescent="0.2">
      <c r="A146" s="124" t="str">
        <f t="shared" si="0"/>
        <v>-</v>
      </c>
      <c r="B146" s="125" t="str">
        <f>IF(D146="","",Finish!N148)</f>
        <v/>
      </c>
      <c r="C146" s="125" t="str">
        <f>IF(D146="","",Finish!M148)</f>
        <v/>
      </c>
      <c r="D146" s="126">
        <f>IF(LEFT(Finish!O148,1)&lt;&gt;"F",Finish!H148,"")</f>
        <v>145</v>
      </c>
      <c r="E146" s="126" t="str">
        <f t="shared" si="1"/>
        <v/>
      </c>
      <c r="F146" s="127" t="str">
        <f t="shared" si="2"/>
        <v/>
      </c>
      <c r="G146" s="125" t="str">
        <f t="shared" ref="G146:H146" si="291">IF($E146=2,B146,"")</f>
        <v/>
      </c>
      <c r="H146" s="125" t="str">
        <f t="shared" si="291"/>
        <v/>
      </c>
      <c r="I146" s="128" t="str">
        <f>IF($E146=2,Finish!H148,"")</f>
        <v/>
      </c>
      <c r="J146" s="125" t="str">
        <f t="shared" ref="J146:K146" si="292">IF($E146=3,B146,"")</f>
        <v/>
      </c>
      <c r="K146" s="125" t="str">
        <f t="shared" si="292"/>
        <v/>
      </c>
      <c r="L146" s="128" t="str">
        <f>IF($E146=3,Finish!H148,"")</f>
        <v/>
      </c>
    </row>
    <row r="147" spans="1:12" ht="12.75" customHeight="1" x14ac:dyDescent="0.2">
      <c r="A147" s="124" t="str">
        <f t="shared" si="0"/>
        <v>-</v>
      </c>
      <c r="B147" s="125" t="str">
        <f>IF(D147="","",Finish!N149)</f>
        <v/>
      </c>
      <c r="C147" s="125" t="str">
        <f>IF(D147="","",Finish!M149)</f>
        <v/>
      </c>
      <c r="D147" s="126">
        <f>IF(LEFT(Finish!O149,1)&lt;&gt;"F",Finish!H149,"")</f>
        <v>146</v>
      </c>
      <c r="E147" s="126" t="str">
        <f t="shared" si="1"/>
        <v/>
      </c>
      <c r="F147" s="127" t="str">
        <f t="shared" si="2"/>
        <v/>
      </c>
      <c r="G147" s="125" t="str">
        <f t="shared" ref="G147:H147" si="293">IF($E147=2,B147,"")</f>
        <v/>
      </c>
      <c r="H147" s="125" t="str">
        <f t="shared" si="293"/>
        <v/>
      </c>
      <c r="I147" s="128" t="str">
        <f>IF($E147=2,Finish!H149,"")</f>
        <v/>
      </c>
      <c r="J147" s="125" t="str">
        <f t="shared" ref="J147:K147" si="294">IF($E147=3,B147,"")</f>
        <v/>
      </c>
      <c r="K147" s="125" t="str">
        <f t="shared" si="294"/>
        <v/>
      </c>
      <c r="L147" s="128" t="str">
        <f>IF($E147=3,Finish!H149,"")</f>
        <v/>
      </c>
    </row>
    <row r="148" spans="1:12" ht="12.75" customHeight="1" x14ac:dyDescent="0.2">
      <c r="A148" s="124" t="str">
        <f t="shared" si="0"/>
        <v>-</v>
      </c>
      <c r="B148" s="125" t="str">
        <f>IF(D148="","",Finish!N150)</f>
        <v/>
      </c>
      <c r="C148" s="125" t="str">
        <f>IF(D148="","",Finish!M150)</f>
        <v/>
      </c>
      <c r="D148" s="126">
        <f>IF(LEFT(Finish!O150,1)&lt;&gt;"F",Finish!H150,"")</f>
        <v>147</v>
      </c>
      <c r="E148" s="126" t="str">
        <f t="shared" si="1"/>
        <v/>
      </c>
      <c r="F148" s="127" t="str">
        <f t="shared" si="2"/>
        <v/>
      </c>
      <c r="G148" s="125" t="str">
        <f t="shared" ref="G148:H148" si="295">IF($E148=2,B148,"")</f>
        <v/>
      </c>
      <c r="H148" s="125" t="str">
        <f t="shared" si="295"/>
        <v/>
      </c>
      <c r="I148" s="128" t="str">
        <f>IF($E148=2,Finish!H150,"")</f>
        <v/>
      </c>
      <c r="J148" s="125" t="str">
        <f t="shared" ref="J148:K148" si="296">IF($E148=3,B148,"")</f>
        <v/>
      </c>
      <c r="K148" s="125" t="str">
        <f t="shared" si="296"/>
        <v/>
      </c>
      <c r="L148" s="128" t="str">
        <f>IF($E148=3,Finish!H150,"")</f>
        <v/>
      </c>
    </row>
    <row r="149" spans="1:12" ht="12.75" customHeight="1" x14ac:dyDescent="0.2">
      <c r="A149" s="124" t="str">
        <f t="shared" si="0"/>
        <v>-</v>
      </c>
      <c r="B149" s="125" t="str">
        <f>IF(D149="","",Finish!N151)</f>
        <v/>
      </c>
      <c r="C149" s="125" t="str">
        <f>IF(D149="","",Finish!M151)</f>
        <v/>
      </c>
      <c r="D149" s="126">
        <f>IF(LEFT(Finish!O151,1)&lt;&gt;"F",Finish!H151,"")</f>
        <v>148</v>
      </c>
      <c r="E149" s="126" t="str">
        <f t="shared" si="1"/>
        <v/>
      </c>
      <c r="F149" s="127" t="str">
        <f t="shared" si="2"/>
        <v/>
      </c>
      <c r="G149" s="125" t="str">
        <f t="shared" ref="G149:H149" si="297">IF($E149=2,B149,"")</f>
        <v/>
      </c>
      <c r="H149" s="125" t="str">
        <f t="shared" si="297"/>
        <v/>
      </c>
      <c r="I149" s="128" t="str">
        <f>IF($E149=2,Finish!H151,"")</f>
        <v/>
      </c>
      <c r="J149" s="125" t="str">
        <f t="shared" ref="J149:K149" si="298">IF($E149=3,B149,"")</f>
        <v/>
      </c>
      <c r="K149" s="125" t="str">
        <f t="shared" si="298"/>
        <v/>
      </c>
      <c r="L149" s="128" t="str">
        <f>IF($E149=3,Finish!H151,"")</f>
        <v/>
      </c>
    </row>
    <row r="150" spans="1:12" ht="12.75" customHeight="1" x14ac:dyDescent="0.2">
      <c r="A150" s="124" t="str">
        <f t="shared" si="0"/>
        <v>-</v>
      </c>
      <c r="B150" s="125" t="str">
        <f>IF(D150="","",Finish!N152)</f>
        <v/>
      </c>
      <c r="C150" s="125" t="str">
        <f>IF(D150="","",Finish!M152)</f>
        <v/>
      </c>
      <c r="D150" s="126">
        <f>IF(LEFT(Finish!O152,1)&lt;&gt;"F",Finish!H152,"")</f>
        <v>149</v>
      </c>
      <c r="E150" s="126" t="str">
        <f t="shared" si="1"/>
        <v/>
      </c>
      <c r="F150" s="127" t="str">
        <f t="shared" si="2"/>
        <v/>
      </c>
      <c r="G150" s="125" t="str">
        <f t="shared" ref="G150:H150" si="299">IF($E150=2,B150,"")</f>
        <v/>
      </c>
      <c r="H150" s="125" t="str">
        <f t="shared" si="299"/>
        <v/>
      </c>
      <c r="I150" s="128" t="str">
        <f>IF($E150=2,Finish!H152,"")</f>
        <v/>
      </c>
      <c r="J150" s="125" t="str">
        <f t="shared" ref="J150:K150" si="300">IF($E150=3,B150,"")</f>
        <v/>
      </c>
      <c r="K150" s="125" t="str">
        <f t="shared" si="300"/>
        <v/>
      </c>
      <c r="L150" s="128" t="str">
        <f>IF($E150=3,Finish!H152,"")</f>
        <v/>
      </c>
    </row>
    <row r="151" spans="1:12" ht="12.75" customHeight="1" x14ac:dyDescent="0.2">
      <c r="A151" s="124" t="str">
        <f t="shared" si="0"/>
        <v>-</v>
      </c>
      <c r="B151" s="125" t="str">
        <f>IF(D151="","",Finish!N153)</f>
        <v/>
      </c>
      <c r="C151" s="125" t="str">
        <f>IF(D151="","",Finish!M153)</f>
        <v/>
      </c>
      <c r="D151" s="126">
        <f>IF(LEFT(Finish!O153,1)&lt;&gt;"F",Finish!H153,"")</f>
        <v>150</v>
      </c>
      <c r="E151" s="126" t="str">
        <f t="shared" si="1"/>
        <v/>
      </c>
      <c r="F151" s="127" t="str">
        <f t="shared" si="2"/>
        <v/>
      </c>
      <c r="G151" s="125" t="str">
        <f t="shared" ref="G151:H151" si="301">IF($E151=2,B151,"")</f>
        <v/>
      </c>
      <c r="H151" s="125" t="str">
        <f t="shared" si="301"/>
        <v/>
      </c>
      <c r="I151" s="128" t="str">
        <f>IF($E151=2,Finish!H153,"")</f>
        <v/>
      </c>
      <c r="J151" s="125" t="str">
        <f t="shared" ref="J151:K151" si="302">IF($E151=3,B151,"")</f>
        <v/>
      </c>
      <c r="K151" s="125" t="str">
        <f t="shared" si="302"/>
        <v/>
      </c>
      <c r="L151" s="128" t="str">
        <f>IF($E151=3,Finish!H153,"")</f>
        <v/>
      </c>
    </row>
    <row r="152" spans="1:12" ht="12.75" customHeight="1" x14ac:dyDescent="0.2">
      <c r="A152" s="124" t="str">
        <f t="shared" si="0"/>
        <v>-</v>
      </c>
      <c r="B152" s="125" t="str">
        <f>IF(D152="","",Finish!N154)</f>
        <v/>
      </c>
      <c r="C152" s="125" t="str">
        <f>IF(D152="","",Finish!M154)</f>
        <v/>
      </c>
      <c r="D152" s="126">
        <f>IF(LEFT(Finish!O154,1)&lt;&gt;"F",Finish!H154,"")</f>
        <v>151</v>
      </c>
      <c r="E152" s="126" t="str">
        <f t="shared" si="1"/>
        <v/>
      </c>
      <c r="F152" s="127" t="str">
        <f t="shared" si="2"/>
        <v/>
      </c>
      <c r="G152" s="125" t="str">
        <f t="shared" ref="G152:H152" si="303">IF($E152=2,B152,"")</f>
        <v/>
      </c>
      <c r="H152" s="125" t="str">
        <f t="shared" si="303"/>
        <v/>
      </c>
      <c r="I152" s="128" t="str">
        <f>IF($E152=2,Finish!H154,"")</f>
        <v/>
      </c>
      <c r="J152" s="125" t="str">
        <f t="shared" ref="J152:K152" si="304">IF($E152=3,B152,"")</f>
        <v/>
      </c>
      <c r="K152" s="125" t="str">
        <f t="shared" si="304"/>
        <v/>
      </c>
      <c r="L152" s="128" t="str">
        <f>IF($E152=3,Finish!H154,"")</f>
        <v/>
      </c>
    </row>
    <row r="153" spans="1:12" ht="12.75" customHeight="1" x14ac:dyDescent="0.2">
      <c r="A153" s="124" t="str">
        <f t="shared" si="0"/>
        <v>-</v>
      </c>
      <c r="B153" s="125" t="str">
        <f>IF(D153="","",Finish!N155)</f>
        <v/>
      </c>
      <c r="C153" s="125" t="str">
        <f>IF(D153="","",Finish!M155)</f>
        <v/>
      </c>
      <c r="D153" s="126">
        <f>IF(LEFT(Finish!O155,1)&lt;&gt;"F",Finish!H155,"")</f>
        <v>152</v>
      </c>
      <c r="E153" s="126" t="str">
        <f t="shared" si="1"/>
        <v/>
      </c>
      <c r="F153" s="127" t="str">
        <f t="shared" si="2"/>
        <v/>
      </c>
      <c r="G153" s="125" t="str">
        <f t="shared" ref="G153:H153" si="305">IF($E153=2,B153,"")</f>
        <v/>
      </c>
      <c r="H153" s="125" t="str">
        <f t="shared" si="305"/>
        <v/>
      </c>
      <c r="I153" s="128" t="str">
        <f>IF($E153=2,Finish!H155,"")</f>
        <v/>
      </c>
      <c r="J153" s="125" t="str">
        <f t="shared" ref="J153:K153" si="306">IF($E153=3,B153,"")</f>
        <v/>
      </c>
      <c r="K153" s="125" t="str">
        <f t="shared" si="306"/>
        <v/>
      </c>
      <c r="L153" s="128" t="str">
        <f>IF($E153=3,Finish!H155,"")</f>
        <v/>
      </c>
    </row>
    <row r="154" spans="1:12" ht="12.75" customHeight="1" x14ac:dyDescent="0.2">
      <c r="A154" s="124" t="str">
        <f t="shared" si="0"/>
        <v>-</v>
      </c>
      <c r="B154" s="125" t="str">
        <f>IF(D154="","",Finish!N156)</f>
        <v/>
      </c>
      <c r="C154" s="125" t="str">
        <f>IF(D154="","",Finish!M156)</f>
        <v/>
      </c>
      <c r="D154" s="126">
        <f>IF(LEFT(Finish!O156,1)&lt;&gt;"F",Finish!H156,"")</f>
        <v>153</v>
      </c>
      <c r="E154" s="126" t="str">
        <f t="shared" si="1"/>
        <v/>
      </c>
      <c r="F154" s="127" t="str">
        <f t="shared" si="2"/>
        <v/>
      </c>
      <c r="G154" s="125" t="str">
        <f t="shared" ref="G154:H154" si="307">IF($E154=2,B154,"")</f>
        <v/>
      </c>
      <c r="H154" s="125" t="str">
        <f t="shared" si="307"/>
        <v/>
      </c>
      <c r="I154" s="128" t="str">
        <f>IF($E154=2,Finish!H156,"")</f>
        <v/>
      </c>
      <c r="J154" s="125" t="str">
        <f t="shared" ref="J154:K154" si="308">IF($E154=3,B154,"")</f>
        <v/>
      </c>
      <c r="K154" s="125" t="str">
        <f t="shared" si="308"/>
        <v/>
      </c>
      <c r="L154" s="128" t="str">
        <f>IF($E154=3,Finish!H156,"")</f>
        <v/>
      </c>
    </row>
    <row r="155" spans="1:12" ht="12.75" customHeight="1" x14ac:dyDescent="0.2">
      <c r="A155" s="124" t="str">
        <f t="shared" si="0"/>
        <v>-</v>
      </c>
      <c r="B155" s="125" t="str">
        <f>IF(D155="","",Finish!N157)</f>
        <v/>
      </c>
      <c r="C155" s="125" t="str">
        <f>IF(D155="","",Finish!M157)</f>
        <v/>
      </c>
      <c r="D155" s="126">
        <f>IF(LEFT(Finish!O157,1)&lt;&gt;"F",Finish!H157,"")</f>
        <v>154</v>
      </c>
      <c r="E155" s="126" t="str">
        <f t="shared" si="1"/>
        <v/>
      </c>
      <c r="F155" s="127" t="str">
        <f t="shared" si="2"/>
        <v/>
      </c>
      <c r="G155" s="125" t="str">
        <f t="shared" ref="G155:H155" si="309">IF($E155=2,B155,"")</f>
        <v/>
      </c>
      <c r="H155" s="125" t="str">
        <f t="shared" si="309"/>
        <v/>
      </c>
      <c r="I155" s="128" t="str">
        <f>IF($E155=2,Finish!H157,"")</f>
        <v/>
      </c>
      <c r="J155" s="125" t="str">
        <f t="shared" ref="J155:K155" si="310">IF($E155=3,B155,"")</f>
        <v/>
      </c>
      <c r="K155" s="125" t="str">
        <f t="shared" si="310"/>
        <v/>
      </c>
      <c r="L155" s="128" t="str">
        <f>IF($E155=3,Finish!H157,"")</f>
        <v/>
      </c>
    </row>
    <row r="156" spans="1:12" ht="12.75" customHeight="1" x14ac:dyDescent="0.2">
      <c r="A156" s="124" t="str">
        <f t="shared" si="0"/>
        <v>-</v>
      </c>
      <c r="B156" s="125" t="str">
        <f>IF(D156="","",Finish!N158)</f>
        <v/>
      </c>
      <c r="C156" s="125" t="str">
        <f>IF(D156="","",Finish!M158)</f>
        <v/>
      </c>
      <c r="D156" s="126">
        <f>IF(LEFT(Finish!O158,1)&lt;&gt;"F",Finish!H158,"")</f>
        <v>155</v>
      </c>
      <c r="E156" s="126" t="str">
        <f t="shared" si="1"/>
        <v/>
      </c>
      <c r="F156" s="127" t="str">
        <f t="shared" si="2"/>
        <v/>
      </c>
      <c r="G156" s="125" t="str">
        <f t="shared" ref="G156:H156" si="311">IF($E156=2,B156,"")</f>
        <v/>
      </c>
      <c r="H156" s="125" t="str">
        <f t="shared" si="311"/>
        <v/>
      </c>
      <c r="I156" s="128" t="str">
        <f>IF($E156=2,Finish!H158,"")</f>
        <v/>
      </c>
      <c r="J156" s="125" t="str">
        <f t="shared" ref="J156:K156" si="312">IF($E156=3,B156,"")</f>
        <v/>
      </c>
      <c r="K156" s="125" t="str">
        <f t="shared" si="312"/>
        <v/>
      </c>
      <c r="L156" s="128" t="str">
        <f>IF($E156=3,Finish!H158,"")</f>
        <v/>
      </c>
    </row>
    <row r="157" spans="1:12" ht="12.75" customHeight="1" x14ac:dyDescent="0.2">
      <c r="A157" s="124" t="str">
        <f t="shared" si="0"/>
        <v>-</v>
      </c>
      <c r="B157" s="125" t="str">
        <f>IF(D157="","",Finish!N159)</f>
        <v/>
      </c>
      <c r="C157" s="125" t="str">
        <f>IF(D157="","",Finish!M159)</f>
        <v/>
      </c>
      <c r="D157" s="126">
        <f>IF(LEFT(Finish!O159,1)&lt;&gt;"F",Finish!H159,"")</f>
        <v>156</v>
      </c>
      <c r="E157" s="126" t="str">
        <f t="shared" si="1"/>
        <v/>
      </c>
      <c r="F157" s="127" t="str">
        <f t="shared" si="2"/>
        <v/>
      </c>
      <c r="G157" s="125" t="str">
        <f t="shared" ref="G157:H157" si="313">IF($E157=2,B157,"")</f>
        <v/>
      </c>
      <c r="H157" s="125" t="str">
        <f t="shared" si="313"/>
        <v/>
      </c>
      <c r="I157" s="128" t="str">
        <f>IF($E157=2,Finish!H159,"")</f>
        <v/>
      </c>
      <c r="J157" s="125" t="str">
        <f t="shared" ref="J157:K157" si="314">IF($E157=3,B157,"")</f>
        <v/>
      </c>
      <c r="K157" s="125" t="str">
        <f t="shared" si="314"/>
        <v/>
      </c>
      <c r="L157" s="128" t="str">
        <f>IF($E157=3,Finish!H159,"")</f>
        <v/>
      </c>
    </row>
    <row r="158" spans="1:12" ht="12.75" customHeight="1" x14ac:dyDescent="0.2">
      <c r="A158" s="124" t="str">
        <f t="shared" si="0"/>
        <v>-</v>
      </c>
      <c r="B158" s="125" t="str">
        <f>IF(D158="","",Finish!N160)</f>
        <v/>
      </c>
      <c r="C158" s="125" t="str">
        <f>IF(D158="","",Finish!M160)</f>
        <v/>
      </c>
      <c r="D158" s="126">
        <f>IF(LEFT(Finish!O160,1)&lt;&gt;"F",Finish!H160,"")</f>
        <v>157</v>
      </c>
      <c r="E158" s="126" t="str">
        <f t="shared" si="1"/>
        <v/>
      </c>
      <c r="F158" s="127" t="str">
        <f t="shared" si="2"/>
        <v/>
      </c>
      <c r="G158" s="125" t="str">
        <f t="shared" ref="G158:H158" si="315">IF($E158=2,B158,"")</f>
        <v/>
      </c>
      <c r="H158" s="125" t="str">
        <f t="shared" si="315"/>
        <v/>
      </c>
      <c r="I158" s="128" t="str">
        <f>IF($E158=2,Finish!H160,"")</f>
        <v/>
      </c>
      <c r="J158" s="125" t="str">
        <f t="shared" ref="J158:K158" si="316">IF($E158=3,B158,"")</f>
        <v/>
      </c>
      <c r="K158" s="125" t="str">
        <f t="shared" si="316"/>
        <v/>
      </c>
      <c r="L158" s="128" t="str">
        <f>IF($E158=3,Finish!H160,"")</f>
        <v/>
      </c>
    </row>
    <row r="159" spans="1:12" ht="12.75" customHeight="1" x14ac:dyDescent="0.2">
      <c r="A159" s="124" t="str">
        <f t="shared" si="0"/>
        <v>-</v>
      </c>
      <c r="B159" s="125" t="str">
        <f>IF(D159="","",Finish!N161)</f>
        <v/>
      </c>
      <c r="C159" s="125" t="str">
        <f>IF(D159="","",Finish!M161)</f>
        <v/>
      </c>
      <c r="D159" s="126">
        <f>IF(LEFT(Finish!O161,1)&lt;&gt;"F",Finish!H161,"")</f>
        <v>158</v>
      </c>
      <c r="E159" s="126" t="str">
        <f t="shared" si="1"/>
        <v/>
      </c>
      <c r="F159" s="127" t="str">
        <f t="shared" si="2"/>
        <v/>
      </c>
      <c r="G159" s="125" t="str">
        <f t="shared" ref="G159:H159" si="317">IF($E159=2,B159,"")</f>
        <v/>
      </c>
      <c r="H159" s="125" t="str">
        <f t="shared" si="317"/>
        <v/>
      </c>
      <c r="I159" s="128" t="str">
        <f>IF($E159=2,Finish!H161,"")</f>
        <v/>
      </c>
      <c r="J159" s="125" t="str">
        <f t="shared" ref="J159:K159" si="318">IF($E159=3,B159,"")</f>
        <v/>
      </c>
      <c r="K159" s="125" t="str">
        <f t="shared" si="318"/>
        <v/>
      </c>
      <c r="L159" s="128" t="str">
        <f>IF($E159=3,Finish!H161,"")</f>
        <v/>
      </c>
    </row>
    <row r="160" spans="1:12" ht="12.75" customHeight="1" x14ac:dyDescent="0.2">
      <c r="A160" s="124" t="str">
        <f t="shared" si="0"/>
        <v>-</v>
      </c>
      <c r="B160" s="125" t="str">
        <f>IF(D160="","",Finish!N162)</f>
        <v/>
      </c>
      <c r="C160" s="125" t="str">
        <f>IF(D160="","",Finish!M162)</f>
        <v/>
      </c>
      <c r="D160" s="126">
        <f>IF(LEFT(Finish!O162,1)&lt;&gt;"F",Finish!H162,"")</f>
        <v>159</v>
      </c>
      <c r="E160" s="126" t="str">
        <f t="shared" si="1"/>
        <v/>
      </c>
      <c r="F160" s="127" t="str">
        <f t="shared" si="2"/>
        <v/>
      </c>
      <c r="G160" s="125" t="str">
        <f t="shared" ref="G160:H160" si="319">IF($E160=2,B160,"")</f>
        <v/>
      </c>
      <c r="H160" s="125" t="str">
        <f t="shared" si="319"/>
        <v/>
      </c>
      <c r="I160" s="128" t="str">
        <f>IF($E160=2,Finish!H162,"")</f>
        <v/>
      </c>
      <c r="J160" s="125" t="str">
        <f t="shared" ref="J160:K160" si="320">IF($E160=3,B160,"")</f>
        <v/>
      </c>
      <c r="K160" s="125" t="str">
        <f t="shared" si="320"/>
        <v/>
      </c>
      <c r="L160" s="128" t="str">
        <f>IF($E160=3,Finish!H162,"")</f>
        <v/>
      </c>
    </row>
    <row r="161" spans="1:12" ht="12.75" customHeight="1" x14ac:dyDescent="0.2">
      <c r="A161" s="124" t="str">
        <f t="shared" si="0"/>
        <v>-</v>
      </c>
      <c r="B161" s="125" t="str">
        <f>IF(D161="","",Finish!N163)</f>
        <v/>
      </c>
      <c r="C161" s="125" t="str">
        <f>IF(D161="","",Finish!M163)</f>
        <v/>
      </c>
      <c r="D161" s="126">
        <f>IF(LEFT(Finish!O163,1)&lt;&gt;"F",Finish!H163,"")</f>
        <v>160</v>
      </c>
      <c r="E161" s="126" t="str">
        <f t="shared" si="1"/>
        <v/>
      </c>
      <c r="F161" s="127" t="str">
        <f t="shared" si="2"/>
        <v/>
      </c>
      <c r="G161" s="125" t="str">
        <f t="shared" ref="G161:H161" si="321">IF($E161=2,B161,"")</f>
        <v/>
      </c>
      <c r="H161" s="125" t="str">
        <f t="shared" si="321"/>
        <v/>
      </c>
      <c r="I161" s="128" t="str">
        <f>IF($E161=2,Finish!H163,"")</f>
        <v/>
      </c>
      <c r="J161" s="125" t="str">
        <f t="shared" ref="J161:K161" si="322">IF($E161=3,B161,"")</f>
        <v/>
      </c>
      <c r="K161" s="125" t="str">
        <f t="shared" si="322"/>
        <v/>
      </c>
      <c r="L161" s="128" t="str">
        <f>IF($E161=3,Finish!H163,"")</f>
        <v/>
      </c>
    </row>
    <row r="162" spans="1:12" ht="12.75" customHeight="1" x14ac:dyDescent="0.2">
      <c r="A162" s="124" t="str">
        <f t="shared" si="0"/>
        <v>-</v>
      </c>
      <c r="B162" s="125" t="str">
        <f>IF(D162="","",Finish!N164)</f>
        <v/>
      </c>
      <c r="C162" s="125" t="str">
        <f>IF(D162="","",Finish!M164)</f>
        <v/>
      </c>
      <c r="D162" s="126">
        <f>IF(LEFT(Finish!O164,1)&lt;&gt;"F",Finish!H164,"")</f>
        <v>161</v>
      </c>
      <c r="E162" s="126" t="str">
        <f t="shared" si="1"/>
        <v/>
      </c>
      <c r="F162" s="127" t="str">
        <f t="shared" si="2"/>
        <v/>
      </c>
      <c r="G162" s="125" t="str">
        <f t="shared" ref="G162:H162" si="323">IF($E162=2,B162,"")</f>
        <v/>
      </c>
      <c r="H162" s="125" t="str">
        <f t="shared" si="323"/>
        <v/>
      </c>
      <c r="I162" s="128" t="str">
        <f>IF($E162=2,Finish!H164,"")</f>
        <v/>
      </c>
      <c r="J162" s="125" t="str">
        <f t="shared" ref="J162:K162" si="324">IF($E162=3,B162,"")</f>
        <v/>
      </c>
      <c r="K162" s="125" t="str">
        <f t="shared" si="324"/>
        <v/>
      </c>
      <c r="L162" s="128" t="str">
        <f>IF($E162=3,Finish!H164,"")</f>
        <v/>
      </c>
    </row>
    <row r="163" spans="1:12" ht="12.75" customHeight="1" x14ac:dyDescent="0.2">
      <c r="A163" s="124" t="str">
        <f t="shared" si="0"/>
        <v>-</v>
      </c>
      <c r="B163" s="125" t="str">
        <f>IF(D163="","",Finish!N165)</f>
        <v/>
      </c>
      <c r="C163" s="125" t="str">
        <f>IF(D163="","",Finish!M165)</f>
        <v/>
      </c>
      <c r="D163" s="126">
        <f>IF(LEFT(Finish!O165,1)&lt;&gt;"F",Finish!H165,"")</f>
        <v>162</v>
      </c>
      <c r="E163" s="126" t="str">
        <f t="shared" si="1"/>
        <v/>
      </c>
      <c r="F163" s="127" t="str">
        <f t="shared" si="2"/>
        <v/>
      </c>
      <c r="G163" s="125" t="str">
        <f t="shared" ref="G163:H163" si="325">IF($E163=2,B163,"")</f>
        <v/>
      </c>
      <c r="H163" s="125" t="str">
        <f t="shared" si="325"/>
        <v/>
      </c>
      <c r="I163" s="128" t="str">
        <f>IF($E163=2,Finish!H165,"")</f>
        <v/>
      </c>
      <c r="J163" s="125" t="str">
        <f t="shared" ref="J163:K163" si="326">IF($E163=3,B163,"")</f>
        <v/>
      </c>
      <c r="K163" s="125" t="str">
        <f t="shared" si="326"/>
        <v/>
      </c>
      <c r="L163" s="128" t="str">
        <f>IF($E163=3,Finish!H165,"")</f>
        <v/>
      </c>
    </row>
    <row r="164" spans="1:12" ht="12.75" customHeight="1" x14ac:dyDescent="0.2">
      <c r="A164" s="124" t="str">
        <f t="shared" si="0"/>
        <v>-</v>
      </c>
      <c r="B164" s="125" t="str">
        <f>IF(D164="","",Finish!N166)</f>
        <v/>
      </c>
      <c r="C164" s="125" t="str">
        <f>IF(D164="","",Finish!M166)</f>
        <v/>
      </c>
      <c r="D164" s="126">
        <f>IF(LEFT(Finish!O166,1)&lt;&gt;"F",Finish!H166,"")</f>
        <v>163</v>
      </c>
      <c r="E164" s="126" t="str">
        <f t="shared" si="1"/>
        <v/>
      </c>
      <c r="F164" s="127" t="str">
        <f t="shared" si="2"/>
        <v/>
      </c>
      <c r="G164" s="125" t="str">
        <f t="shared" ref="G164:H164" si="327">IF($E164=2,B164,"")</f>
        <v/>
      </c>
      <c r="H164" s="125" t="str">
        <f t="shared" si="327"/>
        <v/>
      </c>
      <c r="I164" s="128" t="str">
        <f>IF($E164=2,Finish!H166,"")</f>
        <v/>
      </c>
      <c r="J164" s="125" t="str">
        <f t="shared" ref="J164:K164" si="328">IF($E164=3,B164,"")</f>
        <v/>
      </c>
      <c r="K164" s="125" t="str">
        <f t="shared" si="328"/>
        <v/>
      </c>
      <c r="L164" s="128" t="str">
        <f>IF($E164=3,Finish!H166,"")</f>
        <v/>
      </c>
    </row>
    <row r="165" spans="1:12" ht="12.75" customHeight="1" x14ac:dyDescent="0.2">
      <c r="A165" s="124" t="str">
        <f t="shared" si="0"/>
        <v>-</v>
      </c>
      <c r="B165" s="125" t="str">
        <f>IF(D165="","",Finish!N167)</f>
        <v/>
      </c>
      <c r="C165" s="125" t="str">
        <f>IF(D165="","",Finish!M167)</f>
        <v/>
      </c>
      <c r="D165" s="126">
        <f>IF(LEFT(Finish!O167,1)&lt;&gt;"F",Finish!H167,"")</f>
        <v>164</v>
      </c>
      <c r="E165" s="126" t="str">
        <f t="shared" si="1"/>
        <v/>
      </c>
      <c r="F165" s="127" t="str">
        <f t="shared" si="2"/>
        <v/>
      </c>
      <c r="G165" s="125" t="str">
        <f t="shared" ref="G165:H165" si="329">IF($E165=2,B165,"")</f>
        <v/>
      </c>
      <c r="H165" s="125" t="str">
        <f t="shared" si="329"/>
        <v/>
      </c>
      <c r="I165" s="128" t="str">
        <f>IF($E165=2,Finish!H167,"")</f>
        <v/>
      </c>
      <c r="J165" s="125" t="str">
        <f t="shared" ref="J165:K165" si="330">IF($E165=3,B165,"")</f>
        <v/>
      </c>
      <c r="K165" s="125" t="str">
        <f t="shared" si="330"/>
        <v/>
      </c>
      <c r="L165" s="128" t="str">
        <f>IF($E165=3,Finish!H167,"")</f>
        <v/>
      </c>
    </row>
    <row r="166" spans="1:12" ht="12.75" customHeight="1" x14ac:dyDescent="0.2">
      <c r="A166" s="124" t="str">
        <f t="shared" si="0"/>
        <v>-</v>
      </c>
      <c r="B166" s="125" t="str">
        <f>IF(D166="","",Finish!N168)</f>
        <v/>
      </c>
      <c r="C166" s="125" t="str">
        <f>IF(D166="","",Finish!M168)</f>
        <v/>
      </c>
      <c r="D166" s="126">
        <f>IF(LEFT(Finish!O168,1)&lt;&gt;"F",Finish!H168,"")</f>
        <v>165</v>
      </c>
      <c r="E166" s="126" t="str">
        <f t="shared" si="1"/>
        <v/>
      </c>
      <c r="F166" s="127" t="str">
        <f t="shared" si="2"/>
        <v/>
      </c>
      <c r="G166" s="125" t="str">
        <f t="shared" ref="G166:H166" si="331">IF($E166=2,B166,"")</f>
        <v/>
      </c>
      <c r="H166" s="125" t="str">
        <f t="shared" si="331"/>
        <v/>
      </c>
      <c r="I166" s="128" t="str">
        <f>IF($E166=2,Finish!H168,"")</f>
        <v/>
      </c>
      <c r="J166" s="125" t="str">
        <f t="shared" ref="J166:K166" si="332">IF($E166=3,B166,"")</f>
        <v/>
      </c>
      <c r="K166" s="125" t="str">
        <f t="shared" si="332"/>
        <v/>
      </c>
      <c r="L166" s="128" t="str">
        <f>IF($E166=3,Finish!H168,"")</f>
        <v/>
      </c>
    </row>
    <row r="167" spans="1:12" ht="12.75" customHeight="1" x14ac:dyDescent="0.2">
      <c r="A167" s="124" t="str">
        <f t="shared" si="0"/>
        <v>-</v>
      </c>
      <c r="B167" s="125" t="str">
        <f>IF(D167="","",Finish!N169)</f>
        <v/>
      </c>
      <c r="C167" s="125" t="str">
        <f>IF(D167="","",Finish!M169)</f>
        <v/>
      </c>
      <c r="D167" s="126">
        <f>IF(LEFT(Finish!O169,1)&lt;&gt;"F",Finish!H169,"")</f>
        <v>166</v>
      </c>
      <c r="E167" s="126" t="str">
        <f t="shared" si="1"/>
        <v/>
      </c>
      <c r="F167" s="127" t="str">
        <f t="shared" si="2"/>
        <v/>
      </c>
      <c r="G167" s="125" t="str">
        <f t="shared" ref="G167:H167" si="333">IF($E167=2,B167,"")</f>
        <v/>
      </c>
      <c r="H167" s="125" t="str">
        <f t="shared" si="333"/>
        <v/>
      </c>
      <c r="I167" s="128" t="str">
        <f>IF($E167=2,Finish!H169,"")</f>
        <v/>
      </c>
      <c r="J167" s="125" t="str">
        <f t="shared" ref="J167:K167" si="334">IF($E167=3,B167,"")</f>
        <v/>
      </c>
      <c r="K167" s="125" t="str">
        <f t="shared" si="334"/>
        <v/>
      </c>
      <c r="L167" s="128" t="str">
        <f>IF($E167=3,Finish!H169,"")</f>
        <v/>
      </c>
    </row>
    <row r="168" spans="1:12" ht="12.75" customHeight="1" x14ac:dyDescent="0.2">
      <c r="A168" s="124" t="str">
        <f t="shared" si="0"/>
        <v>-</v>
      </c>
      <c r="B168" s="125" t="str">
        <f>IF(D168="","",Finish!N170)</f>
        <v/>
      </c>
      <c r="C168" s="125" t="str">
        <f>IF(D168="","",Finish!M170)</f>
        <v/>
      </c>
      <c r="D168" s="126">
        <f>IF(LEFT(Finish!O170,1)&lt;&gt;"F",Finish!H170,"")</f>
        <v>167</v>
      </c>
      <c r="E168" s="126" t="str">
        <f t="shared" si="1"/>
        <v/>
      </c>
      <c r="F168" s="127" t="str">
        <f t="shared" si="2"/>
        <v/>
      </c>
      <c r="G168" s="125" t="str">
        <f t="shared" ref="G168:H168" si="335">IF($E168=2,B168,"")</f>
        <v/>
      </c>
      <c r="H168" s="125" t="str">
        <f t="shared" si="335"/>
        <v/>
      </c>
      <c r="I168" s="128" t="str">
        <f>IF($E168=2,Finish!H170,"")</f>
        <v/>
      </c>
      <c r="J168" s="125" t="str">
        <f t="shared" ref="J168:K168" si="336">IF($E168=3,B168,"")</f>
        <v/>
      </c>
      <c r="K168" s="125" t="str">
        <f t="shared" si="336"/>
        <v/>
      </c>
      <c r="L168" s="128" t="str">
        <f>IF($E168=3,Finish!H170,"")</f>
        <v/>
      </c>
    </row>
    <row r="169" spans="1:12" ht="12.75" customHeight="1" x14ac:dyDescent="0.2">
      <c r="A169" s="124" t="str">
        <f t="shared" si="0"/>
        <v>-</v>
      </c>
      <c r="B169" s="125" t="str">
        <f>IF(D169="","",Finish!N171)</f>
        <v/>
      </c>
      <c r="C169" s="125" t="str">
        <f>IF(D169="","",Finish!M171)</f>
        <v/>
      </c>
      <c r="D169" s="126">
        <f>IF(LEFT(Finish!O171,1)&lt;&gt;"F",Finish!H171,"")</f>
        <v>168</v>
      </c>
      <c r="E169" s="126" t="str">
        <f t="shared" si="1"/>
        <v/>
      </c>
      <c r="F169" s="127" t="str">
        <f t="shared" si="2"/>
        <v/>
      </c>
      <c r="G169" s="125" t="str">
        <f t="shared" ref="G169:H169" si="337">IF($E169=2,B169,"")</f>
        <v/>
      </c>
      <c r="H169" s="125" t="str">
        <f t="shared" si="337"/>
        <v/>
      </c>
      <c r="I169" s="128" t="str">
        <f>IF($E169=2,Finish!H171,"")</f>
        <v/>
      </c>
      <c r="J169" s="125" t="str">
        <f t="shared" ref="J169:K169" si="338">IF($E169=3,B169,"")</f>
        <v/>
      </c>
      <c r="K169" s="125" t="str">
        <f t="shared" si="338"/>
        <v/>
      </c>
      <c r="L169" s="128" t="str">
        <f>IF($E169=3,Finish!H171,"")</f>
        <v/>
      </c>
    </row>
    <row r="170" spans="1:12" ht="12.75" customHeight="1" x14ac:dyDescent="0.2">
      <c r="A170" s="124" t="str">
        <f t="shared" si="0"/>
        <v>-</v>
      </c>
      <c r="B170" s="125" t="str">
        <f>IF(D170="","",Finish!N172)</f>
        <v/>
      </c>
      <c r="C170" s="125" t="str">
        <f>IF(D170="","",Finish!M172)</f>
        <v/>
      </c>
      <c r="D170" s="126">
        <f>IF(LEFT(Finish!O172,1)&lt;&gt;"F",Finish!H172,"")</f>
        <v>169</v>
      </c>
      <c r="E170" s="126" t="str">
        <f t="shared" si="1"/>
        <v/>
      </c>
      <c r="F170" s="127" t="str">
        <f t="shared" si="2"/>
        <v/>
      </c>
      <c r="G170" s="125" t="str">
        <f t="shared" ref="G170:H170" si="339">IF($E170=2,B170,"")</f>
        <v/>
      </c>
      <c r="H170" s="125" t="str">
        <f t="shared" si="339"/>
        <v/>
      </c>
      <c r="I170" s="128" t="str">
        <f>IF($E170=2,Finish!H172,"")</f>
        <v/>
      </c>
      <c r="J170" s="125" t="str">
        <f t="shared" ref="J170:K170" si="340">IF($E170=3,B170,"")</f>
        <v/>
      </c>
      <c r="K170" s="125" t="str">
        <f t="shared" si="340"/>
        <v/>
      </c>
      <c r="L170" s="128" t="str">
        <f>IF($E170=3,Finish!H172,"")</f>
        <v/>
      </c>
    </row>
    <row r="171" spans="1:12" ht="12.75" customHeight="1" x14ac:dyDescent="0.2">
      <c r="A171" s="124" t="str">
        <f t="shared" si="0"/>
        <v>-</v>
      </c>
      <c r="B171" s="125" t="str">
        <f>IF(D171="","",Finish!N173)</f>
        <v/>
      </c>
      <c r="C171" s="125" t="str">
        <f>IF(D171="","",Finish!M173)</f>
        <v/>
      </c>
      <c r="D171" s="126">
        <f>IF(LEFT(Finish!O173,1)&lt;&gt;"F",Finish!H173,"")</f>
        <v>170</v>
      </c>
      <c r="E171" s="126" t="str">
        <f t="shared" si="1"/>
        <v/>
      </c>
      <c r="F171" s="127" t="str">
        <f t="shared" si="2"/>
        <v/>
      </c>
      <c r="G171" s="125" t="str">
        <f t="shared" ref="G171:H171" si="341">IF($E171=2,B171,"")</f>
        <v/>
      </c>
      <c r="H171" s="125" t="str">
        <f t="shared" si="341"/>
        <v/>
      </c>
      <c r="I171" s="128" t="str">
        <f>IF($E171=2,Finish!H173,"")</f>
        <v/>
      </c>
      <c r="J171" s="125" t="str">
        <f t="shared" ref="J171:K171" si="342">IF($E171=3,B171,"")</f>
        <v/>
      </c>
      <c r="K171" s="125" t="str">
        <f t="shared" si="342"/>
        <v/>
      </c>
      <c r="L171" s="128" t="str">
        <f>IF($E171=3,Finish!H173,"")</f>
        <v/>
      </c>
    </row>
    <row r="172" spans="1:12" ht="12.75" customHeight="1" x14ac:dyDescent="0.2">
      <c r="A172" s="124" t="str">
        <f t="shared" si="0"/>
        <v>-</v>
      </c>
      <c r="B172" s="125" t="str">
        <f>IF(D172="","",Finish!N174)</f>
        <v/>
      </c>
      <c r="C172" s="125" t="str">
        <f>IF(D172="","",Finish!M174)</f>
        <v/>
      </c>
      <c r="D172" s="126">
        <f>IF(LEFT(Finish!O174,1)&lt;&gt;"F",Finish!H174,"")</f>
        <v>171</v>
      </c>
      <c r="E172" s="126" t="str">
        <f t="shared" si="1"/>
        <v/>
      </c>
      <c r="F172" s="127" t="str">
        <f t="shared" si="2"/>
        <v/>
      </c>
      <c r="G172" s="125" t="str">
        <f t="shared" ref="G172:H172" si="343">IF($E172=2,B172,"")</f>
        <v/>
      </c>
      <c r="H172" s="125" t="str">
        <f t="shared" si="343"/>
        <v/>
      </c>
      <c r="I172" s="128" t="str">
        <f>IF($E172=2,Finish!H174,"")</f>
        <v/>
      </c>
      <c r="J172" s="125" t="str">
        <f t="shared" ref="J172:K172" si="344">IF($E172=3,B172,"")</f>
        <v/>
      </c>
      <c r="K172" s="125" t="str">
        <f t="shared" si="344"/>
        <v/>
      </c>
      <c r="L172" s="128" t="str">
        <f>IF($E172=3,Finish!H174,"")</f>
        <v/>
      </c>
    </row>
    <row r="173" spans="1:12" ht="12.75" customHeight="1" x14ac:dyDescent="0.2">
      <c r="A173" s="124" t="str">
        <f t="shared" si="0"/>
        <v>-</v>
      </c>
      <c r="B173" s="125" t="str">
        <f>IF(D173="","",Finish!N175)</f>
        <v/>
      </c>
      <c r="C173" s="125" t="str">
        <f>IF(D173="","",Finish!M175)</f>
        <v/>
      </c>
      <c r="D173" s="126">
        <f>IF(LEFT(Finish!O175,1)&lt;&gt;"F",Finish!H175,"")</f>
        <v>172</v>
      </c>
      <c r="E173" s="126" t="str">
        <f t="shared" si="1"/>
        <v/>
      </c>
      <c r="F173" s="127" t="str">
        <f t="shared" si="2"/>
        <v/>
      </c>
      <c r="G173" s="125" t="str">
        <f t="shared" ref="G173:H173" si="345">IF($E173=2,B173,"")</f>
        <v/>
      </c>
      <c r="H173" s="125" t="str">
        <f t="shared" si="345"/>
        <v/>
      </c>
      <c r="I173" s="128" t="str">
        <f>IF($E173=2,Finish!H175,"")</f>
        <v/>
      </c>
      <c r="J173" s="125" t="str">
        <f t="shared" ref="J173:K173" si="346">IF($E173=3,B173,"")</f>
        <v/>
      </c>
      <c r="K173" s="125" t="str">
        <f t="shared" si="346"/>
        <v/>
      </c>
      <c r="L173" s="128" t="str">
        <f>IF($E173=3,Finish!H175,"")</f>
        <v/>
      </c>
    </row>
    <row r="174" spans="1:12" ht="12.75" customHeight="1" x14ac:dyDescent="0.2">
      <c r="A174" s="124" t="str">
        <f t="shared" si="0"/>
        <v>-</v>
      </c>
      <c r="B174" s="125" t="str">
        <f>IF(D174="","",Finish!N176)</f>
        <v/>
      </c>
      <c r="C174" s="125" t="str">
        <f>IF(D174="","",Finish!M176)</f>
        <v/>
      </c>
      <c r="D174" s="126">
        <f>IF(LEFT(Finish!O176,1)&lt;&gt;"F",Finish!H176,"")</f>
        <v>173</v>
      </c>
      <c r="E174" s="126" t="str">
        <f t="shared" si="1"/>
        <v/>
      </c>
      <c r="F174" s="127" t="str">
        <f t="shared" si="2"/>
        <v/>
      </c>
      <c r="G174" s="125" t="str">
        <f t="shared" ref="G174:H174" si="347">IF($E174=2,B174,"")</f>
        <v/>
      </c>
      <c r="H174" s="125" t="str">
        <f t="shared" si="347"/>
        <v/>
      </c>
      <c r="I174" s="128" t="str">
        <f>IF($E174=2,Finish!H176,"")</f>
        <v/>
      </c>
      <c r="J174" s="125" t="str">
        <f t="shared" ref="J174:K174" si="348">IF($E174=3,B174,"")</f>
        <v/>
      </c>
      <c r="K174" s="125" t="str">
        <f t="shared" si="348"/>
        <v/>
      </c>
      <c r="L174" s="128" t="str">
        <f>IF($E174=3,Finish!H176,"")</f>
        <v/>
      </c>
    </row>
    <row r="175" spans="1:12" ht="12.75" customHeight="1" x14ac:dyDescent="0.2">
      <c r="A175" s="124" t="str">
        <f t="shared" si="0"/>
        <v>-</v>
      </c>
      <c r="B175" s="125" t="str">
        <f>IF(D175="","",Finish!N177)</f>
        <v/>
      </c>
      <c r="C175" s="125" t="str">
        <f>IF(D175="","",Finish!M177)</f>
        <v/>
      </c>
      <c r="D175" s="126">
        <f>IF(LEFT(Finish!O177,1)&lt;&gt;"F",Finish!H177,"")</f>
        <v>174</v>
      </c>
      <c r="E175" s="126" t="str">
        <f t="shared" si="1"/>
        <v/>
      </c>
      <c r="F175" s="127" t="str">
        <f t="shared" si="2"/>
        <v/>
      </c>
      <c r="G175" s="125" t="str">
        <f t="shared" ref="G175:H175" si="349">IF($E175=2,B175,"")</f>
        <v/>
      </c>
      <c r="H175" s="125" t="str">
        <f t="shared" si="349"/>
        <v/>
      </c>
      <c r="I175" s="128" t="str">
        <f>IF($E175=2,Finish!H177,"")</f>
        <v/>
      </c>
      <c r="J175" s="125" t="str">
        <f t="shared" ref="J175:K175" si="350">IF($E175=3,B175,"")</f>
        <v/>
      </c>
      <c r="K175" s="125" t="str">
        <f t="shared" si="350"/>
        <v/>
      </c>
      <c r="L175" s="128" t="str">
        <f>IF($E175=3,Finish!H177,"")</f>
        <v/>
      </c>
    </row>
    <row r="176" spans="1:12" ht="12.75" customHeight="1" x14ac:dyDescent="0.2">
      <c r="A176" s="124" t="str">
        <f t="shared" si="0"/>
        <v>-</v>
      </c>
      <c r="B176" s="125" t="str">
        <f>IF(D176="","",Finish!N178)</f>
        <v/>
      </c>
      <c r="C176" s="125" t="str">
        <f>IF(D176="","",Finish!M178)</f>
        <v/>
      </c>
      <c r="D176" s="126">
        <f>IF(LEFT(Finish!O178,1)&lt;&gt;"F",Finish!H178,"")</f>
        <v>175</v>
      </c>
      <c r="E176" s="126" t="str">
        <f t="shared" si="1"/>
        <v/>
      </c>
      <c r="F176" s="127" t="str">
        <f t="shared" si="2"/>
        <v/>
      </c>
      <c r="G176" s="125" t="str">
        <f t="shared" ref="G176:H176" si="351">IF($E176=2,B176,"")</f>
        <v/>
      </c>
      <c r="H176" s="125" t="str">
        <f t="shared" si="351"/>
        <v/>
      </c>
      <c r="I176" s="128" t="str">
        <f>IF($E176=2,Finish!H178,"")</f>
        <v/>
      </c>
      <c r="J176" s="125" t="str">
        <f t="shared" ref="J176:K176" si="352">IF($E176=3,B176,"")</f>
        <v/>
      </c>
      <c r="K176" s="125" t="str">
        <f t="shared" si="352"/>
        <v/>
      </c>
      <c r="L176" s="128" t="str">
        <f>IF($E176=3,Finish!H178,"")</f>
        <v/>
      </c>
    </row>
    <row r="177" spans="1:12" ht="12.75" customHeight="1" x14ac:dyDescent="0.2">
      <c r="A177" s="124" t="str">
        <f t="shared" si="0"/>
        <v>-</v>
      </c>
      <c r="B177" s="125" t="str">
        <f>IF(D177="","",Finish!N179)</f>
        <v/>
      </c>
      <c r="C177" s="125" t="str">
        <f>IF(D177="","",Finish!M179)</f>
        <v/>
      </c>
      <c r="D177" s="126">
        <f>IF(LEFT(Finish!O179,1)&lt;&gt;"F",Finish!H179,"")</f>
        <v>176</v>
      </c>
      <c r="E177" s="126" t="str">
        <f t="shared" si="1"/>
        <v/>
      </c>
      <c r="F177" s="127" t="str">
        <f t="shared" si="2"/>
        <v/>
      </c>
      <c r="G177" s="125" t="str">
        <f t="shared" ref="G177:H177" si="353">IF($E177=2,B177,"")</f>
        <v/>
      </c>
      <c r="H177" s="125" t="str">
        <f t="shared" si="353"/>
        <v/>
      </c>
      <c r="I177" s="128" t="str">
        <f>IF($E177=2,Finish!H179,"")</f>
        <v/>
      </c>
      <c r="J177" s="125" t="str">
        <f t="shared" ref="J177:K177" si="354">IF($E177=3,B177,"")</f>
        <v/>
      </c>
      <c r="K177" s="125" t="str">
        <f t="shared" si="354"/>
        <v/>
      </c>
      <c r="L177" s="128" t="str">
        <f>IF($E177=3,Finish!H179,"")</f>
        <v/>
      </c>
    </row>
    <row r="178" spans="1:12" ht="12.75" customHeight="1" x14ac:dyDescent="0.2">
      <c r="A178" s="124" t="str">
        <f t="shared" si="0"/>
        <v>-</v>
      </c>
      <c r="B178" s="125" t="str">
        <f>IF(D178="","",Finish!N180)</f>
        <v/>
      </c>
      <c r="C178" s="125" t="str">
        <f>IF(D178="","",Finish!M180)</f>
        <v/>
      </c>
      <c r="D178" s="126">
        <f>IF(LEFT(Finish!O180,1)&lt;&gt;"F",Finish!H180,"")</f>
        <v>177</v>
      </c>
      <c r="E178" s="126" t="str">
        <f t="shared" si="1"/>
        <v/>
      </c>
      <c r="F178" s="127" t="str">
        <f t="shared" si="2"/>
        <v/>
      </c>
      <c r="G178" s="125" t="str">
        <f t="shared" ref="G178:H178" si="355">IF($E178=2,B178,"")</f>
        <v/>
      </c>
      <c r="H178" s="125" t="str">
        <f t="shared" si="355"/>
        <v/>
      </c>
      <c r="I178" s="128" t="str">
        <f>IF($E178=2,Finish!H180,"")</f>
        <v/>
      </c>
      <c r="J178" s="125" t="str">
        <f t="shared" ref="J178:K178" si="356">IF($E178=3,B178,"")</f>
        <v/>
      </c>
      <c r="K178" s="125" t="str">
        <f t="shared" si="356"/>
        <v/>
      </c>
      <c r="L178" s="128" t="str">
        <f>IF($E178=3,Finish!H180,"")</f>
        <v/>
      </c>
    </row>
    <row r="179" spans="1:12" ht="12.75" customHeight="1" x14ac:dyDescent="0.2">
      <c r="A179" s="124" t="str">
        <f t="shared" si="0"/>
        <v>-</v>
      </c>
      <c r="B179" s="125" t="str">
        <f>IF(D179="","",Finish!N181)</f>
        <v/>
      </c>
      <c r="C179" s="125" t="str">
        <f>IF(D179="","",Finish!M181)</f>
        <v/>
      </c>
      <c r="D179" s="126">
        <f>IF(LEFT(Finish!O181,1)&lt;&gt;"F",Finish!H181,"")</f>
        <v>178</v>
      </c>
      <c r="E179" s="126" t="str">
        <f t="shared" si="1"/>
        <v/>
      </c>
      <c r="F179" s="127" t="str">
        <f t="shared" si="2"/>
        <v/>
      </c>
      <c r="G179" s="125" t="str">
        <f t="shared" ref="G179:H179" si="357">IF($E179=2,B179,"")</f>
        <v/>
      </c>
      <c r="H179" s="125" t="str">
        <f t="shared" si="357"/>
        <v/>
      </c>
      <c r="I179" s="128" t="str">
        <f>IF($E179=2,Finish!H181,"")</f>
        <v/>
      </c>
      <c r="J179" s="125" t="str">
        <f t="shared" ref="J179:K179" si="358">IF($E179=3,B179,"")</f>
        <v/>
      </c>
      <c r="K179" s="125" t="str">
        <f t="shared" si="358"/>
        <v/>
      </c>
      <c r="L179" s="128" t="str">
        <f>IF($E179=3,Finish!H181,"")</f>
        <v/>
      </c>
    </row>
    <row r="180" spans="1:12" ht="12.75" customHeight="1" x14ac:dyDescent="0.2">
      <c r="A180" s="124" t="str">
        <f t="shared" si="0"/>
        <v>-</v>
      </c>
      <c r="B180" s="125" t="str">
        <f>IF(D180="","",Finish!N182)</f>
        <v/>
      </c>
      <c r="C180" s="125" t="str">
        <f>IF(D180="","",Finish!M182)</f>
        <v/>
      </c>
      <c r="D180" s="126">
        <f>IF(LEFT(Finish!O182,1)&lt;&gt;"F",Finish!H182,"")</f>
        <v>179</v>
      </c>
      <c r="E180" s="126" t="str">
        <f t="shared" si="1"/>
        <v/>
      </c>
      <c r="F180" s="127" t="str">
        <f t="shared" si="2"/>
        <v/>
      </c>
      <c r="G180" s="125" t="str">
        <f t="shared" ref="G180:H180" si="359">IF($E180=2,B180,"")</f>
        <v/>
      </c>
      <c r="H180" s="125" t="str">
        <f t="shared" si="359"/>
        <v/>
      </c>
      <c r="I180" s="128" t="str">
        <f>IF($E180=2,Finish!H182,"")</f>
        <v/>
      </c>
      <c r="J180" s="125" t="str">
        <f t="shared" ref="J180:K180" si="360">IF($E180=3,B180,"")</f>
        <v/>
      </c>
      <c r="K180" s="125" t="str">
        <f t="shared" si="360"/>
        <v/>
      </c>
      <c r="L180" s="128" t="str">
        <f>IF($E180=3,Finish!H182,"")</f>
        <v/>
      </c>
    </row>
    <row r="181" spans="1:12" ht="12.75" customHeight="1" x14ac:dyDescent="0.2">
      <c r="A181" s="124" t="str">
        <f t="shared" si="0"/>
        <v>-</v>
      </c>
      <c r="B181" s="125" t="str">
        <f>IF(D181="","",Finish!N183)</f>
        <v/>
      </c>
      <c r="C181" s="125" t="str">
        <f>IF(D181="","",Finish!M183)</f>
        <v/>
      </c>
      <c r="D181" s="126">
        <f>IF(LEFT(Finish!O183,1)&lt;&gt;"F",Finish!H183,"")</f>
        <v>180</v>
      </c>
      <c r="E181" s="126" t="str">
        <f t="shared" si="1"/>
        <v/>
      </c>
      <c r="F181" s="127" t="str">
        <f t="shared" si="2"/>
        <v/>
      </c>
      <c r="G181" s="125" t="str">
        <f t="shared" ref="G181:H181" si="361">IF($E181=2,B181,"")</f>
        <v/>
      </c>
      <c r="H181" s="125" t="str">
        <f t="shared" si="361"/>
        <v/>
      </c>
      <c r="I181" s="128" t="str">
        <f>IF($E181=2,Finish!H183,"")</f>
        <v/>
      </c>
      <c r="J181" s="125" t="str">
        <f t="shared" ref="J181:K181" si="362">IF($E181=3,B181,"")</f>
        <v/>
      </c>
      <c r="K181" s="125" t="str">
        <f t="shared" si="362"/>
        <v/>
      </c>
      <c r="L181" s="128" t="str">
        <f>IF($E181=3,Finish!H183,"")</f>
        <v/>
      </c>
    </row>
    <row r="182" spans="1:12" ht="12.75" customHeight="1" x14ac:dyDescent="0.2">
      <c r="A182" s="124" t="str">
        <f t="shared" si="0"/>
        <v>-</v>
      </c>
      <c r="B182" s="125" t="str">
        <f>IF(D182="","",Finish!N184)</f>
        <v/>
      </c>
      <c r="C182" s="125" t="str">
        <f>IF(D182="","",Finish!M184)</f>
        <v/>
      </c>
      <c r="D182" s="126">
        <f>IF(LEFT(Finish!O184,1)&lt;&gt;"F",Finish!H184,"")</f>
        <v>181</v>
      </c>
      <c r="E182" s="126" t="str">
        <f t="shared" si="1"/>
        <v/>
      </c>
      <c r="F182" s="127" t="str">
        <f t="shared" si="2"/>
        <v/>
      </c>
      <c r="G182" s="125" t="str">
        <f t="shared" ref="G182:H182" si="363">IF($E182=2,B182,"")</f>
        <v/>
      </c>
      <c r="H182" s="125" t="str">
        <f t="shared" si="363"/>
        <v/>
      </c>
      <c r="I182" s="128" t="str">
        <f>IF($E182=2,Finish!H184,"")</f>
        <v/>
      </c>
      <c r="J182" s="125" t="str">
        <f t="shared" ref="J182:K182" si="364">IF($E182=3,B182,"")</f>
        <v/>
      </c>
      <c r="K182" s="125" t="str">
        <f t="shared" si="364"/>
        <v/>
      </c>
      <c r="L182" s="128" t="str">
        <f>IF($E182=3,Finish!H184,"")</f>
        <v/>
      </c>
    </row>
    <row r="183" spans="1:12" ht="12.75" customHeight="1" x14ac:dyDescent="0.2">
      <c r="A183" s="124" t="str">
        <f t="shared" si="0"/>
        <v>-</v>
      </c>
      <c r="B183" s="125" t="str">
        <f>IF(D183="","",Finish!N185)</f>
        <v/>
      </c>
      <c r="C183" s="125" t="str">
        <f>IF(D183="","",Finish!M185)</f>
        <v/>
      </c>
      <c r="D183" s="126">
        <f>IF(LEFT(Finish!O185,1)&lt;&gt;"F",Finish!H185,"")</f>
        <v>182</v>
      </c>
      <c r="E183" s="126" t="str">
        <f t="shared" si="1"/>
        <v/>
      </c>
      <c r="F183" s="127" t="str">
        <f t="shared" si="2"/>
        <v/>
      </c>
      <c r="G183" s="125" t="str">
        <f t="shared" ref="G183:H183" si="365">IF($E183=2,B183,"")</f>
        <v/>
      </c>
      <c r="H183" s="125" t="str">
        <f t="shared" si="365"/>
        <v/>
      </c>
      <c r="I183" s="128" t="str">
        <f>IF($E183=2,Finish!H185,"")</f>
        <v/>
      </c>
      <c r="J183" s="125" t="str">
        <f t="shared" ref="J183:K183" si="366">IF($E183=3,B183,"")</f>
        <v/>
      </c>
      <c r="K183" s="125" t="str">
        <f t="shared" si="366"/>
        <v/>
      </c>
      <c r="L183" s="128" t="str">
        <f>IF($E183=3,Finish!H185,"")</f>
        <v/>
      </c>
    </row>
    <row r="184" spans="1:12" ht="12.75" customHeight="1" x14ac:dyDescent="0.2">
      <c r="A184" s="124" t="str">
        <f t="shared" si="0"/>
        <v>-</v>
      </c>
      <c r="B184" s="125" t="str">
        <f>IF(D184="","",Finish!N186)</f>
        <v/>
      </c>
      <c r="C184" s="125" t="str">
        <f>IF(D184="","",Finish!M186)</f>
        <v/>
      </c>
      <c r="D184" s="126">
        <f>IF(LEFT(Finish!O186,1)&lt;&gt;"F",Finish!H186,"")</f>
        <v>183</v>
      </c>
      <c r="E184" s="126" t="str">
        <f t="shared" si="1"/>
        <v/>
      </c>
      <c r="F184" s="127" t="str">
        <f t="shared" si="2"/>
        <v/>
      </c>
      <c r="G184" s="125" t="str">
        <f t="shared" ref="G184:H184" si="367">IF($E184=2,B184,"")</f>
        <v/>
      </c>
      <c r="H184" s="125" t="str">
        <f t="shared" si="367"/>
        <v/>
      </c>
      <c r="I184" s="128" t="str">
        <f>IF($E184=2,Finish!H186,"")</f>
        <v/>
      </c>
      <c r="J184" s="125" t="str">
        <f t="shared" ref="J184:K184" si="368">IF($E184=3,B184,"")</f>
        <v/>
      </c>
      <c r="K184" s="125" t="str">
        <f t="shared" si="368"/>
        <v/>
      </c>
      <c r="L184" s="128" t="str">
        <f>IF($E184=3,Finish!H186,"")</f>
        <v/>
      </c>
    </row>
    <row r="185" spans="1:12" ht="12.75" customHeight="1" x14ac:dyDescent="0.2">
      <c r="A185" s="124" t="str">
        <f t="shared" si="0"/>
        <v>-</v>
      </c>
      <c r="B185" s="125" t="str">
        <f>IF(D185="","",Finish!N187)</f>
        <v/>
      </c>
      <c r="C185" s="125" t="str">
        <f>IF(D185="","",Finish!M187)</f>
        <v/>
      </c>
      <c r="D185" s="126">
        <f>IF(LEFT(Finish!O187,1)&lt;&gt;"F",Finish!H187,"")</f>
        <v>184</v>
      </c>
      <c r="E185" s="126" t="str">
        <f t="shared" si="1"/>
        <v/>
      </c>
      <c r="F185" s="127" t="str">
        <f t="shared" si="2"/>
        <v/>
      </c>
      <c r="G185" s="125" t="str">
        <f t="shared" ref="G185:H185" si="369">IF($E185=2,B185,"")</f>
        <v/>
      </c>
      <c r="H185" s="125" t="str">
        <f t="shared" si="369"/>
        <v/>
      </c>
      <c r="I185" s="128" t="str">
        <f>IF($E185=2,Finish!H187,"")</f>
        <v/>
      </c>
      <c r="J185" s="125" t="str">
        <f t="shared" ref="J185:K185" si="370">IF($E185=3,B185,"")</f>
        <v/>
      </c>
      <c r="K185" s="125" t="str">
        <f t="shared" si="370"/>
        <v/>
      </c>
      <c r="L185" s="128" t="str">
        <f>IF($E185=3,Finish!H187,"")</f>
        <v/>
      </c>
    </row>
    <row r="186" spans="1:12" ht="12.75" customHeight="1" x14ac:dyDescent="0.2">
      <c r="A186" s="124" t="str">
        <f t="shared" si="0"/>
        <v>-</v>
      </c>
      <c r="B186" s="125" t="str">
        <f>IF(D186="","",Finish!N188)</f>
        <v/>
      </c>
      <c r="C186" s="125" t="str">
        <f>IF(D186="","",Finish!M188)</f>
        <v/>
      </c>
      <c r="D186" s="126">
        <f>IF(LEFT(Finish!O188,1)&lt;&gt;"F",Finish!H188,"")</f>
        <v>185</v>
      </c>
      <c r="E186" s="126" t="str">
        <f t="shared" si="1"/>
        <v/>
      </c>
      <c r="F186" s="127" t="str">
        <f t="shared" si="2"/>
        <v/>
      </c>
      <c r="G186" s="125" t="str">
        <f t="shared" ref="G186:H186" si="371">IF($E186=2,B186,"")</f>
        <v/>
      </c>
      <c r="H186" s="125" t="str">
        <f t="shared" si="371"/>
        <v/>
      </c>
      <c r="I186" s="128" t="str">
        <f>IF($E186=2,Finish!H188,"")</f>
        <v/>
      </c>
      <c r="J186" s="125" t="str">
        <f t="shared" ref="J186:K186" si="372">IF($E186=3,B186,"")</f>
        <v/>
      </c>
      <c r="K186" s="125" t="str">
        <f t="shared" si="372"/>
        <v/>
      </c>
      <c r="L186" s="128" t="str">
        <f>IF($E186=3,Finish!H188,"")</f>
        <v/>
      </c>
    </row>
    <row r="187" spans="1:12" ht="12.75" customHeight="1" x14ac:dyDescent="0.2">
      <c r="A187" s="124" t="str">
        <f t="shared" si="0"/>
        <v>-</v>
      </c>
      <c r="B187" s="125" t="str">
        <f>IF(D187="","",Finish!N189)</f>
        <v/>
      </c>
      <c r="C187" s="125" t="str">
        <f>IF(D187="","",Finish!M189)</f>
        <v/>
      </c>
      <c r="D187" s="126">
        <f>IF(LEFT(Finish!O189,1)&lt;&gt;"F",Finish!H189,"")</f>
        <v>186</v>
      </c>
      <c r="E187" s="126" t="str">
        <f t="shared" si="1"/>
        <v/>
      </c>
      <c r="F187" s="127" t="str">
        <f t="shared" si="2"/>
        <v/>
      </c>
      <c r="G187" s="125" t="str">
        <f t="shared" ref="G187:H187" si="373">IF($E187=2,B187,"")</f>
        <v/>
      </c>
      <c r="H187" s="125" t="str">
        <f t="shared" si="373"/>
        <v/>
      </c>
      <c r="I187" s="128" t="str">
        <f>IF($E187=2,Finish!H189,"")</f>
        <v/>
      </c>
      <c r="J187" s="125" t="str">
        <f t="shared" ref="J187:K187" si="374">IF($E187=3,B187,"")</f>
        <v/>
      </c>
      <c r="K187" s="125" t="str">
        <f t="shared" si="374"/>
        <v/>
      </c>
      <c r="L187" s="128" t="str">
        <f>IF($E187=3,Finish!H189,"")</f>
        <v/>
      </c>
    </row>
    <row r="188" spans="1:12" ht="12.75" customHeight="1" x14ac:dyDescent="0.2">
      <c r="A188" s="124" t="str">
        <f t="shared" si="0"/>
        <v>-</v>
      </c>
      <c r="B188" s="125" t="str">
        <f>IF(D188="","",Finish!N190)</f>
        <v/>
      </c>
      <c r="C188" s="125" t="str">
        <f>IF(D188="","",Finish!M190)</f>
        <v/>
      </c>
      <c r="D188" s="126">
        <f>IF(LEFT(Finish!O190,1)&lt;&gt;"F",Finish!H190,"")</f>
        <v>187</v>
      </c>
      <c r="E188" s="126" t="str">
        <f t="shared" si="1"/>
        <v/>
      </c>
      <c r="F188" s="127" t="str">
        <f t="shared" si="2"/>
        <v/>
      </c>
      <c r="G188" s="125" t="str">
        <f t="shared" ref="G188:H188" si="375">IF($E188=2,B188,"")</f>
        <v/>
      </c>
      <c r="H188" s="125" t="str">
        <f t="shared" si="375"/>
        <v/>
      </c>
      <c r="I188" s="128" t="str">
        <f>IF($E188=2,Finish!H190,"")</f>
        <v/>
      </c>
      <c r="J188" s="125" t="str">
        <f t="shared" ref="J188:K188" si="376">IF($E188=3,B188,"")</f>
        <v/>
      </c>
      <c r="K188" s="125" t="str">
        <f t="shared" si="376"/>
        <v/>
      </c>
      <c r="L188" s="128" t="str">
        <f>IF($E188=3,Finish!H190,"")</f>
        <v/>
      </c>
    </row>
    <row r="189" spans="1:12" ht="12.75" customHeight="1" x14ac:dyDescent="0.2">
      <c r="A189" s="124" t="str">
        <f t="shared" si="0"/>
        <v>-</v>
      </c>
      <c r="B189" s="125" t="str">
        <f>IF(D189="","",Finish!N191)</f>
        <v/>
      </c>
      <c r="C189" s="125" t="str">
        <f>IF(D189="","",Finish!M191)</f>
        <v/>
      </c>
      <c r="D189" s="126">
        <f>IF(LEFT(Finish!O191,1)&lt;&gt;"F",Finish!H191,"")</f>
        <v>188</v>
      </c>
      <c r="E189" s="126" t="str">
        <f t="shared" si="1"/>
        <v/>
      </c>
      <c r="F189" s="127" t="str">
        <f t="shared" si="2"/>
        <v/>
      </c>
      <c r="G189" s="125" t="str">
        <f t="shared" ref="G189:H189" si="377">IF($E189=2,B189,"")</f>
        <v/>
      </c>
      <c r="H189" s="125" t="str">
        <f t="shared" si="377"/>
        <v/>
      </c>
      <c r="I189" s="128" t="str">
        <f>IF($E189=2,Finish!H191,"")</f>
        <v/>
      </c>
      <c r="J189" s="125" t="str">
        <f t="shared" ref="J189:K189" si="378">IF($E189=3,B189,"")</f>
        <v/>
      </c>
      <c r="K189" s="125" t="str">
        <f t="shared" si="378"/>
        <v/>
      </c>
      <c r="L189" s="128" t="str">
        <f>IF($E189=3,Finish!H191,"")</f>
        <v/>
      </c>
    </row>
    <row r="190" spans="1:12" ht="12.75" customHeight="1" x14ac:dyDescent="0.2">
      <c r="A190" s="124" t="str">
        <f t="shared" si="0"/>
        <v>-</v>
      </c>
      <c r="B190" s="125" t="str">
        <f>IF(D190="","",Finish!N192)</f>
        <v/>
      </c>
      <c r="C190" s="125" t="str">
        <f>IF(D190="","",Finish!M192)</f>
        <v/>
      </c>
      <c r="D190" s="126">
        <f>IF(LEFT(Finish!O192,1)&lt;&gt;"F",Finish!H192,"")</f>
        <v>189</v>
      </c>
      <c r="E190" s="126" t="str">
        <f t="shared" si="1"/>
        <v/>
      </c>
      <c r="F190" s="127" t="str">
        <f t="shared" si="2"/>
        <v/>
      </c>
      <c r="G190" s="125" t="str">
        <f t="shared" ref="G190:H190" si="379">IF($E190=2,B190,"")</f>
        <v/>
      </c>
      <c r="H190" s="125" t="str">
        <f t="shared" si="379"/>
        <v/>
      </c>
      <c r="I190" s="128" t="str">
        <f>IF($E190=2,Finish!H192,"")</f>
        <v/>
      </c>
      <c r="J190" s="125" t="str">
        <f t="shared" ref="J190:K190" si="380">IF($E190=3,B190,"")</f>
        <v/>
      </c>
      <c r="K190" s="125" t="str">
        <f t="shared" si="380"/>
        <v/>
      </c>
      <c r="L190" s="128" t="str">
        <f>IF($E190=3,Finish!H192,"")</f>
        <v/>
      </c>
    </row>
    <row r="191" spans="1:12" ht="12.75" customHeight="1" x14ac:dyDescent="0.2">
      <c r="A191" s="124" t="str">
        <f t="shared" si="0"/>
        <v>-</v>
      </c>
      <c r="B191" s="125" t="str">
        <f>IF(D191="","",Finish!N193)</f>
        <v/>
      </c>
      <c r="C191" s="125" t="str">
        <f>IF(D191="","",Finish!M193)</f>
        <v/>
      </c>
      <c r="D191" s="126">
        <f>IF(LEFT(Finish!O193,1)&lt;&gt;"F",Finish!H193,"")</f>
        <v>190</v>
      </c>
      <c r="E191" s="126" t="str">
        <f t="shared" si="1"/>
        <v/>
      </c>
      <c r="F191" s="127" t="str">
        <f t="shared" si="2"/>
        <v/>
      </c>
      <c r="G191" s="125" t="str">
        <f t="shared" ref="G191:H191" si="381">IF($E191=2,B191,"")</f>
        <v/>
      </c>
      <c r="H191" s="125" t="str">
        <f t="shared" si="381"/>
        <v/>
      </c>
      <c r="I191" s="128" t="str">
        <f>IF($E191=2,Finish!H193,"")</f>
        <v/>
      </c>
      <c r="J191" s="125" t="str">
        <f t="shared" ref="J191:K191" si="382">IF($E191=3,B191,"")</f>
        <v/>
      </c>
      <c r="K191" s="125" t="str">
        <f t="shared" si="382"/>
        <v/>
      </c>
      <c r="L191" s="128" t="str">
        <f>IF($E191=3,Finish!H193,"")</f>
        <v/>
      </c>
    </row>
    <row r="192" spans="1:12" ht="12.75" customHeight="1" x14ac:dyDescent="0.2">
      <c r="A192" s="124" t="str">
        <f t="shared" si="0"/>
        <v>-</v>
      </c>
      <c r="B192" s="125" t="str">
        <f>IF(D192="","",Finish!N194)</f>
        <v/>
      </c>
      <c r="C192" s="125" t="str">
        <f>IF(D192="","",Finish!M194)</f>
        <v/>
      </c>
      <c r="D192" s="126">
        <f>IF(LEFT(Finish!O194,1)&lt;&gt;"F",Finish!H194,"")</f>
        <v>191</v>
      </c>
      <c r="E192" s="126" t="str">
        <f t="shared" si="1"/>
        <v/>
      </c>
      <c r="F192" s="127" t="str">
        <f t="shared" si="2"/>
        <v/>
      </c>
      <c r="G192" s="125" t="str">
        <f t="shared" ref="G192:H192" si="383">IF($E192=2,B192,"")</f>
        <v/>
      </c>
      <c r="H192" s="125" t="str">
        <f t="shared" si="383"/>
        <v/>
      </c>
      <c r="I192" s="128" t="str">
        <f>IF($E192=2,Finish!H194,"")</f>
        <v/>
      </c>
      <c r="J192" s="125" t="str">
        <f t="shared" ref="J192:K192" si="384">IF($E192=3,B192,"")</f>
        <v/>
      </c>
      <c r="K192" s="125" t="str">
        <f t="shared" si="384"/>
        <v/>
      </c>
      <c r="L192" s="128" t="str">
        <f>IF($E192=3,Finish!H194,"")</f>
        <v/>
      </c>
    </row>
    <row r="193" spans="1:12" ht="12.75" customHeight="1" x14ac:dyDescent="0.2">
      <c r="A193" s="124" t="str">
        <f t="shared" si="0"/>
        <v>-</v>
      </c>
      <c r="B193" s="125" t="str">
        <f>IF(D193="","",Finish!N195)</f>
        <v/>
      </c>
      <c r="C193" s="125" t="str">
        <f>IF(D193="","",Finish!M195)</f>
        <v/>
      </c>
      <c r="D193" s="126">
        <f>IF(LEFT(Finish!O195,1)&lt;&gt;"F",Finish!H195,"")</f>
        <v>192</v>
      </c>
      <c r="E193" s="126" t="str">
        <f t="shared" si="1"/>
        <v/>
      </c>
      <c r="F193" s="127" t="str">
        <f t="shared" si="2"/>
        <v/>
      </c>
      <c r="G193" s="125" t="str">
        <f t="shared" ref="G193:H193" si="385">IF($E193=2,B193,"")</f>
        <v/>
      </c>
      <c r="H193" s="125" t="str">
        <f t="shared" si="385"/>
        <v/>
      </c>
      <c r="I193" s="128" t="str">
        <f>IF($E193=2,Finish!H195,"")</f>
        <v/>
      </c>
      <c r="J193" s="125" t="str">
        <f t="shared" ref="J193:K193" si="386">IF($E193=3,B193,"")</f>
        <v/>
      </c>
      <c r="K193" s="125" t="str">
        <f t="shared" si="386"/>
        <v/>
      </c>
      <c r="L193" s="128" t="str">
        <f>IF($E193=3,Finish!H195,"")</f>
        <v/>
      </c>
    </row>
    <row r="194" spans="1:12" ht="12.75" customHeight="1" x14ac:dyDescent="0.2">
      <c r="A194" s="124" t="str">
        <f t="shared" si="0"/>
        <v>-</v>
      </c>
      <c r="B194" s="125" t="str">
        <f>IF(D194="","",Finish!N196)</f>
        <v/>
      </c>
      <c r="C194" s="125" t="str">
        <f>IF(D194="","",Finish!M196)</f>
        <v/>
      </c>
      <c r="D194" s="126">
        <f>IF(LEFT(Finish!O196,1)&lt;&gt;"F",Finish!H196,"")</f>
        <v>193</v>
      </c>
      <c r="E194" s="126" t="str">
        <f t="shared" si="1"/>
        <v/>
      </c>
      <c r="F194" s="127" t="str">
        <f t="shared" si="2"/>
        <v/>
      </c>
      <c r="G194" s="125" t="str">
        <f t="shared" ref="G194:H194" si="387">IF($E194=2,B194,"")</f>
        <v/>
      </c>
      <c r="H194" s="125" t="str">
        <f t="shared" si="387"/>
        <v/>
      </c>
      <c r="I194" s="128" t="str">
        <f>IF($E194=2,Finish!H196,"")</f>
        <v/>
      </c>
      <c r="J194" s="125" t="str">
        <f t="shared" ref="J194:K194" si="388">IF($E194=3,B194,"")</f>
        <v/>
      </c>
      <c r="K194" s="125" t="str">
        <f t="shared" si="388"/>
        <v/>
      </c>
      <c r="L194" s="128" t="str">
        <f>IF($E194=3,Finish!H196,"")</f>
        <v/>
      </c>
    </row>
    <row r="195" spans="1:12" ht="12.75" customHeight="1" x14ac:dyDescent="0.2">
      <c r="A195" s="124" t="str">
        <f t="shared" si="0"/>
        <v>-</v>
      </c>
      <c r="B195" s="125" t="str">
        <f>IF(D195="","",Finish!N197)</f>
        <v/>
      </c>
      <c r="C195" s="125" t="str">
        <f>IF(D195="","",Finish!M197)</f>
        <v/>
      </c>
      <c r="D195" s="126">
        <f>IF(LEFT(Finish!O197,1)&lt;&gt;"F",Finish!H197,"")</f>
        <v>194</v>
      </c>
      <c r="E195" s="126" t="str">
        <f t="shared" si="1"/>
        <v/>
      </c>
      <c r="F195" s="127" t="str">
        <f t="shared" si="2"/>
        <v/>
      </c>
      <c r="G195" s="125" t="str">
        <f t="shared" ref="G195:H195" si="389">IF($E195=2,B195,"")</f>
        <v/>
      </c>
      <c r="H195" s="125" t="str">
        <f t="shared" si="389"/>
        <v/>
      </c>
      <c r="I195" s="128" t="str">
        <f>IF($E195=2,Finish!H197,"")</f>
        <v/>
      </c>
      <c r="J195" s="125" t="str">
        <f t="shared" ref="J195:K195" si="390">IF($E195=3,B195,"")</f>
        <v/>
      </c>
      <c r="K195" s="125" t="str">
        <f t="shared" si="390"/>
        <v/>
      </c>
      <c r="L195" s="128" t="str">
        <f>IF($E195=3,Finish!H197,"")</f>
        <v/>
      </c>
    </row>
    <row r="196" spans="1:12" ht="12.75" customHeight="1" x14ac:dyDescent="0.2">
      <c r="A196" s="124" t="str">
        <f t="shared" si="0"/>
        <v>-</v>
      </c>
      <c r="B196" s="125" t="str">
        <f>IF(D196="","",Finish!N198)</f>
        <v/>
      </c>
      <c r="C196" s="125" t="str">
        <f>IF(D196="","",Finish!M198)</f>
        <v/>
      </c>
      <c r="D196" s="126">
        <f>IF(LEFT(Finish!O198,1)&lt;&gt;"F",Finish!H198,"")</f>
        <v>195</v>
      </c>
      <c r="E196" s="126" t="str">
        <f t="shared" si="1"/>
        <v/>
      </c>
      <c r="F196" s="127" t="str">
        <f t="shared" si="2"/>
        <v/>
      </c>
      <c r="G196" s="125" t="str">
        <f t="shared" ref="G196:H196" si="391">IF($E196=2,B196,"")</f>
        <v/>
      </c>
      <c r="H196" s="125" t="str">
        <f t="shared" si="391"/>
        <v/>
      </c>
      <c r="I196" s="128" t="str">
        <f>IF($E196=2,Finish!H198,"")</f>
        <v/>
      </c>
      <c r="J196" s="125" t="str">
        <f t="shared" ref="J196:K196" si="392">IF($E196=3,B196,"")</f>
        <v/>
      </c>
      <c r="K196" s="125" t="str">
        <f t="shared" si="392"/>
        <v/>
      </c>
      <c r="L196" s="128" t="str">
        <f>IF($E196=3,Finish!H198,"")</f>
        <v/>
      </c>
    </row>
    <row r="197" spans="1:12" ht="12.75" customHeight="1" x14ac:dyDescent="0.2">
      <c r="A197" s="124" t="str">
        <f t="shared" si="0"/>
        <v>-</v>
      </c>
      <c r="B197" s="125" t="str">
        <f>IF(D197="","",Finish!N199)</f>
        <v/>
      </c>
      <c r="C197" s="125" t="str">
        <f>IF(D197="","",Finish!M199)</f>
        <v/>
      </c>
      <c r="D197" s="126">
        <f>IF(LEFT(Finish!O199,1)&lt;&gt;"F",Finish!H199,"")</f>
        <v>196</v>
      </c>
      <c r="E197" s="126" t="str">
        <f t="shared" si="1"/>
        <v/>
      </c>
      <c r="F197" s="127" t="str">
        <f t="shared" si="2"/>
        <v/>
      </c>
      <c r="G197" s="125" t="str">
        <f t="shared" ref="G197:H197" si="393">IF($E197=2,B197,"")</f>
        <v/>
      </c>
      <c r="H197" s="125" t="str">
        <f t="shared" si="393"/>
        <v/>
      </c>
      <c r="I197" s="128" t="str">
        <f>IF($E197=2,Finish!H199,"")</f>
        <v/>
      </c>
      <c r="J197" s="125" t="str">
        <f t="shared" ref="J197:K197" si="394">IF($E197=3,B197,"")</f>
        <v/>
      </c>
      <c r="K197" s="125" t="str">
        <f t="shared" si="394"/>
        <v/>
      </c>
      <c r="L197" s="128" t="str">
        <f>IF($E197=3,Finish!H199,"")</f>
        <v/>
      </c>
    </row>
    <row r="198" spans="1:12" ht="12.75" customHeight="1" x14ac:dyDescent="0.2">
      <c r="A198" s="124" t="str">
        <f t="shared" si="0"/>
        <v>-</v>
      </c>
      <c r="B198" s="125" t="str">
        <f>IF(D198="","",Finish!N200)</f>
        <v/>
      </c>
      <c r="C198" s="125" t="str">
        <f>IF(D198="","",Finish!M200)</f>
        <v/>
      </c>
      <c r="D198" s="126">
        <f>IF(LEFT(Finish!O200,1)&lt;&gt;"F",Finish!H200,"")</f>
        <v>197</v>
      </c>
      <c r="E198" s="126" t="str">
        <f t="shared" si="1"/>
        <v/>
      </c>
      <c r="F198" s="127" t="str">
        <f t="shared" si="2"/>
        <v/>
      </c>
      <c r="G198" s="125" t="str">
        <f t="shared" ref="G198:H198" si="395">IF($E198=2,B198,"")</f>
        <v/>
      </c>
      <c r="H198" s="125" t="str">
        <f t="shared" si="395"/>
        <v/>
      </c>
      <c r="I198" s="128" t="str">
        <f>IF($E198=2,Finish!H200,"")</f>
        <v/>
      </c>
      <c r="J198" s="125" t="str">
        <f t="shared" ref="J198:K198" si="396">IF($E198=3,B198,"")</f>
        <v/>
      </c>
      <c r="K198" s="125" t="str">
        <f t="shared" si="396"/>
        <v/>
      </c>
      <c r="L198" s="128" t="str">
        <f>IF($E198=3,Finish!H200,"")</f>
        <v/>
      </c>
    </row>
    <row r="199" spans="1:12" ht="12.75" customHeight="1" x14ac:dyDescent="0.2">
      <c r="A199" s="124" t="str">
        <f t="shared" si="0"/>
        <v>-</v>
      </c>
      <c r="B199" s="125" t="str">
        <f>IF(D199="","",Finish!N201)</f>
        <v/>
      </c>
      <c r="C199" s="125" t="str">
        <f>IF(D199="","",Finish!M201)</f>
        <v/>
      </c>
      <c r="D199" s="126">
        <f>IF(LEFT(Finish!O201,1)&lt;&gt;"F",Finish!H201,"")</f>
        <v>198</v>
      </c>
      <c r="E199" s="126" t="str">
        <f t="shared" si="1"/>
        <v/>
      </c>
      <c r="F199" s="127" t="str">
        <f t="shared" si="2"/>
        <v/>
      </c>
      <c r="G199" s="125" t="str">
        <f t="shared" ref="G199:H199" si="397">IF($E199=2,B199,"")</f>
        <v/>
      </c>
      <c r="H199" s="125" t="str">
        <f t="shared" si="397"/>
        <v/>
      </c>
      <c r="I199" s="128" t="str">
        <f>IF($E199=2,Finish!H201,"")</f>
        <v/>
      </c>
      <c r="J199" s="125" t="str">
        <f t="shared" ref="J199:K199" si="398">IF($E199=3,B199,"")</f>
        <v/>
      </c>
      <c r="K199" s="125" t="str">
        <f t="shared" si="398"/>
        <v/>
      </c>
      <c r="L199" s="128" t="str">
        <f>IF($E199=3,Finish!H201,"")</f>
        <v/>
      </c>
    </row>
    <row r="200" spans="1:12" ht="12.75" customHeight="1" x14ac:dyDescent="0.2">
      <c r="A200" s="124" t="str">
        <f t="shared" si="0"/>
        <v>-</v>
      </c>
      <c r="B200" s="125" t="str">
        <f>IF(D200="","",Finish!N202)</f>
        <v/>
      </c>
      <c r="C200" s="125" t="str">
        <f>IF(D200="","",Finish!M202)</f>
        <v/>
      </c>
      <c r="D200" s="126">
        <f>IF(LEFT(Finish!O202,1)&lt;&gt;"F",Finish!H202,"")</f>
        <v>199</v>
      </c>
      <c r="E200" s="126" t="str">
        <f t="shared" si="1"/>
        <v/>
      </c>
      <c r="F200" s="127" t="str">
        <f t="shared" si="2"/>
        <v/>
      </c>
      <c r="G200" s="125" t="str">
        <f t="shared" ref="G200:H200" si="399">IF($E200=2,B200,"")</f>
        <v/>
      </c>
      <c r="H200" s="125" t="str">
        <f t="shared" si="399"/>
        <v/>
      </c>
      <c r="I200" s="128" t="str">
        <f>IF($E200=2,Finish!H202,"")</f>
        <v/>
      </c>
      <c r="J200" s="125" t="str">
        <f t="shared" ref="J200:K200" si="400">IF($E200=3,B200,"")</f>
        <v/>
      </c>
      <c r="K200" s="125" t="str">
        <f t="shared" si="400"/>
        <v/>
      </c>
      <c r="L200" s="128" t="str">
        <f>IF($E200=3,Finish!H202,"")</f>
        <v/>
      </c>
    </row>
    <row r="201" spans="1:12" ht="12.75" customHeight="1" x14ac:dyDescent="0.2">
      <c r="A201" s="124" t="str">
        <f t="shared" si="0"/>
        <v>-</v>
      </c>
      <c r="B201" s="125" t="str">
        <f>IF(D201="","",Finish!N203)</f>
        <v/>
      </c>
      <c r="C201" s="125" t="str">
        <f>IF(D201="","",Finish!M203)</f>
        <v/>
      </c>
      <c r="D201" s="126">
        <f>IF(LEFT(Finish!O203,1)&lt;&gt;"F",Finish!H203,"")</f>
        <v>200</v>
      </c>
      <c r="E201" s="126" t="str">
        <f t="shared" si="1"/>
        <v/>
      </c>
      <c r="F201" s="127" t="str">
        <f t="shared" si="2"/>
        <v/>
      </c>
      <c r="G201" s="125" t="str">
        <f t="shared" ref="G201:H201" si="401">IF($E201=2,B201,"")</f>
        <v/>
      </c>
      <c r="H201" s="125" t="str">
        <f t="shared" si="401"/>
        <v/>
      </c>
      <c r="I201" s="128" t="str">
        <f>IF($E201=2,Finish!H203,"")</f>
        <v/>
      </c>
      <c r="J201" s="125" t="str">
        <f t="shared" ref="J201:K201" si="402">IF($E201=3,B201,"")</f>
        <v/>
      </c>
      <c r="K201" s="125" t="str">
        <f t="shared" si="402"/>
        <v/>
      </c>
      <c r="L201" s="128" t="str">
        <f>IF($E201=3,Finish!H203,"")</f>
        <v/>
      </c>
    </row>
    <row r="202" spans="1:12" ht="12.75" customHeight="1" x14ac:dyDescent="0.2">
      <c r="A202" s="124" t="str">
        <f t="shared" si="0"/>
        <v>-</v>
      </c>
      <c r="B202" s="125" t="str">
        <f>IF(D202="","",Finish!N204)</f>
        <v/>
      </c>
      <c r="C202" s="125" t="str">
        <f>IF(D202="","",Finish!M204)</f>
        <v/>
      </c>
      <c r="D202" s="126">
        <f>IF(LEFT(Finish!O204,1)&lt;&gt;"F",Finish!H204,"")</f>
        <v>201</v>
      </c>
      <c r="E202" s="126" t="str">
        <f t="shared" si="1"/>
        <v/>
      </c>
      <c r="F202" s="127" t="str">
        <f t="shared" si="2"/>
        <v/>
      </c>
      <c r="G202" s="125" t="str">
        <f t="shared" ref="G202:H202" si="403">IF($E202=2,B202,"")</f>
        <v/>
      </c>
      <c r="H202" s="125" t="str">
        <f t="shared" si="403"/>
        <v/>
      </c>
      <c r="I202" s="128" t="str">
        <f>IF($E202=2,Finish!H204,"")</f>
        <v/>
      </c>
      <c r="J202" s="125" t="str">
        <f t="shared" ref="J202:K202" si="404">IF($E202=3,B202,"")</f>
        <v/>
      </c>
      <c r="K202" s="125" t="str">
        <f t="shared" si="404"/>
        <v/>
      </c>
      <c r="L202" s="128" t="str">
        <f>IF($E202=3,Finish!H204,"")</f>
        <v/>
      </c>
    </row>
    <row r="203" spans="1:12" ht="12.75" customHeight="1" x14ac:dyDescent="0.2">
      <c r="A203" s="124" t="str">
        <f t="shared" si="0"/>
        <v>-</v>
      </c>
      <c r="B203" s="125" t="str">
        <f>IF(D203="","",Finish!N205)</f>
        <v/>
      </c>
      <c r="C203" s="125" t="str">
        <f>IF(D203="","",Finish!M205)</f>
        <v/>
      </c>
      <c r="D203" s="126">
        <f>IF(LEFT(Finish!O205,1)&lt;&gt;"F",Finish!H205,"")</f>
        <v>202</v>
      </c>
      <c r="E203" s="126" t="str">
        <f t="shared" si="1"/>
        <v/>
      </c>
      <c r="F203" s="127" t="str">
        <f t="shared" si="2"/>
        <v/>
      </c>
      <c r="G203" s="125" t="str">
        <f t="shared" ref="G203:H203" si="405">IF($E203=2,B203,"")</f>
        <v/>
      </c>
      <c r="H203" s="125" t="str">
        <f t="shared" si="405"/>
        <v/>
      </c>
      <c r="I203" s="128" t="str">
        <f>IF($E203=2,Finish!H205,"")</f>
        <v/>
      </c>
      <c r="J203" s="125" t="str">
        <f t="shared" ref="J203:K203" si="406">IF($E203=3,B203,"")</f>
        <v/>
      </c>
      <c r="K203" s="125" t="str">
        <f t="shared" si="406"/>
        <v/>
      </c>
      <c r="L203" s="128" t="str">
        <f>IF($E203=3,Finish!H205,"")</f>
        <v/>
      </c>
    </row>
    <row r="204" spans="1:12" ht="12.75" customHeight="1" x14ac:dyDescent="0.2">
      <c r="A204" s="124" t="str">
        <f t="shared" si="0"/>
        <v>-</v>
      </c>
      <c r="B204" s="125" t="str">
        <f>IF(D204="","",Finish!N206)</f>
        <v/>
      </c>
      <c r="C204" s="125" t="str">
        <f>IF(D204="","",Finish!M206)</f>
        <v/>
      </c>
      <c r="D204" s="126">
        <f>IF(LEFT(Finish!O206,1)&lt;&gt;"F",Finish!H206,"")</f>
        <v>203</v>
      </c>
      <c r="E204" s="126" t="str">
        <f t="shared" si="1"/>
        <v/>
      </c>
      <c r="F204" s="127" t="str">
        <f t="shared" si="2"/>
        <v/>
      </c>
      <c r="G204" s="125" t="str">
        <f t="shared" ref="G204:H204" si="407">IF($E204=2,B204,"")</f>
        <v/>
      </c>
      <c r="H204" s="125" t="str">
        <f t="shared" si="407"/>
        <v/>
      </c>
      <c r="I204" s="128" t="str">
        <f>IF($E204=2,Finish!H206,"")</f>
        <v/>
      </c>
      <c r="J204" s="125" t="str">
        <f t="shared" ref="J204:K204" si="408">IF($E204=3,B204,"")</f>
        <v/>
      </c>
      <c r="K204" s="125" t="str">
        <f t="shared" si="408"/>
        <v/>
      </c>
      <c r="L204" s="128" t="str">
        <f>IF($E204=3,Finish!H206,"")</f>
        <v/>
      </c>
    </row>
    <row r="205" spans="1:12" ht="12.75" customHeight="1" x14ac:dyDescent="0.2">
      <c r="A205" s="124" t="str">
        <f t="shared" si="0"/>
        <v>-</v>
      </c>
      <c r="B205" s="125" t="str">
        <f>IF(D205="","",Finish!N207)</f>
        <v/>
      </c>
      <c r="C205" s="125" t="str">
        <f>IF(D205="","",Finish!M207)</f>
        <v/>
      </c>
      <c r="D205" s="126">
        <f>IF(LEFT(Finish!O207,1)&lt;&gt;"F",Finish!H207,"")</f>
        <v>204</v>
      </c>
      <c r="E205" s="126" t="str">
        <f t="shared" si="1"/>
        <v/>
      </c>
      <c r="F205" s="127" t="str">
        <f t="shared" si="2"/>
        <v/>
      </c>
      <c r="G205" s="125" t="str">
        <f t="shared" ref="G205:H205" si="409">IF($E205=2,B205,"")</f>
        <v/>
      </c>
      <c r="H205" s="125" t="str">
        <f t="shared" si="409"/>
        <v/>
      </c>
      <c r="I205" s="128" t="str">
        <f>IF($E205=2,Finish!H207,"")</f>
        <v/>
      </c>
      <c r="J205" s="125" t="str">
        <f t="shared" ref="J205:K205" si="410">IF($E205=3,B205,"")</f>
        <v/>
      </c>
      <c r="K205" s="125" t="str">
        <f t="shared" si="410"/>
        <v/>
      </c>
      <c r="L205" s="128" t="str">
        <f>IF($E205=3,Finish!H207,"")</f>
        <v/>
      </c>
    </row>
    <row r="206" spans="1:12" ht="12.75" customHeight="1" x14ac:dyDescent="0.2">
      <c r="A206" s="124" t="str">
        <f t="shared" si="0"/>
        <v>-</v>
      </c>
      <c r="B206" s="125" t="str">
        <f>IF(D206="","",Finish!N208)</f>
        <v/>
      </c>
      <c r="C206" s="125" t="str">
        <f>IF(D206="","",Finish!M208)</f>
        <v/>
      </c>
      <c r="D206" s="126">
        <f>IF(LEFT(Finish!O208,1)&lt;&gt;"F",Finish!H208,"")</f>
        <v>205</v>
      </c>
      <c r="E206" s="126" t="str">
        <f t="shared" si="1"/>
        <v/>
      </c>
      <c r="F206" s="127" t="str">
        <f t="shared" si="2"/>
        <v/>
      </c>
      <c r="G206" s="125" t="str">
        <f t="shared" ref="G206:H206" si="411">IF($E206=2,B206,"")</f>
        <v/>
      </c>
      <c r="H206" s="125" t="str">
        <f t="shared" si="411"/>
        <v/>
      </c>
      <c r="I206" s="128" t="str">
        <f>IF($E206=2,Finish!H208,"")</f>
        <v/>
      </c>
      <c r="J206" s="125" t="str">
        <f t="shared" ref="J206:K206" si="412">IF($E206=3,B206,"")</f>
        <v/>
      </c>
      <c r="K206" s="125" t="str">
        <f t="shared" si="412"/>
        <v/>
      </c>
      <c r="L206" s="128" t="str">
        <f>IF($E206=3,Finish!H208,"")</f>
        <v/>
      </c>
    </row>
    <row r="207" spans="1:12" ht="12.75" customHeight="1" x14ac:dyDescent="0.2">
      <c r="A207" s="124" t="str">
        <f t="shared" si="0"/>
        <v>-</v>
      </c>
      <c r="B207" s="125" t="str">
        <f>IF(D207="","",Finish!N209)</f>
        <v/>
      </c>
      <c r="C207" s="125" t="str">
        <f>IF(D207="","",Finish!M209)</f>
        <v/>
      </c>
      <c r="D207" s="126">
        <f>IF(LEFT(Finish!O209,1)&lt;&gt;"F",Finish!H209,"")</f>
        <v>206</v>
      </c>
      <c r="E207" s="126" t="str">
        <f t="shared" si="1"/>
        <v/>
      </c>
      <c r="F207" s="127" t="str">
        <f t="shared" si="2"/>
        <v/>
      </c>
      <c r="G207" s="125" t="str">
        <f t="shared" ref="G207:H207" si="413">IF($E207=2,B207,"")</f>
        <v/>
      </c>
      <c r="H207" s="125" t="str">
        <f t="shared" si="413"/>
        <v/>
      </c>
      <c r="I207" s="128" t="str">
        <f>IF($E207=2,Finish!H209,"")</f>
        <v/>
      </c>
      <c r="J207" s="125" t="str">
        <f t="shared" ref="J207:K207" si="414">IF($E207=3,B207,"")</f>
        <v/>
      </c>
      <c r="K207" s="125" t="str">
        <f t="shared" si="414"/>
        <v/>
      </c>
      <c r="L207" s="128" t="str">
        <f>IF($E207=3,Finish!H209,"")</f>
        <v/>
      </c>
    </row>
    <row r="208" spans="1:12" ht="12.75" customHeight="1" x14ac:dyDescent="0.2">
      <c r="A208" s="124" t="str">
        <f t="shared" si="0"/>
        <v>-</v>
      </c>
      <c r="B208" s="125" t="str">
        <f>IF(D208="","",Finish!N210)</f>
        <v/>
      </c>
      <c r="C208" s="125" t="str">
        <f>IF(D208="","",Finish!M210)</f>
        <v/>
      </c>
      <c r="D208" s="126">
        <f>IF(LEFT(Finish!O210,1)&lt;&gt;"F",Finish!H210,"")</f>
        <v>207</v>
      </c>
      <c r="E208" s="126" t="str">
        <f t="shared" si="1"/>
        <v/>
      </c>
      <c r="F208" s="127" t="str">
        <f t="shared" si="2"/>
        <v/>
      </c>
      <c r="G208" s="125" t="str">
        <f t="shared" ref="G208:H208" si="415">IF($E208=2,B208,"")</f>
        <v/>
      </c>
      <c r="H208" s="125" t="str">
        <f t="shared" si="415"/>
        <v/>
      </c>
      <c r="I208" s="128" t="str">
        <f>IF($E208=2,Finish!H210,"")</f>
        <v/>
      </c>
      <c r="J208" s="125" t="str">
        <f t="shared" ref="J208:K208" si="416">IF($E208=3,B208,"")</f>
        <v/>
      </c>
      <c r="K208" s="125" t="str">
        <f t="shared" si="416"/>
        <v/>
      </c>
      <c r="L208" s="128" t="str">
        <f>IF($E208=3,Finish!H210,"")</f>
        <v/>
      </c>
    </row>
    <row r="209" spans="1:12" ht="12.75" customHeight="1" x14ac:dyDescent="0.2">
      <c r="A209" s="124" t="str">
        <f t="shared" si="0"/>
        <v>-</v>
      </c>
      <c r="B209" s="125" t="str">
        <f>IF(D209="","",Finish!N211)</f>
        <v/>
      </c>
      <c r="C209" s="125" t="str">
        <f>IF(D209="","",Finish!M211)</f>
        <v/>
      </c>
      <c r="D209" s="126">
        <f>IF(LEFT(Finish!O211,1)&lt;&gt;"F",Finish!H211,"")</f>
        <v>208</v>
      </c>
      <c r="E209" s="126" t="str">
        <f t="shared" si="1"/>
        <v/>
      </c>
      <c r="F209" s="127" t="str">
        <f t="shared" si="2"/>
        <v/>
      </c>
      <c r="G209" s="125" t="str">
        <f t="shared" ref="G209:H209" si="417">IF($E209=2,B209,"")</f>
        <v/>
      </c>
      <c r="H209" s="125" t="str">
        <f t="shared" si="417"/>
        <v/>
      </c>
      <c r="I209" s="128" t="str">
        <f>IF($E209=2,Finish!H211,"")</f>
        <v/>
      </c>
      <c r="J209" s="125" t="str">
        <f t="shared" ref="J209:K209" si="418">IF($E209=3,B209,"")</f>
        <v/>
      </c>
      <c r="K209" s="125" t="str">
        <f t="shared" si="418"/>
        <v/>
      </c>
      <c r="L209" s="128" t="str">
        <f>IF($E209=3,Finish!H211,"")</f>
        <v/>
      </c>
    </row>
    <row r="210" spans="1:12" ht="12.75" customHeight="1" x14ac:dyDescent="0.2">
      <c r="A210" s="124" t="str">
        <f t="shared" si="0"/>
        <v>-</v>
      </c>
      <c r="B210" s="125" t="str">
        <f>IF(D210="","",Finish!N212)</f>
        <v/>
      </c>
      <c r="C210" s="125" t="str">
        <f>IF(D210="","",Finish!M212)</f>
        <v/>
      </c>
      <c r="D210" s="126">
        <f>IF(LEFT(Finish!O212,1)&lt;&gt;"F",Finish!H212,"")</f>
        <v>209</v>
      </c>
      <c r="E210" s="126" t="str">
        <f t="shared" si="1"/>
        <v/>
      </c>
      <c r="F210" s="127" t="str">
        <f t="shared" si="2"/>
        <v/>
      </c>
      <c r="G210" s="125" t="str">
        <f t="shared" ref="G210:H210" si="419">IF($E210=2,B210,"")</f>
        <v/>
      </c>
      <c r="H210" s="125" t="str">
        <f t="shared" si="419"/>
        <v/>
      </c>
      <c r="I210" s="128" t="str">
        <f>IF($E210=2,Finish!H212,"")</f>
        <v/>
      </c>
      <c r="J210" s="125" t="str">
        <f t="shared" ref="J210:K210" si="420">IF($E210=3,B210,"")</f>
        <v/>
      </c>
      <c r="K210" s="125" t="str">
        <f t="shared" si="420"/>
        <v/>
      </c>
      <c r="L210" s="128" t="str">
        <f>IF($E210=3,Finish!H212,"")</f>
        <v/>
      </c>
    </row>
    <row r="211" spans="1:12" ht="12.75" customHeight="1" x14ac:dyDescent="0.2">
      <c r="A211" s="124" t="str">
        <f t="shared" si="0"/>
        <v>-</v>
      </c>
      <c r="B211" s="125" t="str">
        <f>IF(D211="","",Finish!N213)</f>
        <v/>
      </c>
      <c r="C211" s="125" t="str">
        <f>IF(D211="","",Finish!M213)</f>
        <v/>
      </c>
      <c r="D211" s="126">
        <f>IF(LEFT(Finish!O213,1)&lt;&gt;"F",Finish!H213,"")</f>
        <v>210</v>
      </c>
      <c r="E211" s="126" t="str">
        <f t="shared" si="1"/>
        <v/>
      </c>
      <c r="F211" s="127" t="str">
        <f t="shared" si="2"/>
        <v/>
      </c>
      <c r="G211" s="125" t="str">
        <f t="shared" ref="G211:H211" si="421">IF($E211=2,B211,"")</f>
        <v/>
      </c>
      <c r="H211" s="125" t="str">
        <f t="shared" si="421"/>
        <v/>
      </c>
      <c r="I211" s="128" t="str">
        <f>IF($E211=2,Finish!H213,"")</f>
        <v/>
      </c>
      <c r="J211" s="125" t="str">
        <f t="shared" ref="J211:K211" si="422">IF($E211=3,B211,"")</f>
        <v/>
      </c>
      <c r="K211" s="125" t="str">
        <f t="shared" si="422"/>
        <v/>
      </c>
      <c r="L211" s="128" t="str">
        <f>IF($E211=3,Finish!H213,"")</f>
        <v/>
      </c>
    </row>
    <row r="212" spans="1:12" ht="12.75" customHeight="1" x14ac:dyDescent="0.2">
      <c r="A212" s="124" t="str">
        <f t="shared" si="0"/>
        <v>-</v>
      </c>
      <c r="B212" s="125" t="str">
        <f>IF(D212="","",Finish!N214)</f>
        <v/>
      </c>
      <c r="C212" s="125" t="str">
        <f>IF(D212="","",Finish!M214)</f>
        <v/>
      </c>
      <c r="D212" s="126">
        <f>IF(LEFT(Finish!O214,1)&lt;&gt;"F",Finish!H214,"")</f>
        <v>211</v>
      </c>
      <c r="E212" s="126" t="str">
        <f t="shared" si="1"/>
        <v/>
      </c>
      <c r="F212" s="127" t="str">
        <f t="shared" si="2"/>
        <v/>
      </c>
      <c r="G212" s="125" t="str">
        <f t="shared" ref="G212:H212" si="423">IF($E212=2,B212,"")</f>
        <v/>
      </c>
      <c r="H212" s="125" t="str">
        <f t="shared" si="423"/>
        <v/>
      </c>
      <c r="I212" s="128" t="str">
        <f>IF($E212=2,Finish!H214,"")</f>
        <v/>
      </c>
      <c r="J212" s="125" t="str">
        <f t="shared" ref="J212:K212" si="424">IF($E212=3,B212,"")</f>
        <v/>
      </c>
      <c r="K212" s="125" t="str">
        <f t="shared" si="424"/>
        <v/>
      </c>
      <c r="L212" s="128" t="str">
        <f>IF($E212=3,Finish!H214,"")</f>
        <v/>
      </c>
    </row>
    <row r="213" spans="1:12" ht="12.75" customHeight="1" x14ac:dyDescent="0.2">
      <c r="A213" s="124" t="str">
        <f t="shared" si="0"/>
        <v>-</v>
      </c>
      <c r="B213" s="125" t="str">
        <f>IF(D213="","",Finish!N215)</f>
        <v/>
      </c>
      <c r="C213" s="125" t="str">
        <f>IF(D213="","",Finish!M215)</f>
        <v/>
      </c>
      <c r="D213" s="126">
        <f>IF(LEFT(Finish!O215,1)&lt;&gt;"F",Finish!H215,"")</f>
        <v>212</v>
      </c>
      <c r="E213" s="126" t="str">
        <f t="shared" si="1"/>
        <v/>
      </c>
      <c r="F213" s="127" t="str">
        <f t="shared" si="2"/>
        <v/>
      </c>
      <c r="G213" s="125" t="str">
        <f t="shared" ref="G213:H213" si="425">IF($E213=2,B213,"")</f>
        <v/>
      </c>
      <c r="H213" s="125" t="str">
        <f t="shared" si="425"/>
        <v/>
      </c>
      <c r="I213" s="128" t="str">
        <f>IF($E213=2,Finish!H215,"")</f>
        <v/>
      </c>
      <c r="J213" s="125" t="str">
        <f t="shared" ref="J213:K213" si="426">IF($E213=3,B213,"")</f>
        <v/>
      </c>
      <c r="K213" s="125" t="str">
        <f t="shared" si="426"/>
        <v/>
      </c>
      <c r="L213" s="128" t="str">
        <f>IF($E213=3,Finish!H215,"")</f>
        <v/>
      </c>
    </row>
    <row r="214" spans="1:12" ht="12.75" customHeight="1" x14ac:dyDescent="0.2">
      <c r="A214" s="124" t="str">
        <f t="shared" si="0"/>
        <v>-</v>
      </c>
      <c r="B214" s="125" t="str">
        <f>IF(D214="","",Finish!N216)</f>
        <v/>
      </c>
      <c r="C214" s="125" t="str">
        <f>IF(D214="","",Finish!M216)</f>
        <v/>
      </c>
      <c r="D214" s="126">
        <f>IF(LEFT(Finish!O216,1)&lt;&gt;"F",Finish!H216,"")</f>
        <v>213</v>
      </c>
      <c r="E214" s="126" t="str">
        <f t="shared" si="1"/>
        <v/>
      </c>
      <c r="F214" s="127" t="str">
        <f t="shared" si="2"/>
        <v/>
      </c>
      <c r="G214" s="125" t="str">
        <f t="shared" ref="G214:H214" si="427">IF($E214=2,B214,"")</f>
        <v/>
      </c>
      <c r="H214" s="125" t="str">
        <f t="shared" si="427"/>
        <v/>
      </c>
      <c r="I214" s="128" t="str">
        <f>IF($E214=2,Finish!H216,"")</f>
        <v/>
      </c>
      <c r="J214" s="125" t="str">
        <f t="shared" ref="J214:K214" si="428">IF($E214=3,B214,"")</f>
        <v/>
      </c>
      <c r="K214" s="125" t="str">
        <f t="shared" si="428"/>
        <v/>
      </c>
      <c r="L214" s="128" t="str">
        <f>IF($E214=3,Finish!H216,"")</f>
        <v/>
      </c>
    </row>
    <row r="215" spans="1:12" ht="12.75" customHeight="1" x14ac:dyDescent="0.2">
      <c r="A215" s="124" t="str">
        <f t="shared" si="0"/>
        <v>-</v>
      </c>
      <c r="B215" s="125" t="str">
        <f>IF(D215="","",Finish!N217)</f>
        <v/>
      </c>
      <c r="C215" s="125" t="str">
        <f>IF(D215="","",Finish!M217)</f>
        <v/>
      </c>
      <c r="D215" s="126">
        <f>IF(LEFT(Finish!O217,1)&lt;&gt;"F",Finish!H217,"")</f>
        <v>214</v>
      </c>
      <c r="E215" s="126" t="str">
        <f t="shared" si="1"/>
        <v/>
      </c>
      <c r="F215" s="127" t="str">
        <f t="shared" si="2"/>
        <v/>
      </c>
      <c r="G215" s="125" t="str">
        <f t="shared" ref="G215:H215" si="429">IF($E215=2,B215,"")</f>
        <v/>
      </c>
      <c r="H215" s="125" t="str">
        <f t="shared" si="429"/>
        <v/>
      </c>
      <c r="I215" s="128" t="str">
        <f>IF($E215=2,Finish!H217,"")</f>
        <v/>
      </c>
      <c r="J215" s="125" t="str">
        <f t="shared" ref="J215:K215" si="430">IF($E215=3,B215,"")</f>
        <v/>
      </c>
      <c r="K215" s="125" t="str">
        <f t="shared" si="430"/>
        <v/>
      </c>
      <c r="L215" s="128" t="str">
        <f>IF($E215=3,Finish!H217,"")</f>
        <v/>
      </c>
    </row>
    <row r="216" spans="1:12" ht="12.75" customHeight="1" x14ac:dyDescent="0.2">
      <c r="A216" s="124" t="str">
        <f t="shared" si="0"/>
        <v>-</v>
      </c>
      <c r="B216" s="125" t="str">
        <f>IF(D216="","",Finish!N218)</f>
        <v/>
      </c>
      <c r="C216" s="125" t="str">
        <f>IF(D216="","",Finish!M218)</f>
        <v/>
      </c>
      <c r="D216" s="126">
        <f>IF(LEFT(Finish!O218,1)&lt;&gt;"F",Finish!H218,"")</f>
        <v>215</v>
      </c>
      <c r="E216" s="126" t="str">
        <f t="shared" si="1"/>
        <v/>
      </c>
      <c r="F216" s="127" t="str">
        <f t="shared" si="2"/>
        <v/>
      </c>
      <c r="G216" s="125" t="str">
        <f t="shared" ref="G216:H216" si="431">IF($E216=2,B216,"")</f>
        <v/>
      </c>
      <c r="H216" s="125" t="str">
        <f t="shared" si="431"/>
        <v/>
      </c>
      <c r="I216" s="128" t="str">
        <f>IF($E216=2,Finish!H218,"")</f>
        <v/>
      </c>
      <c r="J216" s="125" t="str">
        <f t="shared" ref="J216:K216" si="432">IF($E216=3,B216,"")</f>
        <v/>
      </c>
      <c r="K216" s="125" t="str">
        <f t="shared" si="432"/>
        <v/>
      </c>
      <c r="L216" s="128" t="str">
        <f>IF($E216=3,Finish!H218,"")</f>
        <v/>
      </c>
    </row>
    <row r="217" spans="1:12" ht="12.75" customHeight="1" x14ac:dyDescent="0.2">
      <c r="A217" s="124" t="str">
        <f t="shared" si="0"/>
        <v>-</v>
      </c>
      <c r="B217" s="125" t="str">
        <f>IF(D217="","",Finish!N219)</f>
        <v/>
      </c>
      <c r="C217" s="125" t="str">
        <f>IF(D217="","",Finish!M219)</f>
        <v/>
      </c>
      <c r="D217" s="126">
        <f>IF(LEFT(Finish!O219,1)&lt;&gt;"F",Finish!H219,"")</f>
        <v>216</v>
      </c>
      <c r="E217" s="126" t="str">
        <f t="shared" si="1"/>
        <v/>
      </c>
      <c r="F217" s="127" t="str">
        <f t="shared" si="2"/>
        <v/>
      </c>
      <c r="G217" s="125" t="str">
        <f t="shared" ref="G217:H217" si="433">IF($E217=2,B217,"")</f>
        <v/>
      </c>
      <c r="H217" s="125" t="str">
        <f t="shared" si="433"/>
        <v/>
      </c>
      <c r="I217" s="128" t="str">
        <f>IF($E217=2,Finish!H219,"")</f>
        <v/>
      </c>
      <c r="J217" s="125" t="str">
        <f t="shared" ref="J217:K217" si="434">IF($E217=3,B217,"")</f>
        <v/>
      </c>
      <c r="K217" s="125" t="str">
        <f t="shared" si="434"/>
        <v/>
      </c>
      <c r="L217" s="128" t="str">
        <f>IF($E217=3,Finish!H219,"")</f>
        <v/>
      </c>
    </row>
    <row r="218" spans="1:12" ht="12.75" customHeight="1" x14ac:dyDescent="0.2">
      <c r="A218" s="124" t="str">
        <f t="shared" si="0"/>
        <v>-</v>
      </c>
      <c r="B218" s="125" t="str">
        <f>IF(D218="","",Finish!N220)</f>
        <v/>
      </c>
      <c r="C218" s="125" t="str">
        <f>IF(D218="","",Finish!M220)</f>
        <v/>
      </c>
      <c r="D218" s="126">
        <f>IF(LEFT(Finish!O220,1)&lt;&gt;"F",Finish!H220,"")</f>
        <v>217</v>
      </c>
      <c r="E218" s="126" t="str">
        <f t="shared" si="1"/>
        <v/>
      </c>
      <c r="F218" s="127" t="str">
        <f t="shared" si="2"/>
        <v/>
      </c>
      <c r="G218" s="125" t="str">
        <f t="shared" ref="G218:H218" si="435">IF($E218=2,B218,"")</f>
        <v/>
      </c>
      <c r="H218" s="125" t="str">
        <f t="shared" si="435"/>
        <v/>
      </c>
      <c r="I218" s="128" t="str">
        <f>IF($E218=2,Finish!H220,"")</f>
        <v/>
      </c>
      <c r="J218" s="125" t="str">
        <f t="shared" ref="J218:K218" si="436">IF($E218=3,B218,"")</f>
        <v/>
      </c>
      <c r="K218" s="125" t="str">
        <f t="shared" si="436"/>
        <v/>
      </c>
      <c r="L218" s="128" t="str">
        <f>IF($E218=3,Finish!H220,"")</f>
        <v/>
      </c>
    </row>
    <row r="219" spans="1:12" ht="12.75" customHeight="1" x14ac:dyDescent="0.2">
      <c r="A219" s="124" t="str">
        <f t="shared" si="0"/>
        <v>-</v>
      </c>
      <c r="B219" s="125" t="str">
        <f>IF(D219="","",Finish!N221)</f>
        <v/>
      </c>
      <c r="C219" s="125" t="str">
        <f>IF(D219="","",Finish!M221)</f>
        <v/>
      </c>
      <c r="D219" s="126">
        <f>IF(LEFT(Finish!O221,1)&lt;&gt;"F",Finish!H221,"")</f>
        <v>218</v>
      </c>
      <c r="E219" s="126" t="str">
        <f t="shared" si="1"/>
        <v/>
      </c>
      <c r="F219" s="127" t="str">
        <f t="shared" si="2"/>
        <v/>
      </c>
      <c r="G219" s="125" t="str">
        <f t="shared" ref="G219:H219" si="437">IF($E219=2,B219,"")</f>
        <v/>
      </c>
      <c r="H219" s="125" t="str">
        <f t="shared" si="437"/>
        <v/>
      </c>
      <c r="I219" s="128" t="str">
        <f>IF($E219=2,Finish!H221,"")</f>
        <v/>
      </c>
      <c r="J219" s="125" t="str">
        <f t="shared" ref="J219:K219" si="438">IF($E219=3,B219,"")</f>
        <v/>
      </c>
      <c r="K219" s="125" t="str">
        <f t="shared" si="438"/>
        <v/>
      </c>
      <c r="L219" s="128" t="str">
        <f>IF($E219=3,Finish!H221,"")</f>
        <v/>
      </c>
    </row>
    <row r="220" spans="1:12" ht="12.75" customHeight="1" x14ac:dyDescent="0.2">
      <c r="A220" s="124" t="str">
        <f t="shared" si="0"/>
        <v>-</v>
      </c>
      <c r="B220" s="125" t="str">
        <f>IF(D220="","",Finish!N222)</f>
        <v/>
      </c>
      <c r="C220" s="125" t="str">
        <f>IF(D220="","",Finish!M222)</f>
        <v/>
      </c>
      <c r="D220" s="126">
        <f>IF(LEFT(Finish!O222,1)&lt;&gt;"F",Finish!H222,"")</f>
        <v>219</v>
      </c>
      <c r="E220" s="126" t="str">
        <f t="shared" si="1"/>
        <v/>
      </c>
      <c r="F220" s="127" t="str">
        <f t="shared" si="2"/>
        <v/>
      </c>
      <c r="G220" s="125" t="str">
        <f t="shared" ref="G220:H220" si="439">IF($E220=2,B220,"")</f>
        <v/>
      </c>
      <c r="H220" s="125" t="str">
        <f t="shared" si="439"/>
        <v/>
      </c>
      <c r="I220" s="128" t="str">
        <f>IF($E220=2,Finish!H222,"")</f>
        <v/>
      </c>
      <c r="J220" s="125" t="str">
        <f t="shared" ref="J220:K220" si="440">IF($E220=3,B220,"")</f>
        <v/>
      </c>
      <c r="K220" s="125" t="str">
        <f t="shared" si="440"/>
        <v/>
      </c>
      <c r="L220" s="128" t="str">
        <f>IF($E220=3,Finish!H222,"")</f>
        <v/>
      </c>
    </row>
    <row r="221" spans="1:12" ht="12.75" customHeight="1" x14ac:dyDescent="0.2">
      <c r="A221" s="124" t="str">
        <f t="shared" si="0"/>
        <v>-</v>
      </c>
      <c r="B221" s="125" t="str">
        <f>IF(D221="","",Finish!N223)</f>
        <v/>
      </c>
      <c r="C221" s="125" t="str">
        <f>IF(D221="","",Finish!M223)</f>
        <v/>
      </c>
      <c r="D221" s="126">
        <f>IF(LEFT(Finish!O223,1)&lt;&gt;"F",Finish!H223,"")</f>
        <v>220</v>
      </c>
      <c r="E221" s="126" t="str">
        <f t="shared" si="1"/>
        <v/>
      </c>
      <c r="F221" s="127" t="str">
        <f t="shared" si="2"/>
        <v/>
      </c>
      <c r="G221" s="125" t="str">
        <f t="shared" ref="G221:H221" si="441">IF($E221=2,B221,"")</f>
        <v/>
      </c>
      <c r="H221" s="125" t="str">
        <f t="shared" si="441"/>
        <v/>
      </c>
      <c r="I221" s="128" t="str">
        <f>IF($E221=2,Finish!H223,"")</f>
        <v/>
      </c>
      <c r="J221" s="125" t="str">
        <f t="shared" ref="J221:K221" si="442">IF($E221=3,B221,"")</f>
        <v/>
      </c>
      <c r="K221" s="125" t="str">
        <f t="shared" si="442"/>
        <v/>
      </c>
      <c r="L221" s="128" t="str">
        <f>IF($E221=3,Finish!H223,"")</f>
        <v/>
      </c>
    </row>
    <row r="222" spans="1:12" ht="12.75" customHeight="1" x14ac:dyDescent="0.2">
      <c r="A222" s="124" t="str">
        <f t="shared" si="0"/>
        <v>-</v>
      </c>
      <c r="B222" s="125" t="str">
        <f>IF(D222="","",Finish!N224)</f>
        <v/>
      </c>
      <c r="C222" s="125" t="str">
        <f>IF(D222="","",Finish!M224)</f>
        <v/>
      </c>
      <c r="D222" s="126">
        <f>IF(LEFT(Finish!O224,1)&lt;&gt;"F",Finish!H224,"")</f>
        <v>221</v>
      </c>
      <c r="E222" s="126" t="str">
        <f t="shared" si="1"/>
        <v/>
      </c>
      <c r="F222" s="127" t="str">
        <f t="shared" si="2"/>
        <v/>
      </c>
      <c r="G222" s="125" t="str">
        <f t="shared" ref="G222:H222" si="443">IF($E222=2,B222,"")</f>
        <v/>
      </c>
      <c r="H222" s="125" t="str">
        <f t="shared" si="443"/>
        <v/>
      </c>
      <c r="I222" s="128" t="str">
        <f>IF($E222=2,Finish!H224,"")</f>
        <v/>
      </c>
      <c r="J222" s="125" t="str">
        <f t="shared" ref="J222:K222" si="444">IF($E222=3,B222,"")</f>
        <v/>
      </c>
      <c r="K222" s="125" t="str">
        <f t="shared" si="444"/>
        <v/>
      </c>
      <c r="L222" s="128" t="str">
        <f>IF($E222=3,Finish!H224,"")</f>
        <v/>
      </c>
    </row>
    <row r="223" spans="1:12" ht="12.75" customHeight="1" x14ac:dyDescent="0.2">
      <c r="A223" s="124" t="str">
        <f t="shared" si="0"/>
        <v>-</v>
      </c>
      <c r="B223" s="125" t="str">
        <f>IF(D223="","",Finish!N225)</f>
        <v/>
      </c>
      <c r="C223" s="125" t="str">
        <f>IF(D223="","",Finish!M225)</f>
        <v/>
      </c>
      <c r="D223" s="126">
        <f>IF(LEFT(Finish!O225,1)&lt;&gt;"F",Finish!H225,"")</f>
        <v>222</v>
      </c>
      <c r="E223" s="126" t="str">
        <f t="shared" si="1"/>
        <v/>
      </c>
      <c r="F223" s="127" t="str">
        <f t="shared" si="2"/>
        <v/>
      </c>
      <c r="G223" s="125" t="str">
        <f t="shared" ref="G223:H223" si="445">IF($E223=2,B223,"")</f>
        <v/>
      </c>
      <c r="H223" s="125" t="str">
        <f t="shared" si="445"/>
        <v/>
      </c>
      <c r="I223" s="128" t="str">
        <f>IF($E223=2,Finish!H225,"")</f>
        <v/>
      </c>
      <c r="J223" s="125" t="str">
        <f t="shared" ref="J223:K223" si="446">IF($E223=3,B223,"")</f>
        <v/>
      </c>
      <c r="K223" s="125" t="str">
        <f t="shared" si="446"/>
        <v/>
      </c>
      <c r="L223" s="128" t="str">
        <f>IF($E223=3,Finish!H225,"")</f>
        <v/>
      </c>
    </row>
    <row r="224" spans="1:12" ht="12.75" customHeight="1" x14ac:dyDescent="0.2">
      <c r="A224" s="124" t="str">
        <f t="shared" si="0"/>
        <v>-</v>
      </c>
      <c r="B224" s="125" t="str">
        <f>IF(D224="","",Finish!N226)</f>
        <v/>
      </c>
      <c r="C224" s="125" t="str">
        <f>IF(D224="","",Finish!M226)</f>
        <v/>
      </c>
      <c r="D224" s="126">
        <f>IF(LEFT(Finish!O226,1)&lt;&gt;"F",Finish!H226,"")</f>
        <v>223</v>
      </c>
      <c r="E224" s="126" t="str">
        <f t="shared" si="1"/>
        <v/>
      </c>
      <c r="F224" s="127" t="str">
        <f t="shared" si="2"/>
        <v/>
      </c>
      <c r="G224" s="125" t="str">
        <f t="shared" ref="G224:H224" si="447">IF($E224=2,B224,"")</f>
        <v/>
      </c>
      <c r="H224" s="125" t="str">
        <f t="shared" si="447"/>
        <v/>
      </c>
      <c r="I224" s="128" t="str">
        <f>IF($E224=2,Finish!H226,"")</f>
        <v/>
      </c>
      <c r="J224" s="125" t="str">
        <f t="shared" ref="J224:K224" si="448">IF($E224=3,B224,"")</f>
        <v/>
      </c>
      <c r="K224" s="125" t="str">
        <f t="shared" si="448"/>
        <v/>
      </c>
      <c r="L224" s="128" t="str">
        <f>IF($E224=3,Finish!H226,"")</f>
        <v/>
      </c>
    </row>
    <row r="225" spans="1:12" ht="12.75" customHeight="1" x14ac:dyDescent="0.2">
      <c r="A225" s="124" t="str">
        <f t="shared" si="0"/>
        <v>-</v>
      </c>
      <c r="B225" s="125" t="str">
        <f>IF(D225="","",Finish!N227)</f>
        <v/>
      </c>
      <c r="C225" s="125" t="str">
        <f>IF(D225="","",Finish!M227)</f>
        <v/>
      </c>
      <c r="D225" s="126">
        <f>IF(LEFT(Finish!O227,1)&lt;&gt;"F",Finish!H227,"")</f>
        <v>224</v>
      </c>
      <c r="E225" s="126" t="str">
        <f t="shared" si="1"/>
        <v/>
      </c>
      <c r="F225" s="127" t="str">
        <f t="shared" si="2"/>
        <v/>
      </c>
      <c r="G225" s="125" t="str">
        <f t="shared" ref="G225:H225" si="449">IF($E225=2,B225,"")</f>
        <v/>
      </c>
      <c r="H225" s="125" t="str">
        <f t="shared" si="449"/>
        <v/>
      </c>
      <c r="I225" s="128" t="str">
        <f>IF($E225=2,Finish!H227,"")</f>
        <v/>
      </c>
      <c r="J225" s="125" t="str">
        <f t="shared" ref="J225:K225" si="450">IF($E225=3,B225,"")</f>
        <v/>
      </c>
      <c r="K225" s="125" t="str">
        <f t="shared" si="450"/>
        <v/>
      </c>
      <c r="L225" s="128" t="str">
        <f>IF($E225=3,Finish!H227,"")</f>
        <v/>
      </c>
    </row>
    <row r="226" spans="1:12" ht="12.75" customHeight="1" x14ac:dyDescent="0.2">
      <c r="A226" s="124" t="str">
        <f t="shared" si="0"/>
        <v>-</v>
      </c>
      <c r="B226" s="125" t="str">
        <f>IF(D226="","",Finish!N228)</f>
        <v/>
      </c>
      <c r="C226" s="125" t="str">
        <f>IF(D226="","",Finish!M228)</f>
        <v/>
      </c>
      <c r="D226" s="126">
        <f>IF(LEFT(Finish!O228,1)&lt;&gt;"F",Finish!H228,"")</f>
        <v>225</v>
      </c>
      <c r="E226" s="126" t="str">
        <f t="shared" si="1"/>
        <v/>
      </c>
      <c r="F226" s="127" t="str">
        <f t="shared" si="2"/>
        <v/>
      </c>
      <c r="G226" s="125" t="str">
        <f t="shared" ref="G226:H226" si="451">IF($E226=2,B226,"")</f>
        <v/>
      </c>
      <c r="H226" s="125" t="str">
        <f t="shared" si="451"/>
        <v/>
      </c>
      <c r="I226" s="128" t="str">
        <f>IF($E226=2,Finish!H228,"")</f>
        <v/>
      </c>
      <c r="J226" s="125" t="str">
        <f t="shared" ref="J226:K226" si="452">IF($E226=3,B226,"")</f>
        <v/>
      </c>
      <c r="K226" s="125" t="str">
        <f t="shared" si="452"/>
        <v/>
      </c>
      <c r="L226" s="128" t="str">
        <f>IF($E226=3,Finish!H228,"")</f>
        <v/>
      </c>
    </row>
    <row r="227" spans="1:12" ht="12.75" customHeight="1" x14ac:dyDescent="0.2">
      <c r="A227" s="124" t="str">
        <f t="shared" si="0"/>
        <v>-</v>
      </c>
      <c r="B227" s="125" t="str">
        <f>IF(D227="","",Finish!N229)</f>
        <v/>
      </c>
      <c r="C227" s="125" t="str">
        <f>IF(D227="","",Finish!M229)</f>
        <v/>
      </c>
      <c r="D227" s="126">
        <f>IF(LEFT(Finish!O229,1)&lt;&gt;"F",Finish!H229,"")</f>
        <v>226</v>
      </c>
      <c r="E227" s="126" t="str">
        <f t="shared" si="1"/>
        <v/>
      </c>
      <c r="F227" s="127" t="str">
        <f t="shared" si="2"/>
        <v/>
      </c>
      <c r="G227" s="125" t="str">
        <f t="shared" ref="G227:H227" si="453">IF($E227=2,B227,"")</f>
        <v/>
      </c>
      <c r="H227" s="125" t="str">
        <f t="shared" si="453"/>
        <v/>
      </c>
      <c r="I227" s="128" t="str">
        <f>IF($E227=2,Finish!H229,"")</f>
        <v/>
      </c>
      <c r="J227" s="125" t="str">
        <f t="shared" ref="J227:K227" si="454">IF($E227=3,B227,"")</f>
        <v/>
      </c>
      <c r="K227" s="125" t="str">
        <f t="shared" si="454"/>
        <v/>
      </c>
      <c r="L227" s="128" t="str">
        <f>IF($E227=3,Finish!H229,"")</f>
        <v/>
      </c>
    </row>
    <row r="228" spans="1:12" ht="12.75" customHeight="1" x14ac:dyDescent="0.2">
      <c r="A228" s="124" t="str">
        <f t="shared" si="0"/>
        <v>-</v>
      </c>
      <c r="B228" s="125" t="str">
        <f>IF(D228="","",Finish!N230)</f>
        <v/>
      </c>
      <c r="C228" s="125" t="str">
        <f>IF(D228="","",Finish!M230)</f>
        <v/>
      </c>
      <c r="D228" s="126">
        <f>IF(LEFT(Finish!O230,1)&lt;&gt;"F",Finish!H230,"")</f>
        <v>227</v>
      </c>
      <c r="E228" s="126" t="str">
        <f t="shared" si="1"/>
        <v/>
      </c>
      <c r="F228" s="127" t="str">
        <f t="shared" si="2"/>
        <v/>
      </c>
      <c r="G228" s="125" t="str">
        <f t="shared" ref="G228:H228" si="455">IF($E228=2,B228,"")</f>
        <v/>
      </c>
      <c r="H228" s="125" t="str">
        <f t="shared" si="455"/>
        <v/>
      </c>
      <c r="I228" s="128" t="str">
        <f>IF($E228=2,Finish!H230,"")</f>
        <v/>
      </c>
      <c r="J228" s="125" t="str">
        <f t="shared" ref="J228:K228" si="456">IF($E228=3,B228,"")</f>
        <v/>
      </c>
      <c r="K228" s="125" t="str">
        <f t="shared" si="456"/>
        <v/>
      </c>
      <c r="L228" s="128" t="str">
        <f>IF($E228=3,Finish!H230,"")</f>
        <v/>
      </c>
    </row>
    <row r="229" spans="1:12" ht="12.75" customHeight="1" x14ac:dyDescent="0.2">
      <c r="A229" s="124" t="str">
        <f t="shared" si="0"/>
        <v>-</v>
      </c>
      <c r="B229" s="125" t="str">
        <f>IF(D229="","",Finish!N231)</f>
        <v/>
      </c>
      <c r="C229" s="125" t="str">
        <f>IF(D229="","",Finish!M231)</f>
        <v/>
      </c>
      <c r="D229" s="126">
        <f>IF(LEFT(Finish!O231,1)&lt;&gt;"F",Finish!H231,"")</f>
        <v>228</v>
      </c>
      <c r="E229" s="126" t="str">
        <f t="shared" si="1"/>
        <v/>
      </c>
      <c r="F229" s="127" t="str">
        <f t="shared" si="2"/>
        <v/>
      </c>
      <c r="G229" s="125" t="str">
        <f t="shared" ref="G229:H229" si="457">IF($E229=2,B229,"")</f>
        <v/>
      </c>
      <c r="H229" s="125" t="str">
        <f t="shared" si="457"/>
        <v/>
      </c>
      <c r="I229" s="128" t="str">
        <f>IF($E229=2,Finish!H231,"")</f>
        <v/>
      </c>
      <c r="J229" s="125" t="str">
        <f t="shared" ref="J229:K229" si="458">IF($E229=3,B229,"")</f>
        <v/>
      </c>
      <c r="K229" s="125" t="str">
        <f t="shared" si="458"/>
        <v/>
      </c>
      <c r="L229" s="128" t="str">
        <f>IF($E229=3,Finish!H231,"")</f>
        <v/>
      </c>
    </row>
    <row r="230" spans="1:12" ht="12.75" customHeight="1" x14ac:dyDescent="0.2">
      <c r="A230" s="124" t="str">
        <f t="shared" si="0"/>
        <v>-</v>
      </c>
      <c r="B230" s="125" t="str">
        <f>IF(D230="","",Finish!N232)</f>
        <v/>
      </c>
      <c r="C230" s="125" t="str">
        <f>IF(D230="","",Finish!M232)</f>
        <v/>
      </c>
      <c r="D230" s="126">
        <f>IF(LEFT(Finish!O232,1)&lt;&gt;"F",Finish!H232,"")</f>
        <v>229</v>
      </c>
      <c r="E230" s="126" t="str">
        <f t="shared" si="1"/>
        <v/>
      </c>
      <c r="F230" s="127" t="str">
        <f t="shared" si="2"/>
        <v/>
      </c>
      <c r="G230" s="125" t="str">
        <f t="shared" ref="G230:H230" si="459">IF($E230=2,B230,"")</f>
        <v/>
      </c>
      <c r="H230" s="125" t="str">
        <f t="shared" si="459"/>
        <v/>
      </c>
      <c r="I230" s="128" t="str">
        <f>IF($E230=2,Finish!H232,"")</f>
        <v/>
      </c>
      <c r="J230" s="125" t="str">
        <f t="shared" ref="J230:K230" si="460">IF($E230=3,B230,"")</f>
        <v/>
      </c>
      <c r="K230" s="125" t="str">
        <f t="shared" si="460"/>
        <v/>
      </c>
      <c r="L230" s="128" t="str">
        <f>IF($E230=3,Finish!H232,"")</f>
        <v/>
      </c>
    </row>
    <row r="231" spans="1:12" ht="12.75" customHeight="1" x14ac:dyDescent="0.2">
      <c r="A231" s="124" t="str">
        <f t="shared" si="0"/>
        <v>-</v>
      </c>
      <c r="B231" s="125" t="str">
        <f>IF(D231="","",Finish!N233)</f>
        <v/>
      </c>
      <c r="C231" s="125" t="str">
        <f>IF(D231="","",Finish!M233)</f>
        <v/>
      </c>
      <c r="D231" s="126">
        <f>IF(LEFT(Finish!O233,1)&lt;&gt;"F",Finish!H233,"")</f>
        <v>230</v>
      </c>
      <c r="E231" s="126" t="str">
        <f t="shared" si="1"/>
        <v/>
      </c>
      <c r="F231" s="127" t="str">
        <f t="shared" si="2"/>
        <v/>
      </c>
      <c r="G231" s="125" t="str">
        <f t="shared" ref="G231:H231" si="461">IF($E231=2,B231,"")</f>
        <v/>
      </c>
      <c r="H231" s="125" t="str">
        <f t="shared" si="461"/>
        <v/>
      </c>
      <c r="I231" s="128" t="str">
        <f>IF($E231=2,Finish!H233,"")</f>
        <v/>
      </c>
      <c r="J231" s="125" t="str">
        <f t="shared" ref="J231:K231" si="462">IF($E231=3,B231,"")</f>
        <v/>
      </c>
      <c r="K231" s="125" t="str">
        <f t="shared" si="462"/>
        <v/>
      </c>
      <c r="L231" s="128" t="str">
        <f>IF($E231=3,Finish!H233,"")</f>
        <v/>
      </c>
    </row>
    <row r="232" spans="1:12" ht="12.75" customHeight="1" x14ac:dyDescent="0.2">
      <c r="A232" s="124" t="str">
        <f t="shared" si="0"/>
        <v>-</v>
      </c>
      <c r="B232" s="125" t="str">
        <f>IF(D232="","",Finish!N234)</f>
        <v/>
      </c>
      <c r="C232" s="125" t="str">
        <f>IF(D232="","",Finish!M234)</f>
        <v/>
      </c>
      <c r="D232" s="126">
        <f>IF(LEFT(Finish!O234,1)&lt;&gt;"F",Finish!H234,"")</f>
        <v>231</v>
      </c>
      <c r="E232" s="126" t="str">
        <f t="shared" si="1"/>
        <v/>
      </c>
      <c r="F232" s="127" t="str">
        <f t="shared" si="2"/>
        <v/>
      </c>
      <c r="G232" s="125" t="str">
        <f t="shared" ref="G232:H232" si="463">IF($E232=2,B232,"")</f>
        <v/>
      </c>
      <c r="H232" s="125" t="str">
        <f t="shared" si="463"/>
        <v/>
      </c>
      <c r="I232" s="128" t="str">
        <f>IF($E232=2,Finish!H234,"")</f>
        <v/>
      </c>
      <c r="J232" s="125" t="str">
        <f t="shared" ref="J232:K232" si="464">IF($E232=3,B232,"")</f>
        <v/>
      </c>
      <c r="K232" s="125" t="str">
        <f t="shared" si="464"/>
        <v/>
      </c>
      <c r="L232" s="128" t="str">
        <f>IF($E232=3,Finish!H234,"")</f>
        <v/>
      </c>
    </row>
    <row r="233" spans="1:12" ht="12.75" customHeight="1" x14ac:dyDescent="0.2">
      <c r="A233" s="124" t="str">
        <f t="shared" si="0"/>
        <v>-</v>
      </c>
      <c r="B233" s="125" t="str">
        <f>IF(D233="","",Finish!N235)</f>
        <v/>
      </c>
      <c r="C233" s="125" t="str">
        <f>IF(D233="","",Finish!M235)</f>
        <v/>
      </c>
      <c r="D233" s="126">
        <f>IF(LEFT(Finish!O235,1)&lt;&gt;"F",Finish!H235,"")</f>
        <v>232</v>
      </c>
      <c r="E233" s="126" t="str">
        <f t="shared" si="1"/>
        <v/>
      </c>
      <c r="F233" s="127" t="str">
        <f t="shared" si="2"/>
        <v/>
      </c>
      <c r="G233" s="125" t="str">
        <f t="shared" ref="G233:H233" si="465">IF($E233=2,B233,"")</f>
        <v/>
      </c>
      <c r="H233" s="125" t="str">
        <f t="shared" si="465"/>
        <v/>
      </c>
      <c r="I233" s="128" t="str">
        <f>IF($E233=2,Finish!H235,"")</f>
        <v/>
      </c>
      <c r="J233" s="125" t="str">
        <f t="shared" ref="J233:K233" si="466">IF($E233=3,B233,"")</f>
        <v/>
      </c>
      <c r="K233" s="125" t="str">
        <f t="shared" si="466"/>
        <v/>
      </c>
      <c r="L233" s="128" t="str">
        <f>IF($E233=3,Finish!H235,"")</f>
        <v/>
      </c>
    </row>
    <row r="234" spans="1:12" ht="12.75" customHeight="1" x14ac:dyDescent="0.2">
      <c r="A234" s="124" t="str">
        <f t="shared" si="0"/>
        <v>-</v>
      </c>
      <c r="B234" s="125" t="str">
        <f>IF(D234="","",Finish!N236)</f>
        <v/>
      </c>
      <c r="C234" s="125" t="str">
        <f>IF(D234="","",Finish!M236)</f>
        <v/>
      </c>
      <c r="D234" s="126">
        <f>IF(LEFT(Finish!O236,1)&lt;&gt;"F",Finish!H236,"")</f>
        <v>233</v>
      </c>
      <c r="E234" s="126" t="str">
        <f t="shared" si="1"/>
        <v/>
      </c>
      <c r="F234" s="127" t="str">
        <f t="shared" si="2"/>
        <v/>
      </c>
      <c r="G234" s="125" t="str">
        <f t="shared" ref="G234:H234" si="467">IF($E234=2,B234,"")</f>
        <v/>
      </c>
      <c r="H234" s="125" t="str">
        <f t="shared" si="467"/>
        <v/>
      </c>
      <c r="I234" s="128" t="str">
        <f>IF($E234=2,Finish!H236,"")</f>
        <v/>
      </c>
      <c r="J234" s="125" t="str">
        <f t="shared" ref="J234:K234" si="468">IF($E234=3,B234,"")</f>
        <v/>
      </c>
      <c r="K234" s="125" t="str">
        <f t="shared" si="468"/>
        <v/>
      </c>
      <c r="L234" s="128" t="str">
        <f>IF($E234=3,Finish!H236,"")</f>
        <v/>
      </c>
    </row>
    <row r="235" spans="1:12" ht="12.75" customHeight="1" x14ac:dyDescent="0.2">
      <c r="A235" s="124" t="str">
        <f t="shared" si="0"/>
        <v>-</v>
      </c>
      <c r="B235" s="125" t="str">
        <f>IF(D235="","",Finish!N237)</f>
        <v/>
      </c>
      <c r="C235" s="125" t="str">
        <f>IF(D235="","",Finish!M237)</f>
        <v/>
      </c>
      <c r="D235" s="126">
        <f>IF(LEFT(Finish!O237,1)&lt;&gt;"F",Finish!H237,"")</f>
        <v>234</v>
      </c>
      <c r="E235" s="126" t="str">
        <f t="shared" si="1"/>
        <v/>
      </c>
      <c r="F235" s="127" t="str">
        <f t="shared" si="2"/>
        <v/>
      </c>
      <c r="G235" s="125" t="str">
        <f t="shared" ref="G235:H235" si="469">IF($E235=2,B235,"")</f>
        <v/>
      </c>
      <c r="H235" s="125" t="str">
        <f t="shared" si="469"/>
        <v/>
      </c>
      <c r="I235" s="128" t="str">
        <f>IF($E235=2,Finish!H237,"")</f>
        <v/>
      </c>
      <c r="J235" s="125" t="str">
        <f t="shared" ref="J235:K235" si="470">IF($E235=3,B235,"")</f>
        <v/>
      </c>
      <c r="K235" s="125" t="str">
        <f t="shared" si="470"/>
        <v/>
      </c>
      <c r="L235" s="128" t="str">
        <f>IF($E235=3,Finish!H237,"")</f>
        <v/>
      </c>
    </row>
    <row r="236" spans="1:12" ht="12.75" customHeight="1" x14ac:dyDescent="0.2">
      <c r="A236" s="124" t="str">
        <f t="shared" si="0"/>
        <v>-</v>
      </c>
      <c r="B236" s="125" t="str">
        <f>IF(D236="","",Finish!N238)</f>
        <v/>
      </c>
      <c r="C236" s="125" t="str">
        <f>IF(D236="","",Finish!M238)</f>
        <v/>
      </c>
      <c r="D236" s="126">
        <f>IF(LEFT(Finish!O238,1)&lt;&gt;"F",Finish!H238,"")</f>
        <v>235</v>
      </c>
      <c r="E236" s="126" t="str">
        <f t="shared" si="1"/>
        <v/>
      </c>
      <c r="F236" s="127" t="str">
        <f t="shared" si="2"/>
        <v/>
      </c>
      <c r="G236" s="125" t="str">
        <f t="shared" ref="G236:H236" si="471">IF($E236=2,B236,"")</f>
        <v/>
      </c>
      <c r="H236" s="125" t="str">
        <f t="shared" si="471"/>
        <v/>
      </c>
      <c r="I236" s="128" t="str">
        <f>IF($E236=2,Finish!H238,"")</f>
        <v/>
      </c>
      <c r="J236" s="125" t="str">
        <f t="shared" ref="J236:K236" si="472">IF($E236=3,B236,"")</f>
        <v/>
      </c>
      <c r="K236" s="125" t="str">
        <f t="shared" si="472"/>
        <v/>
      </c>
      <c r="L236" s="128" t="str">
        <f>IF($E236=3,Finish!H238,"")</f>
        <v/>
      </c>
    </row>
    <row r="237" spans="1:12" ht="12.75" customHeight="1" x14ac:dyDescent="0.2">
      <c r="A237" s="124" t="str">
        <f t="shared" si="0"/>
        <v>-</v>
      </c>
      <c r="B237" s="125" t="str">
        <f>IF(D237="","",Finish!N239)</f>
        <v/>
      </c>
      <c r="C237" s="125" t="str">
        <f>IF(D237="","",Finish!M239)</f>
        <v/>
      </c>
      <c r="D237" s="126">
        <f>IF(LEFT(Finish!O239,1)&lt;&gt;"F",Finish!H239,"")</f>
        <v>236</v>
      </c>
      <c r="E237" s="126" t="str">
        <f t="shared" si="1"/>
        <v/>
      </c>
      <c r="F237" s="127" t="str">
        <f t="shared" si="2"/>
        <v/>
      </c>
      <c r="G237" s="125" t="str">
        <f t="shared" ref="G237:H237" si="473">IF($E237=2,B237,"")</f>
        <v/>
      </c>
      <c r="H237" s="125" t="str">
        <f t="shared" si="473"/>
        <v/>
      </c>
      <c r="I237" s="128" t="str">
        <f>IF($E237=2,Finish!H239,"")</f>
        <v/>
      </c>
      <c r="J237" s="125" t="str">
        <f t="shared" ref="J237:K237" si="474">IF($E237=3,B237,"")</f>
        <v/>
      </c>
      <c r="K237" s="125" t="str">
        <f t="shared" si="474"/>
        <v/>
      </c>
      <c r="L237" s="128" t="str">
        <f>IF($E237=3,Finish!H239,"")</f>
        <v/>
      </c>
    </row>
    <row r="238" spans="1:12" ht="12.75" customHeight="1" x14ac:dyDescent="0.2">
      <c r="A238" s="124" t="str">
        <f t="shared" si="0"/>
        <v>-</v>
      </c>
      <c r="B238" s="125" t="str">
        <f>IF(D238="","",Finish!N240)</f>
        <v/>
      </c>
      <c r="C238" s="125" t="str">
        <f>IF(D238="","",Finish!M240)</f>
        <v/>
      </c>
      <c r="D238" s="126">
        <f>IF(LEFT(Finish!O240,1)&lt;&gt;"F",Finish!H240,"")</f>
        <v>237</v>
      </c>
      <c r="E238" s="126" t="str">
        <f t="shared" si="1"/>
        <v/>
      </c>
      <c r="F238" s="127" t="str">
        <f t="shared" si="2"/>
        <v/>
      </c>
      <c r="G238" s="125" t="str">
        <f t="shared" ref="G238:H238" si="475">IF($E238=2,B238,"")</f>
        <v/>
      </c>
      <c r="H238" s="125" t="str">
        <f t="shared" si="475"/>
        <v/>
      </c>
      <c r="I238" s="128" t="str">
        <f>IF($E238=2,Finish!H240,"")</f>
        <v/>
      </c>
      <c r="J238" s="125" t="str">
        <f t="shared" ref="J238:K238" si="476">IF($E238=3,B238,"")</f>
        <v/>
      </c>
      <c r="K238" s="125" t="str">
        <f t="shared" si="476"/>
        <v/>
      </c>
      <c r="L238" s="128" t="str">
        <f>IF($E238=3,Finish!H240,"")</f>
        <v/>
      </c>
    </row>
    <row r="239" spans="1:12" ht="12.75" customHeight="1" x14ac:dyDescent="0.2">
      <c r="A239" s="124" t="str">
        <f t="shared" si="0"/>
        <v>-</v>
      </c>
      <c r="B239" s="125" t="str">
        <f>IF(D239="","",Finish!N241)</f>
        <v/>
      </c>
      <c r="C239" s="125" t="str">
        <f>IF(D239="","",Finish!M241)</f>
        <v/>
      </c>
      <c r="D239" s="126">
        <f>IF(LEFT(Finish!O241,1)&lt;&gt;"F",Finish!H241,"")</f>
        <v>238</v>
      </c>
      <c r="E239" s="126" t="str">
        <f t="shared" si="1"/>
        <v/>
      </c>
      <c r="F239" s="127" t="str">
        <f t="shared" si="2"/>
        <v/>
      </c>
      <c r="G239" s="125" t="str">
        <f t="shared" ref="G239:H239" si="477">IF($E239=2,B239,"")</f>
        <v/>
      </c>
      <c r="H239" s="125" t="str">
        <f t="shared" si="477"/>
        <v/>
      </c>
      <c r="I239" s="128" t="str">
        <f>IF($E239=2,Finish!H241,"")</f>
        <v/>
      </c>
      <c r="J239" s="125" t="str">
        <f t="shared" ref="J239:K239" si="478">IF($E239=3,B239,"")</f>
        <v/>
      </c>
      <c r="K239" s="125" t="str">
        <f t="shared" si="478"/>
        <v/>
      </c>
      <c r="L239" s="128" t="str">
        <f>IF($E239=3,Finish!H241,"")</f>
        <v/>
      </c>
    </row>
    <row r="240" spans="1:12" ht="12.75" customHeight="1" x14ac:dyDescent="0.2">
      <c r="A240" s="124" t="str">
        <f t="shared" si="0"/>
        <v>-</v>
      </c>
      <c r="B240" s="125" t="str">
        <f>IF(D240="","",Finish!N242)</f>
        <v/>
      </c>
      <c r="C240" s="125" t="str">
        <f>IF(D240="","",Finish!M242)</f>
        <v/>
      </c>
      <c r="D240" s="126">
        <f>IF(LEFT(Finish!O242,1)&lt;&gt;"F",Finish!H242,"")</f>
        <v>239</v>
      </c>
      <c r="E240" s="126" t="str">
        <f t="shared" si="1"/>
        <v/>
      </c>
      <c r="F240" s="127" t="str">
        <f t="shared" si="2"/>
        <v/>
      </c>
      <c r="G240" s="125" t="str">
        <f t="shared" ref="G240:H240" si="479">IF($E240=2,B240,"")</f>
        <v/>
      </c>
      <c r="H240" s="125" t="str">
        <f t="shared" si="479"/>
        <v/>
      </c>
      <c r="I240" s="128" t="str">
        <f>IF($E240=2,Finish!H242,"")</f>
        <v/>
      </c>
      <c r="J240" s="125" t="str">
        <f t="shared" ref="J240:K240" si="480">IF($E240=3,B240,"")</f>
        <v/>
      </c>
      <c r="K240" s="125" t="str">
        <f t="shared" si="480"/>
        <v/>
      </c>
      <c r="L240" s="128" t="str">
        <f>IF($E240=3,Finish!H242,"")</f>
        <v/>
      </c>
    </row>
    <row r="241" spans="1:12" ht="12.75" customHeight="1" x14ac:dyDescent="0.2">
      <c r="A241" s="124" t="str">
        <f t="shared" si="0"/>
        <v>-</v>
      </c>
      <c r="B241" s="125" t="str">
        <f>IF(D241="","",Finish!N243)</f>
        <v/>
      </c>
      <c r="C241" s="125" t="str">
        <f>IF(D241="","",Finish!M243)</f>
        <v/>
      </c>
      <c r="D241" s="126">
        <f>IF(LEFT(Finish!O243,1)&lt;&gt;"F",Finish!H243,"")</f>
        <v>240</v>
      </c>
      <c r="E241" s="126" t="str">
        <f t="shared" si="1"/>
        <v/>
      </c>
      <c r="F241" s="127" t="str">
        <f t="shared" si="2"/>
        <v/>
      </c>
      <c r="G241" s="125" t="str">
        <f t="shared" ref="G241:H241" si="481">IF($E241=2,B241,"")</f>
        <v/>
      </c>
      <c r="H241" s="125" t="str">
        <f t="shared" si="481"/>
        <v/>
      </c>
      <c r="I241" s="128" t="str">
        <f>IF($E241=2,Finish!H243,"")</f>
        <v/>
      </c>
      <c r="J241" s="125" t="str">
        <f t="shared" ref="J241:K241" si="482">IF($E241=3,B241,"")</f>
        <v/>
      </c>
      <c r="K241" s="125" t="str">
        <f t="shared" si="482"/>
        <v/>
      </c>
      <c r="L241" s="128" t="str">
        <f>IF($E241=3,Finish!H243,"")</f>
        <v/>
      </c>
    </row>
    <row r="242" spans="1:12" ht="12.75" customHeight="1" x14ac:dyDescent="0.2">
      <c r="A242" s="124" t="str">
        <f t="shared" si="0"/>
        <v>-</v>
      </c>
      <c r="B242" s="125" t="str">
        <f>IF(D242="","",Finish!N244)</f>
        <v/>
      </c>
      <c r="C242" s="125" t="str">
        <f>IF(D242="","",Finish!M244)</f>
        <v/>
      </c>
      <c r="D242" s="126">
        <f>IF(LEFT(Finish!O244,1)&lt;&gt;"F",Finish!H244,"")</f>
        <v>241</v>
      </c>
      <c r="E242" s="126" t="str">
        <f t="shared" si="1"/>
        <v/>
      </c>
      <c r="F242" s="127" t="str">
        <f t="shared" si="2"/>
        <v/>
      </c>
      <c r="G242" s="125" t="str">
        <f t="shared" ref="G242:H242" si="483">IF($E242=2,B242,"")</f>
        <v/>
      </c>
      <c r="H242" s="125" t="str">
        <f t="shared" si="483"/>
        <v/>
      </c>
      <c r="I242" s="128" t="str">
        <f>IF($E242=2,Finish!H244,"")</f>
        <v/>
      </c>
      <c r="J242" s="125" t="str">
        <f t="shared" ref="J242:K242" si="484">IF($E242=3,B242,"")</f>
        <v/>
      </c>
      <c r="K242" s="125" t="str">
        <f t="shared" si="484"/>
        <v/>
      </c>
      <c r="L242" s="128" t="str">
        <f>IF($E242=3,Finish!H244,"")</f>
        <v/>
      </c>
    </row>
    <row r="243" spans="1:12" ht="12.75" customHeight="1" x14ac:dyDescent="0.2">
      <c r="A243" s="124" t="str">
        <f t="shared" si="0"/>
        <v>-</v>
      </c>
      <c r="B243" s="125" t="str">
        <f>IF(D243="","",Finish!N245)</f>
        <v/>
      </c>
      <c r="C243" s="125" t="str">
        <f>IF(D243="","",Finish!M245)</f>
        <v/>
      </c>
      <c r="D243" s="126">
        <f>IF(LEFT(Finish!O245,1)&lt;&gt;"F",Finish!H245,"")</f>
        <v>242</v>
      </c>
      <c r="E243" s="126" t="str">
        <f t="shared" si="1"/>
        <v/>
      </c>
      <c r="F243" s="127" t="str">
        <f t="shared" si="2"/>
        <v/>
      </c>
      <c r="G243" s="125" t="str">
        <f t="shared" ref="G243:H243" si="485">IF($E243=2,B243,"")</f>
        <v/>
      </c>
      <c r="H243" s="125" t="str">
        <f t="shared" si="485"/>
        <v/>
      </c>
      <c r="I243" s="128" t="str">
        <f>IF($E243=2,Finish!H245,"")</f>
        <v/>
      </c>
      <c r="J243" s="125" t="str">
        <f t="shared" ref="J243:K243" si="486">IF($E243=3,B243,"")</f>
        <v/>
      </c>
      <c r="K243" s="125" t="str">
        <f t="shared" si="486"/>
        <v/>
      </c>
      <c r="L243" s="128" t="str">
        <f>IF($E243=3,Finish!H245,"")</f>
        <v/>
      </c>
    </row>
    <row r="244" spans="1:12" ht="12.75" customHeight="1" x14ac:dyDescent="0.2">
      <c r="A244" s="124" t="str">
        <f t="shared" si="0"/>
        <v>-</v>
      </c>
      <c r="B244" s="125" t="str">
        <f>IF(D244="","",Finish!N246)</f>
        <v/>
      </c>
      <c r="C244" s="125" t="str">
        <f>IF(D244="","",Finish!M246)</f>
        <v/>
      </c>
      <c r="D244" s="126">
        <f>IF(LEFT(Finish!O246,1)&lt;&gt;"F",Finish!H246,"")</f>
        <v>243</v>
      </c>
      <c r="E244" s="126" t="str">
        <f t="shared" si="1"/>
        <v/>
      </c>
      <c r="F244" s="127" t="str">
        <f t="shared" si="2"/>
        <v/>
      </c>
      <c r="G244" s="125" t="str">
        <f t="shared" ref="G244:H244" si="487">IF($E244=2,B244,"")</f>
        <v/>
      </c>
      <c r="H244" s="125" t="str">
        <f t="shared" si="487"/>
        <v/>
      </c>
      <c r="I244" s="128" t="str">
        <f>IF($E244=2,Finish!H246,"")</f>
        <v/>
      </c>
      <c r="J244" s="125" t="str">
        <f t="shared" ref="J244:K244" si="488">IF($E244=3,B244,"")</f>
        <v/>
      </c>
      <c r="K244" s="125" t="str">
        <f t="shared" si="488"/>
        <v/>
      </c>
      <c r="L244" s="128" t="str">
        <f>IF($E244=3,Finish!H246,"")</f>
        <v/>
      </c>
    </row>
    <row r="245" spans="1:12" ht="12.75" customHeight="1" x14ac:dyDescent="0.2">
      <c r="A245" s="124" t="str">
        <f t="shared" si="0"/>
        <v>-</v>
      </c>
      <c r="B245" s="125" t="str">
        <f>IF(D245="","",Finish!N247)</f>
        <v/>
      </c>
      <c r="C245" s="125" t="str">
        <f>IF(D245="","",Finish!M247)</f>
        <v/>
      </c>
      <c r="D245" s="126">
        <f>IF(LEFT(Finish!O247,1)&lt;&gt;"F",Finish!H247,"")</f>
        <v>244</v>
      </c>
      <c r="E245" s="126" t="str">
        <f t="shared" si="1"/>
        <v/>
      </c>
      <c r="F245" s="127" t="str">
        <f t="shared" si="2"/>
        <v/>
      </c>
      <c r="G245" s="125" t="str">
        <f t="shared" ref="G245:H245" si="489">IF($E245=2,B245,"")</f>
        <v/>
      </c>
      <c r="H245" s="125" t="str">
        <f t="shared" si="489"/>
        <v/>
      </c>
      <c r="I245" s="128" t="str">
        <f>IF($E245=2,Finish!H247,"")</f>
        <v/>
      </c>
      <c r="J245" s="125" t="str">
        <f t="shared" ref="J245:K245" si="490">IF($E245=3,B245,"")</f>
        <v/>
      </c>
      <c r="K245" s="125" t="str">
        <f t="shared" si="490"/>
        <v/>
      </c>
      <c r="L245" s="128" t="str">
        <f>IF($E245=3,Finish!H247,"")</f>
        <v/>
      </c>
    </row>
    <row r="246" spans="1:12" ht="12.75" customHeight="1" x14ac:dyDescent="0.2">
      <c r="A246" s="124" t="str">
        <f t="shared" si="0"/>
        <v>-</v>
      </c>
      <c r="B246" s="125" t="str">
        <f>IF(D246="","",Finish!N248)</f>
        <v/>
      </c>
      <c r="C246" s="125" t="str">
        <f>IF(D246="","",Finish!M248)</f>
        <v/>
      </c>
      <c r="D246" s="126">
        <f>IF(LEFT(Finish!O248,1)&lt;&gt;"F",Finish!H248,"")</f>
        <v>245</v>
      </c>
      <c r="E246" s="126" t="str">
        <f t="shared" si="1"/>
        <v/>
      </c>
      <c r="F246" s="127" t="str">
        <f t="shared" si="2"/>
        <v/>
      </c>
      <c r="G246" s="125" t="str">
        <f t="shared" ref="G246:H246" si="491">IF($E246=2,B246,"")</f>
        <v/>
      </c>
      <c r="H246" s="125" t="str">
        <f t="shared" si="491"/>
        <v/>
      </c>
      <c r="I246" s="128" t="str">
        <f>IF($E246=2,Finish!H248,"")</f>
        <v/>
      </c>
      <c r="J246" s="125" t="str">
        <f t="shared" ref="J246:K246" si="492">IF($E246=3,B246,"")</f>
        <v/>
      </c>
      <c r="K246" s="125" t="str">
        <f t="shared" si="492"/>
        <v/>
      </c>
      <c r="L246" s="128" t="str">
        <f>IF($E246=3,Finish!H248,"")</f>
        <v/>
      </c>
    </row>
    <row r="247" spans="1:12" ht="12.75" customHeight="1" x14ac:dyDescent="0.2">
      <c r="A247" s="124" t="str">
        <f t="shared" si="0"/>
        <v>-</v>
      </c>
      <c r="B247" s="125" t="str">
        <f>IF(D247="","",Finish!N249)</f>
        <v/>
      </c>
      <c r="C247" s="125" t="str">
        <f>IF(D247="","",Finish!M249)</f>
        <v/>
      </c>
      <c r="D247" s="126">
        <f>IF(LEFT(Finish!O249,1)&lt;&gt;"F",Finish!H249,"")</f>
        <v>246</v>
      </c>
      <c r="E247" s="126" t="str">
        <f t="shared" si="1"/>
        <v/>
      </c>
      <c r="F247" s="127" t="str">
        <f t="shared" si="2"/>
        <v/>
      </c>
      <c r="G247" s="125" t="str">
        <f t="shared" ref="G247:H247" si="493">IF($E247=2,B247,"")</f>
        <v/>
      </c>
      <c r="H247" s="125" t="str">
        <f t="shared" si="493"/>
        <v/>
      </c>
      <c r="I247" s="128" t="str">
        <f>IF($E247=2,Finish!H249,"")</f>
        <v/>
      </c>
      <c r="J247" s="125" t="str">
        <f t="shared" ref="J247:K247" si="494">IF($E247=3,B247,"")</f>
        <v/>
      </c>
      <c r="K247" s="125" t="str">
        <f t="shared" si="494"/>
        <v/>
      </c>
      <c r="L247" s="128" t="str">
        <f>IF($E247=3,Finish!H249,"")</f>
        <v/>
      </c>
    </row>
    <row r="248" spans="1:12" ht="12.75" customHeight="1" x14ac:dyDescent="0.2">
      <c r="A248" s="124" t="str">
        <f t="shared" si="0"/>
        <v>-</v>
      </c>
      <c r="B248" s="125" t="str">
        <f>IF(D248="","",Finish!N250)</f>
        <v/>
      </c>
      <c r="C248" s="125" t="str">
        <f>IF(D248="","",Finish!M250)</f>
        <v/>
      </c>
      <c r="D248" s="126">
        <f>IF(LEFT(Finish!O250,1)&lt;&gt;"F",Finish!H250,"")</f>
        <v>247</v>
      </c>
      <c r="E248" s="126" t="str">
        <f t="shared" si="1"/>
        <v/>
      </c>
      <c r="F248" s="127" t="str">
        <f t="shared" si="2"/>
        <v/>
      </c>
      <c r="G248" s="125" t="str">
        <f t="shared" ref="G248:H248" si="495">IF($E248=2,B248,"")</f>
        <v/>
      </c>
      <c r="H248" s="125" t="str">
        <f t="shared" si="495"/>
        <v/>
      </c>
      <c r="I248" s="128" t="str">
        <f>IF($E248=2,Finish!H250,"")</f>
        <v/>
      </c>
      <c r="J248" s="125" t="str">
        <f t="shared" ref="J248:K248" si="496">IF($E248=3,B248,"")</f>
        <v/>
      </c>
      <c r="K248" s="125" t="str">
        <f t="shared" si="496"/>
        <v/>
      </c>
      <c r="L248" s="128" t="str">
        <f>IF($E248=3,Finish!H250,"")</f>
        <v/>
      </c>
    </row>
    <row r="249" spans="1:12" ht="12.75" customHeight="1" x14ac:dyDescent="0.2">
      <c r="A249" s="124" t="str">
        <f t="shared" si="0"/>
        <v>-</v>
      </c>
      <c r="B249" s="125" t="str">
        <f>IF(D249="","",Finish!N251)</f>
        <v/>
      </c>
      <c r="C249" s="125" t="str">
        <f>IF(D249="","",Finish!M251)</f>
        <v/>
      </c>
      <c r="D249" s="126">
        <f>IF(LEFT(Finish!O251,1)&lt;&gt;"F",Finish!H251,"")</f>
        <v>248</v>
      </c>
      <c r="E249" s="126" t="str">
        <f t="shared" si="1"/>
        <v/>
      </c>
      <c r="F249" s="127" t="str">
        <f t="shared" si="2"/>
        <v/>
      </c>
      <c r="G249" s="125" t="str">
        <f t="shared" ref="G249:H249" si="497">IF($E249=2,B249,"")</f>
        <v/>
      </c>
      <c r="H249" s="125" t="str">
        <f t="shared" si="497"/>
        <v/>
      </c>
      <c r="I249" s="128" t="str">
        <f>IF($E249=2,Finish!H251,"")</f>
        <v/>
      </c>
      <c r="J249" s="125" t="str">
        <f t="shared" ref="J249:K249" si="498">IF($E249=3,B249,"")</f>
        <v/>
      </c>
      <c r="K249" s="125" t="str">
        <f t="shared" si="498"/>
        <v/>
      </c>
      <c r="L249" s="128" t="str">
        <f>IF($E249=3,Finish!H251,"")</f>
        <v/>
      </c>
    </row>
    <row r="250" spans="1:12" ht="12.75" customHeight="1" x14ac:dyDescent="0.2">
      <c r="A250" s="124" t="str">
        <f t="shared" si="0"/>
        <v>-</v>
      </c>
      <c r="B250" s="125" t="str">
        <f>IF(D250="","",Finish!N252)</f>
        <v/>
      </c>
      <c r="C250" s="125" t="str">
        <f>IF(D250="","",Finish!M252)</f>
        <v/>
      </c>
      <c r="D250" s="126">
        <f>IF(LEFT(Finish!O252,1)&lt;&gt;"F",Finish!H252,"")</f>
        <v>249</v>
      </c>
      <c r="E250" s="126" t="str">
        <f t="shared" si="1"/>
        <v/>
      </c>
      <c r="F250" s="127" t="str">
        <f t="shared" si="2"/>
        <v/>
      </c>
      <c r="G250" s="125" t="str">
        <f t="shared" ref="G250:H250" si="499">IF($E250=2,B250,"")</f>
        <v/>
      </c>
      <c r="H250" s="125" t="str">
        <f t="shared" si="499"/>
        <v/>
      </c>
      <c r="I250" s="128" t="str">
        <f>IF($E250=2,Finish!H252,"")</f>
        <v/>
      </c>
      <c r="J250" s="125" t="str">
        <f t="shared" ref="J250:K250" si="500">IF($E250=3,B250,"")</f>
        <v/>
      </c>
      <c r="K250" s="125" t="str">
        <f t="shared" si="500"/>
        <v/>
      </c>
      <c r="L250" s="128" t="str">
        <f>IF($E250=3,Finish!H252,"")</f>
        <v/>
      </c>
    </row>
    <row r="251" spans="1:12" ht="12.75" customHeight="1" x14ac:dyDescent="0.2">
      <c r="A251" s="124" t="str">
        <f t="shared" si="0"/>
        <v>-</v>
      </c>
      <c r="B251" s="125" t="str">
        <f>IF(D251="","",Finish!N253)</f>
        <v/>
      </c>
      <c r="C251" s="125" t="str">
        <f>IF(D251="","",Finish!M253)</f>
        <v/>
      </c>
      <c r="D251" s="126">
        <f>IF(LEFT(Finish!O253,1)&lt;&gt;"F",Finish!H253,"")</f>
        <v>250</v>
      </c>
      <c r="E251" s="126" t="str">
        <f t="shared" si="1"/>
        <v/>
      </c>
      <c r="F251" s="127" t="str">
        <f t="shared" si="2"/>
        <v/>
      </c>
      <c r="G251" s="125" t="str">
        <f t="shared" ref="G251:H251" si="501">IF($E251=2,B251,"")</f>
        <v/>
      </c>
      <c r="H251" s="125" t="str">
        <f t="shared" si="501"/>
        <v/>
      </c>
      <c r="I251" s="128" t="str">
        <f>IF($E251=2,Finish!H253,"")</f>
        <v/>
      </c>
      <c r="J251" s="125" t="str">
        <f t="shared" ref="J251:K251" si="502">IF($E251=3,B251,"")</f>
        <v/>
      </c>
      <c r="K251" s="125" t="str">
        <f t="shared" si="502"/>
        <v/>
      </c>
      <c r="L251" s="128" t="str">
        <f>IF($E251=3,Finish!H253,"")</f>
        <v/>
      </c>
    </row>
    <row r="252" spans="1:12" ht="12.75" customHeight="1" x14ac:dyDescent="0.2">
      <c r="A252" s="124" t="str">
        <f t="shared" si="0"/>
        <v>-</v>
      </c>
      <c r="B252" s="125" t="str">
        <f>IF(D252="","",Finish!N254)</f>
        <v/>
      </c>
      <c r="C252" s="125" t="str">
        <f>IF(D252="","",Finish!M254)</f>
        <v/>
      </c>
      <c r="D252" s="126">
        <f>IF(LEFT(Finish!O254,1)&lt;&gt;"F",Finish!H254,"")</f>
        <v>251</v>
      </c>
      <c r="E252" s="126" t="str">
        <f t="shared" si="1"/>
        <v/>
      </c>
      <c r="F252" s="127" t="str">
        <f t="shared" si="2"/>
        <v/>
      </c>
      <c r="G252" s="125" t="str">
        <f t="shared" ref="G252:H252" si="503">IF($E252=2,B252,"")</f>
        <v/>
      </c>
      <c r="H252" s="125" t="str">
        <f t="shared" si="503"/>
        <v/>
      </c>
      <c r="I252" s="128" t="str">
        <f>IF($E252=2,Finish!H254,"")</f>
        <v/>
      </c>
      <c r="J252" s="125" t="str">
        <f t="shared" ref="J252:K252" si="504">IF($E252=3,B252,"")</f>
        <v/>
      </c>
      <c r="K252" s="125" t="str">
        <f t="shared" si="504"/>
        <v/>
      </c>
      <c r="L252" s="128" t="str">
        <f>IF($E252=3,Finish!H254,"")</f>
        <v/>
      </c>
    </row>
    <row r="253" spans="1:12" ht="12.75" customHeight="1" x14ac:dyDescent="0.2">
      <c r="A253" s="124" t="str">
        <f t="shared" si="0"/>
        <v>-</v>
      </c>
      <c r="B253" s="125" t="str">
        <f>IF(D253="","",Finish!N255)</f>
        <v/>
      </c>
      <c r="C253" s="125" t="str">
        <f>IF(D253="","",Finish!M255)</f>
        <v/>
      </c>
      <c r="D253" s="126">
        <f>IF(LEFT(Finish!O255,1)&lt;&gt;"F",Finish!H255,"")</f>
        <v>252</v>
      </c>
      <c r="E253" s="126" t="str">
        <f t="shared" si="1"/>
        <v/>
      </c>
      <c r="F253" s="127" t="str">
        <f t="shared" si="2"/>
        <v/>
      </c>
      <c r="G253" s="125" t="str">
        <f t="shared" ref="G253:H253" si="505">IF($E253=2,B253,"")</f>
        <v/>
      </c>
      <c r="H253" s="125" t="str">
        <f t="shared" si="505"/>
        <v/>
      </c>
      <c r="I253" s="128" t="str">
        <f>IF($E253=2,Finish!H255,"")</f>
        <v/>
      </c>
      <c r="J253" s="125" t="str">
        <f t="shared" ref="J253:K253" si="506">IF($E253=3,B253,"")</f>
        <v/>
      </c>
      <c r="K253" s="125" t="str">
        <f t="shared" si="506"/>
        <v/>
      </c>
      <c r="L253" s="128" t="str">
        <f>IF($E253=3,Finish!H255,"")</f>
        <v/>
      </c>
    </row>
    <row r="254" spans="1:12" ht="12.75" customHeight="1" x14ac:dyDescent="0.2">
      <c r="A254" s="124" t="str">
        <f t="shared" si="0"/>
        <v>-</v>
      </c>
      <c r="B254" s="125" t="str">
        <f>IF(D254="","",Finish!N256)</f>
        <v/>
      </c>
      <c r="C254" s="125" t="str">
        <f>IF(D254="","",Finish!M256)</f>
        <v/>
      </c>
      <c r="D254" s="126">
        <f>IF(LEFT(Finish!O256,1)&lt;&gt;"F",Finish!H256,"")</f>
        <v>253</v>
      </c>
      <c r="E254" s="126" t="str">
        <f t="shared" si="1"/>
        <v/>
      </c>
      <c r="F254" s="127" t="str">
        <f t="shared" si="2"/>
        <v/>
      </c>
      <c r="G254" s="125" t="str">
        <f t="shared" ref="G254:H254" si="507">IF($E254=2,B254,"")</f>
        <v/>
      </c>
      <c r="H254" s="125" t="str">
        <f t="shared" si="507"/>
        <v/>
      </c>
      <c r="I254" s="128" t="str">
        <f>IF($E254=2,Finish!H256,"")</f>
        <v/>
      </c>
      <c r="J254" s="125" t="str">
        <f t="shared" ref="J254:K254" si="508">IF($E254=3,B254,"")</f>
        <v/>
      </c>
      <c r="K254" s="125" t="str">
        <f t="shared" si="508"/>
        <v/>
      </c>
      <c r="L254" s="128" t="str">
        <f>IF($E254=3,Finish!H256,"")</f>
        <v/>
      </c>
    </row>
    <row r="255" spans="1:12" ht="12.75" customHeight="1" x14ac:dyDescent="0.2">
      <c r="A255" s="124" t="str">
        <f t="shared" si="0"/>
        <v>-</v>
      </c>
      <c r="B255" s="125" t="str">
        <f>IF(D255="","",Finish!N257)</f>
        <v/>
      </c>
      <c r="C255" s="125" t="str">
        <f>IF(D255="","",Finish!M257)</f>
        <v/>
      </c>
      <c r="D255" s="126">
        <f>IF(LEFT(Finish!O257,1)&lt;&gt;"F",Finish!H257,"")</f>
        <v>254</v>
      </c>
      <c r="E255" s="126" t="str">
        <f t="shared" si="1"/>
        <v/>
      </c>
      <c r="F255" s="127" t="str">
        <f t="shared" si="2"/>
        <v/>
      </c>
      <c r="G255" s="125" t="str">
        <f t="shared" ref="G255:H255" si="509">IF($E255=2,B255,"")</f>
        <v/>
      </c>
      <c r="H255" s="125" t="str">
        <f t="shared" si="509"/>
        <v/>
      </c>
      <c r="I255" s="128" t="str">
        <f>IF($E255=2,Finish!H257,"")</f>
        <v/>
      </c>
      <c r="J255" s="125" t="str">
        <f t="shared" ref="J255:K255" si="510">IF($E255=3,B255,"")</f>
        <v/>
      </c>
      <c r="K255" s="125" t="str">
        <f t="shared" si="510"/>
        <v/>
      </c>
      <c r="L255" s="128" t="str">
        <f>IF($E255=3,Finish!H257,"")</f>
        <v/>
      </c>
    </row>
    <row r="256" spans="1:12" ht="12.75" customHeight="1" x14ac:dyDescent="0.2">
      <c r="A256" s="124" t="str">
        <f t="shared" si="0"/>
        <v>-</v>
      </c>
      <c r="B256" s="125" t="str">
        <f>IF(D256="","",Finish!N258)</f>
        <v/>
      </c>
      <c r="C256" s="125" t="str">
        <f>IF(D256="","",Finish!M258)</f>
        <v/>
      </c>
      <c r="D256" s="126">
        <f>IF(LEFT(Finish!O258,1)&lt;&gt;"F",Finish!H258,"")</f>
        <v>255</v>
      </c>
      <c r="E256" s="126" t="str">
        <f t="shared" si="1"/>
        <v/>
      </c>
      <c r="F256" s="127" t="str">
        <f t="shared" si="2"/>
        <v/>
      </c>
      <c r="G256" s="125" t="str">
        <f t="shared" ref="G256:H256" si="511">IF($E256=2,B256,"")</f>
        <v/>
      </c>
      <c r="H256" s="125" t="str">
        <f t="shared" si="511"/>
        <v/>
      </c>
      <c r="I256" s="128" t="str">
        <f>IF($E256=2,Finish!H258,"")</f>
        <v/>
      </c>
      <c r="J256" s="125" t="str">
        <f t="shared" ref="J256:K256" si="512">IF($E256=3,B256,"")</f>
        <v/>
      </c>
      <c r="K256" s="125" t="str">
        <f t="shared" si="512"/>
        <v/>
      </c>
      <c r="L256" s="128" t="str">
        <f>IF($E256=3,Finish!H258,"")</f>
        <v/>
      </c>
    </row>
    <row r="257" spans="1:12" ht="12.75" customHeight="1" x14ac:dyDescent="0.2">
      <c r="A257" s="124" t="str">
        <f t="shared" ref="A257:A301" si="513">IF($F257="","-",RANK($F257,$F:$F,1))</f>
        <v>-</v>
      </c>
      <c r="B257" s="125" t="str">
        <f>IF(D257="","",Finish!N259)</f>
        <v/>
      </c>
      <c r="C257" s="125" t="str">
        <f>IF(D257="","",Finish!M259)</f>
        <v/>
      </c>
      <c r="D257" s="126">
        <f>IF(LEFT(Finish!O259,1)&lt;&gt;"F",Finish!H259,"")</f>
        <v>256</v>
      </c>
      <c r="E257" s="126" t="str">
        <f t="shared" ref="E257:E301" si="514">IF(B257="","",IF(B257="unattached","",COUNTIF(B$2:B257,B257)))</f>
        <v/>
      </c>
      <c r="F257" s="127" t="str">
        <f t="shared" ref="F257:F301" si="515">IF(E257=3,SUMIF(B$2:B257,B257,D$2:D257),"")</f>
        <v/>
      </c>
      <c r="G257" s="125" t="str">
        <f t="shared" ref="G257:H257" si="516">IF($E257=2,B257,"")</f>
        <v/>
      </c>
      <c r="H257" s="125" t="str">
        <f t="shared" si="516"/>
        <v/>
      </c>
      <c r="I257" s="128" t="str">
        <f>IF($E257=2,Finish!H259,"")</f>
        <v/>
      </c>
      <c r="J257" s="125" t="str">
        <f t="shared" ref="J257:K257" si="517">IF($E257=3,B257,"")</f>
        <v/>
      </c>
      <c r="K257" s="125" t="str">
        <f t="shared" si="517"/>
        <v/>
      </c>
      <c r="L257" s="128" t="str">
        <f>IF($E257=3,Finish!H259,"")</f>
        <v/>
      </c>
    </row>
    <row r="258" spans="1:12" ht="12.75" customHeight="1" x14ac:dyDescent="0.2">
      <c r="A258" s="124" t="str">
        <f t="shared" si="513"/>
        <v>-</v>
      </c>
      <c r="B258" s="125" t="str">
        <f>IF(D258="","",Finish!N260)</f>
        <v/>
      </c>
      <c r="C258" s="125" t="str">
        <f>IF(D258="","",Finish!M260)</f>
        <v/>
      </c>
      <c r="D258" s="126">
        <f>IF(LEFT(Finish!O260,1)&lt;&gt;"F",Finish!H260,"")</f>
        <v>257</v>
      </c>
      <c r="E258" s="126" t="str">
        <f t="shared" si="514"/>
        <v/>
      </c>
      <c r="F258" s="127" t="str">
        <f t="shared" si="515"/>
        <v/>
      </c>
      <c r="G258" s="125" t="str">
        <f t="shared" ref="G258:H258" si="518">IF($E258=2,B258,"")</f>
        <v/>
      </c>
      <c r="H258" s="125" t="str">
        <f t="shared" si="518"/>
        <v/>
      </c>
      <c r="I258" s="128" t="str">
        <f>IF($E258=2,Finish!H260,"")</f>
        <v/>
      </c>
      <c r="J258" s="125" t="str">
        <f t="shared" ref="J258:K258" si="519">IF($E258=3,B258,"")</f>
        <v/>
      </c>
      <c r="K258" s="125" t="str">
        <f t="shared" si="519"/>
        <v/>
      </c>
      <c r="L258" s="128" t="str">
        <f>IF($E258=3,Finish!H260,"")</f>
        <v/>
      </c>
    </row>
    <row r="259" spans="1:12" ht="12.75" customHeight="1" x14ac:dyDescent="0.2">
      <c r="A259" s="124" t="str">
        <f t="shared" si="513"/>
        <v>-</v>
      </c>
      <c r="B259" s="125" t="str">
        <f>IF(D259="","",Finish!N261)</f>
        <v/>
      </c>
      <c r="C259" s="125" t="str">
        <f>IF(D259="","",Finish!M261)</f>
        <v/>
      </c>
      <c r="D259" s="126">
        <f>IF(LEFT(Finish!O261,1)&lt;&gt;"F",Finish!H261,"")</f>
        <v>258</v>
      </c>
      <c r="E259" s="126" t="str">
        <f t="shared" si="514"/>
        <v/>
      </c>
      <c r="F259" s="127" t="str">
        <f t="shared" si="515"/>
        <v/>
      </c>
      <c r="G259" s="125" t="str">
        <f t="shared" ref="G259:H259" si="520">IF($E259=2,B259,"")</f>
        <v/>
      </c>
      <c r="H259" s="125" t="str">
        <f t="shared" si="520"/>
        <v/>
      </c>
      <c r="I259" s="128" t="str">
        <f>IF($E259=2,Finish!H261,"")</f>
        <v/>
      </c>
      <c r="J259" s="125" t="str">
        <f t="shared" ref="J259:K259" si="521">IF($E259=3,B259,"")</f>
        <v/>
      </c>
      <c r="K259" s="125" t="str">
        <f t="shared" si="521"/>
        <v/>
      </c>
      <c r="L259" s="128" t="str">
        <f>IF($E259=3,Finish!H261,"")</f>
        <v/>
      </c>
    </row>
    <row r="260" spans="1:12" ht="12.75" customHeight="1" x14ac:dyDescent="0.2">
      <c r="A260" s="124" t="str">
        <f t="shared" si="513"/>
        <v>-</v>
      </c>
      <c r="B260" s="125" t="str">
        <f>IF(D260="","",Finish!N262)</f>
        <v/>
      </c>
      <c r="C260" s="125" t="str">
        <f>IF(D260="","",Finish!M262)</f>
        <v/>
      </c>
      <c r="D260" s="126">
        <f>IF(LEFT(Finish!O262,1)&lt;&gt;"F",Finish!H262,"")</f>
        <v>259</v>
      </c>
      <c r="E260" s="126" t="str">
        <f t="shared" si="514"/>
        <v/>
      </c>
      <c r="F260" s="127" t="str">
        <f t="shared" si="515"/>
        <v/>
      </c>
      <c r="G260" s="125" t="str">
        <f t="shared" ref="G260:H260" si="522">IF($E260=2,B260,"")</f>
        <v/>
      </c>
      <c r="H260" s="125" t="str">
        <f t="shared" si="522"/>
        <v/>
      </c>
      <c r="I260" s="128" t="str">
        <f>IF($E260=2,Finish!H262,"")</f>
        <v/>
      </c>
      <c r="J260" s="125" t="str">
        <f t="shared" ref="J260:K260" si="523">IF($E260=3,B260,"")</f>
        <v/>
      </c>
      <c r="K260" s="125" t="str">
        <f t="shared" si="523"/>
        <v/>
      </c>
      <c r="L260" s="128" t="str">
        <f>IF($E260=3,Finish!H262,"")</f>
        <v/>
      </c>
    </row>
    <row r="261" spans="1:12" ht="12.75" customHeight="1" x14ac:dyDescent="0.2">
      <c r="A261" s="124" t="str">
        <f t="shared" si="513"/>
        <v>-</v>
      </c>
      <c r="B261" s="125" t="str">
        <f>IF(D261="","",Finish!N263)</f>
        <v/>
      </c>
      <c r="C261" s="125" t="str">
        <f>IF(D261="","",Finish!M263)</f>
        <v/>
      </c>
      <c r="D261" s="126">
        <f>IF(LEFT(Finish!O263,1)&lt;&gt;"F",Finish!H263,"")</f>
        <v>260</v>
      </c>
      <c r="E261" s="126" t="str">
        <f t="shared" si="514"/>
        <v/>
      </c>
      <c r="F261" s="127" t="str">
        <f t="shared" si="515"/>
        <v/>
      </c>
      <c r="G261" s="125" t="str">
        <f t="shared" ref="G261:H261" si="524">IF($E261=2,B261,"")</f>
        <v/>
      </c>
      <c r="H261" s="125" t="str">
        <f t="shared" si="524"/>
        <v/>
      </c>
      <c r="I261" s="128" t="str">
        <f>IF($E261=2,Finish!H263,"")</f>
        <v/>
      </c>
      <c r="J261" s="125" t="str">
        <f t="shared" ref="J261:K261" si="525">IF($E261=3,B261,"")</f>
        <v/>
      </c>
      <c r="K261" s="125" t="str">
        <f t="shared" si="525"/>
        <v/>
      </c>
      <c r="L261" s="128" t="str">
        <f>IF($E261=3,Finish!H263,"")</f>
        <v/>
      </c>
    </row>
    <row r="262" spans="1:12" ht="12.75" customHeight="1" x14ac:dyDescent="0.2">
      <c r="A262" s="124" t="str">
        <f t="shared" si="513"/>
        <v>-</v>
      </c>
      <c r="B262" s="125" t="str">
        <f>IF(D262="","",Finish!N264)</f>
        <v/>
      </c>
      <c r="C262" s="125" t="str">
        <f>IF(D262="","",Finish!M264)</f>
        <v/>
      </c>
      <c r="D262" s="126">
        <f>IF(LEFT(Finish!O264,1)&lt;&gt;"F",Finish!H264,"")</f>
        <v>261</v>
      </c>
      <c r="E262" s="126" t="str">
        <f t="shared" si="514"/>
        <v/>
      </c>
      <c r="F262" s="127" t="str">
        <f t="shared" si="515"/>
        <v/>
      </c>
      <c r="G262" s="125" t="str">
        <f t="shared" ref="G262:H262" si="526">IF($E262=2,B262,"")</f>
        <v/>
      </c>
      <c r="H262" s="125" t="str">
        <f t="shared" si="526"/>
        <v/>
      </c>
      <c r="I262" s="128" t="str">
        <f>IF($E262=2,Finish!H264,"")</f>
        <v/>
      </c>
      <c r="J262" s="125" t="str">
        <f t="shared" ref="J262:K262" si="527">IF($E262=3,B262,"")</f>
        <v/>
      </c>
      <c r="K262" s="125" t="str">
        <f t="shared" si="527"/>
        <v/>
      </c>
      <c r="L262" s="128" t="str">
        <f>IF($E262=3,Finish!H264,"")</f>
        <v/>
      </c>
    </row>
    <row r="263" spans="1:12" ht="12.75" customHeight="1" x14ac:dyDescent="0.2">
      <c r="A263" s="124" t="str">
        <f t="shared" si="513"/>
        <v>-</v>
      </c>
      <c r="B263" s="125" t="str">
        <f>IF(D263="","",Finish!N265)</f>
        <v/>
      </c>
      <c r="C263" s="125" t="str">
        <f>IF(D263="","",Finish!M265)</f>
        <v/>
      </c>
      <c r="D263" s="126">
        <f>IF(LEFT(Finish!O265,1)&lt;&gt;"F",Finish!H265,"")</f>
        <v>262</v>
      </c>
      <c r="E263" s="126" t="str">
        <f t="shared" si="514"/>
        <v/>
      </c>
      <c r="F263" s="127" t="str">
        <f t="shared" si="515"/>
        <v/>
      </c>
      <c r="G263" s="125" t="str">
        <f t="shared" ref="G263:H263" si="528">IF($E263=2,B263,"")</f>
        <v/>
      </c>
      <c r="H263" s="125" t="str">
        <f t="shared" si="528"/>
        <v/>
      </c>
      <c r="I263" s="128" t="str">
        <f>IF($E263=2,Finish!H265,"")</f>
        <v/>
      </c>
      <c r="J263" s="125" t="str">
        <f t="shared" ref="J263:K263" si="529">IF($E263=3,B263,"")</f>
        <v/>
      </c>
      <c r="K263" s="125" t="str">
        <f t="shared" si="529"/>
        <v/>
      </c>
      <c r="L263" s="128" t="str">
        <f>IF($E263=3,Finish!H265,"")</f>
        <v/>
      </c>
    </row>
    <row r="264" spans="1:12" ht="12.75" customHeight="1" x14ac:dyDescent="0.2">
      <c r="A264" s="124" t="str">
        <f t="shared" si="513"/>
        <v>-</v>
      </c>
      <c r="B264" s="125" t="str">
        <f>IF(D264="","",Finish!N266)</f>
        <v/>
      </c>
      <c r="C264" s="125" t="str">
        <f>IF(D264="","",Finish!M266)</f>
        <v/>
      </c>
      <c r="D264" s="126">
        <f>IF(LEFT(Finish!O266,1)&lt;&gt;"F",Finish!H266,"")</f>
        <v>263</v>
      </c>
      <c r="E264" s="126" t="str">
        <f t="shared" si="514"/>
        <v/>
      </c>
      <c r="F264" s="127" t="str">
        <f t="shared" si="515"/>
        <v/>
      </c>
      <c r="G264" s="125" t="str">
        <f t="shared" ref="G264:H264" si="530">IF($E264=2,B264,"")</f>
        <v/>
      </c>
      <c r="H264" s="125" t="str">
        <f t="shared" si="530"/>
        <v/>
      </c>
      <c r="I264" s="128" t="str">
        <f>IF($E264=2,Finish!H266,"")</f>
        <v/>
      </c>
      <c r="J264" s="125" t="str">
        <f t="shared" ref="J264:K264" si="531">IF($E264=3,B264,"")</f>
        <v/>
      </c>
      <c r="K264" s="125" t="str">
        <f t="shared" si="531"/>
        <v/>
      </c>
      <c r="L264" s="128" t="str">
        <f>IF($E264=3,Finish!H266,"")</f>
        <v/>
      </c>
    </row>
    <row r="265" spans="1:12" ht="12.75" customHeight="1" x14ac:dyDescent="0.2">
      <c r="A265" s="124" t="str">
        <f t="shared" si="513"/>
        <v>-</v>
      </c>
      <c r="B265" s="125" t="str">
        <f>IF(D265="","",Finish!N267)</f>
        <v/>
      </c>
      <c r="C265" s="125" t="str">
        <f>IF(D265="","",Finish!M267)</f>
        <v/>
      </c>
      <c r="D265" s="126">
        <f>IF(LEFT(Finish!O267,1)&lt;&gt;"F",Finish!H267,"")</f>
        <v>264</v>
      </c>
      <c r="E265" s="126" t="str">
        <f t="shared" si="514"/>
        <v/>
      </c>
      <c r="F265" s="127" t="str">
        <f t="shared" si="515"/>
        <v/>
      </c>
      <c r="G265" s="125" t="str">
        <f t="shared" ref="G265:H265" si="532">IF($E265=2,B265,"")</f>
        <v/>
      </c>
      <c r="H265" s="125" t="str">
        <f t="shared" si="532"/>
        <v/>
      </c>
      <c r="I265" s="128" t="str">
        <f>IF($E265=2,Finish!H267,"")</f>
        <v/>
      </c>
      <c r="J265" s="125" t="str">
        <f t="shared" ref="J265:K265" si="533">IF($E265=3,B265,"")</f>
        <v/>
      </c>
      <c r="K265" s="125" t="str">
        <f t="shared" si="533"/>
        <v/>
      </c>
      <c r="L265" s="128" t="str">
        <f>IF($E265=3,Finish!H267,"")</f>
        <v/>
      </c>
    </row>
    <row r="266" spans="1:12" ht="12.75" customHeight="1" x14ac:dyDescent="0.2">
      <c r="A266" s="124" t="str">
        <f t="shared" si="513"/>
        <v>-</v>
      </c>
      <c r="B266" s="125" t="str">
        <f>IF(D266="","",Finish!N268)</f>
        <v/>
      </c>
      <c r="C266" s="125" t="str">
        <f>IF(D266="","",Finish!M268)</f>
        <v/>
      </c>
      <c r="D266" s="126">
        <f>IF(LEFT(Finish!O268,1)&lt;&gt;"F",Finish!H268,"")</f>
        <v>265</v>
      </c>
      <c r="E266" s="126" t="str">
        <f t="shared" si="514"/>
        <v/>
      </c>
      <c r="F266" s="127" t="str">
        <f t="shared" si="515"/>
        <v/>
      </c>
      <c r="G266" s="125" t="str">
        <f t="shared" ref="G266:H266" si="534">IF($E266=2,B266,"")</f>
        <v/>
      </c>
      <c r="H266" s="125" t="str">
        <f t="shared" si="534"/>
        <v/>
      </c>
      <c r="I266" s="128" t="str">
        <f>IF($E266=2,Finish!H268,"")</f>
        <v/>
      </c>
      <c r="J266" s="125" t="str">
        <f t="shared" ref="J266:K266" si="535">IF($E266=3,B266,"")</f>
        <v/>
      </c>
      <c r="K266" s="125" t="str">
        <f t="shared" si="535"/>
        <v/>
      </c>
      <c r="L266" s="128" t="str">
        <f>IF($E266=3,Finish!H268,"")</f>
        <v/>
      </c>
    </row>
    <row r="267" spans="1:12" ht="12.75" customHeight="1" x14ac:dyDescent="0.2">
      <c r="A267" s="124" t="str">
        <f t="shared" si="513"/>
        <v>-</v>
      </c>
      <c r="B267" s="125" t="str">
        <f>IF(D267="","",Finish!N269)</f>
        <v/>
      </c>
      <c r="C267" s="125" t="str">
        <f>IF(D267="","",Finish!M269)</f>
        <v/>
      </c>
      <c r="D267" s="126">
        <f>IF(LEFT(Finish!O269,1)&lt;&gt;"F",Finish!H269,"")</f>
        <v>266</v>
      </c>
      <c r="E267" s="126" t="str">
        <f t="shared" si="514"/>
        <v/>
      </c>
      <c r="F267" s="127" t="str">
        <f t="shared" si="515"/>
        <v/>
      </c>
      <c r="G267" s="125" t="str">
        <f t="shared" ref="G267:H267" si="536">IF($E267=2,B267,"")</f>
        <v/>
      </c>
      <c r="H267" s="125" t="str">
        <f t="shared" si="536"/>
        <v/>
      </c>
      <c r="I267" s="128" t="str">
        <f>IF($E267=2,Finish!H269,"")</f>
        <v/>
      </c>
      <c r="J267" s="125" t="str">
        <f t="shared" ref="J267:K267" si="537">IF($E267=3,B267,"")</f>
        <v/>
      </c>
      <c r="K267" s="125" t="str">
        <f t="shared" si="537"/>
        <v/>
      </c>
      <c r="L267" s="128" t="str">
        <f>IF($E267=3,Finish!H269,"")</f>
        <v/>
      </c>
    </row>
    <row r="268" spans="1:12" ht="12.75" customHeight="1" x14ac:dyDescent="0.2">
      <c r="A268" s="124" t="str">
        <f t="shared" si="513"/>
        <v>-</v>
      </c>
      <c r="B268" s="125" t="str">
        <f>IF(D268="","",Finish!N270)</f>
        <v/>
      </c>
      <c r="C268" s="125" t="str">
        <f>IF(D268="","",Finish!M270)</f>
        <v/>
      </c>
      <c r="D268" s="126">
        <f>IF(LEFT(Finish!O270,1)&lt;&gt;"F",Finish!H270,"")</f>
        <v>267</v>
      </c>
      <c r="E268" s="126" t="str">
        <f t="shared" si="514"/>
        <v/>
      </c>
      <c r="F268" s="127" t="str">
        <f t="shared" si="515"/>
        <v/>
      </c>
      <c r="G268" s="125" t="str">
        <f t="shared" ref="G268:H268" si="538">IF($E268=2,B268,"")</f>
        <v/>
      </c>
      <c r="H268" s="125" t="str">
        <f t="shared" si="538"/>
        <v/>
      </c>
      <c r="I268" s="128" t="str">
        <f>IF($E268=2,Finish!H270,"")</f>
        <v/>
      </c>
      <c r="J268" s="125" t="str">
        <f t="shared" ref="J268:K268" si="539">IF($E268=3,B268,"")</f>
        <v/>
      </c>
      <c r="K268" s="125" t="str">
        <f t="shared" si="539"/>
        <v/>
      </c>
      <c r="L268" s="128" t="str">
        <f>IF($E268=3,Finish!H270,"")</f>
        <v/>
      </c>
    </row>
    <row r="269" spans="1:12" ht="12.75" customHeight="1" x14ac:dyDescent="0.2">
      <c r="A269" s="124" t="str">
        <f t="shared" si="513"/>
        <v>-</v>
      </c>
      <c r="B269" s="125" t="str">
        <f>IF(D269="","",Finish!N271)</f>
        <v/>
      </c>
      <c r="C269" s="125" t="str">
        <f>IF(D269="","",Finish!M271)</f>
        <v/>
      </c>
      <c r="D269" s="126">
        <f>IF(LEFT(Finish!O271,1)&lt;&gt;"F",Finish!H271,"")</f>
        <v>268</v>
      </c>
      <c r="E269" s="126" t="str">
        <f t="shared" si="514"/>
        <v/>
      </c>
      <c r="F269" s="127" t="str">
        <f t="shared" si="515"/>
        <v/>
      </c>
      <c r="G269" s="125" t="str">
        <f t="shared" ref="G269:H269" si="540">IF($E269=2,B269,"")</f>
        <v/>
      </c>
      <c r="H269" s="125" t="str">
        <f t="shared" si="540"/>
        <v/>
      </c>
      <c r="I269" s="128" t="str">
        <f>IF($E269=2,Finish!H271,"")</f>
        <v/>
      </c>
      <c r="J269" s="125" t="str">
        <f t="shared" ref="J269:K269" si="541">IF($E269=3,B269,"")</f>
        <v/>
      </c>
      <c r="K269" s="125" t="str">
        <f t="shared" si="541"/>
        <v/>
      </c>
      <c r="L269" s="128" t="str">
        <f>IF($E269=3,Finish!H271,"")</f>
        <v/>
      </c>
    </row>
    <row r="270" spans="1:12" ht="12.75" customHeight="1" x14ac:dyDescent="0.2">
      <c r="A270" s="124" t="str">
        <f t="shared" si="513"/>
        <v>-</v>
      </c>
      <c r="B270" s="125" t="str">
        <f>IF(D270="","",Finish!N272)</f>
        <v/>
      </c>
      <c r="C270" s="125" t="str">
        <f>IF(D270="","",Finish!M272)</f>
        <v/>
      </c>
      <c r="D270" s="126">
        <f>IF(LEFT(Finish!O272,1)&lt;&gt;"F",Finish!H272,"")</f>
        <v>269</v>
      </c>
      <c r="E270" s="126" t="str">
        <f t="shared" si="514"/>
        <v/>
      </c>
      <c r="F270" s="127" t="str">
        <f t="shared" si="515"/>
        <v/>
      </c>
      <c r="G270" s="125" t="str">
        <f t="shared" ref="G270:H270" si="542">IF($E270=2,B270,"")</f>
        <v/>
      </c>
      <c r="H270" s="125" t="str">
        <f t="shared" si="542"/>
        <v/>
      </c>
      <c r="I270" s="128" t="str">
        <f>IF($E270=2,Finish!H272,"")</f>
        <v/>
      </c>
      <c r="J270" s="125" t="str">
        <f t="shared" ref="J270:K270" si="543">IF($E270=3,B270,"")</f>
        <v/>
      </c>
      <c r="K270" s="125" t="str">
        <f t="shared" si="543"/>
        <v/>
      </c>
      <c r="L270" s="128" t="str">
        <f>IF($E270=3,Finish!H272,"")</f>
        <v/>
      </c>
    </row>
    <row r="271" spans="1:12" ht="12.75" customHeight="1" x14ac:dyDescent="0.2">
      <c r="A271" s="124" t="str">
        <f t="shared" si="513"/>
        <v>-</v>
      </c>
      <c r="B271" s="125" t="str">
        <f>IF(D271="","",Finish!N273)</f>
        <v/>
      </c>
      <c r="C271" s="125" t="str">
        <f>IF(D271="","",Finish!M273)</f>
        <v/>
      </c>
      <c r="D271" s="126">
        <f>IF(LEFT(Finish!O273,1)&lt;&gt;"F",Finish!H273,"")</f>
        <v>270</v>
      </c>
      <c r="E271" s="126" t="str">
        <f t="shared" si="514"/>
        <v/>
      </c>
      <c r="F271" s="127" t="str">
        <f t="shared" si="515"/>
        <v/>
      </c>
      <c r="G271" s="125" t="str">
        <f t="shared" ref="G271:H271" si="544">IF($E271=2,B271,"")</f>
        <v/>
      </c>
      <c r="H271" s="125" t="str">
        <f t="shared" si="544"/>
        <v/>
      </c>
      <c r="I271" s="128" t="str">
        <f>IF($E271=2,Finish!H273,"")</f>
        <v/>
      </c>
      <c r="J271" s="125" t="str">
        <f t="shared" ref="J271:K271" si="545">IF($E271=3,B271,"")</f>
        <v/>
      </c>
      <c r="K271" s="125" t="str">
        <f t="shared" si="545"/>
        <v/>
      </c>
      <c r="L271" s="128" t="str">
        <f>IF($E271=3,Finish!H273,"")</f>
        <v/>
      </c>
    </row>
    <row r="272" spans="1:12" ht="12.75" customHeight="1" x14ac:dyDescent="0.2">
      <c r="A272" s="124" t="str">
        <f t="shared" si="513"/>
        <v>-</v>
      </c>
      <c r="B272" s="125" t="str">
        <f>IF(D272="","",Finish!N274)</f>
        <v/>
      </c>
      <c r="C272" s="125" t="str">
        <f>IF(D272="","",Finish!M274)</f>
        <v/>
      </c>
      <c r="D272" s="126">
        <f>IF(LEFT(Finish!O274,1)&lt;&gt;"F",Finish!H274,"")</f>
        <v>271</v>
      </c>
      <c r="E272" s="126" t="str">
        <f t="shared" si="514"/>
        <v/>
      </c>
      <c r="F272" s="127" t="str">
        <f t="shared" si="515"/>
        <v/>
      </c>
      <c r="G272" s="125" t="str">
        <f t="shared" ref="G272:H272" si="546">IF($E272=2,B272,"")</f>
        <v/>
      </c>
      <c r="H272" s="125" t="str">
        <f t="shared" si="546"/>
        <v/>
      </c>
      <c r="I272" s="128" t="str">
        <f>IF($E272=2,Finish!H274,"")</f>
        <v/>
      </c>
      <c r="J272" s="125" t="str">
        <f t="shared" ref="J272:K272" si="547">IF($E272=3,B272,"")</f>
        <v/>
      </c>
      <c r="K272" s="125" t="str">
        <f t="shared" si="547"/>
        <v/>
      </c>
      <c r="L272" s="128" t="str">
        <f>IF($E272=3,Finish!H274,"")</f>
        <v/>
      </c>
    </row>
    <row r="273" spans="1:12" ht="12.75" customHeight="1" x14ac:dyDescent="0.2">
      <c r="A273" s="124" t="str">
        <f t="shared" si="513"/>
        <v>-</v>
      </c>
      <c r="B273" s="125" t="str">
        <f>IF(D273="","",Finish!N275)</f>
        <v/>
      </c>
      <c r="C273" s="125" t="str">
        <f>IF(D273="","",Finish!M275)</f>
        <v/>
      </c>
      <c r="D273" s="126">
        <f>IF(LEFT(Finish!O275,1)&lt;&gt;"F",Finish!H275,"")</f>
        <v>272</v>
      </c>
      <c r="E273" s="126" t="str">
        <f t="shared" si="514"/>
        <v/>
      </c>
      <c r="F273" s="127" t="str">
        <f t="shared" si="515"/>
        <v/>
      </c>
      <c r="G273" s="125" t="str">
        <f t="shared" ref="G273:H273" si="548">IF($E273=2,B273,"")</f>
        <v/>
      </c>
      <c r="H273" s="125" t="str">
        <f t="shared" si="548"/>
        <v/>
      </c>
      <c r="I273" s="128" t="str">
        <f>IF($E273=2,Finish!H275,"")</f>
        <v/>
      </c>
      <c r="J273" s="125" t="str">
        <f t="shared" ref="J273:K273" si="549">IF($E273=3,B273,"")</f>
        <v/>
      </c>
      <c r="K273" s="125" t="str">
        <f t="shared" si="549"/>
        <v/>
      </c>
      <c r="L273" s="128" t="str">
        <f>IF($E273=3,Finish!H275,"")</f>
        <v/>
      </c>
    </row>
    <row r="274" spans="1:12" ht="12.75" customHeight="1" x14ac:dyDescent="0.2">
      <c r="A274" s="124" t="str">
        <f t="shared" si="513"/>
        <v>-</v>
      </c>
      <c r="B274" s="125" t="str">
        <f>IF(D274="","",Finish!N276)</f>
        <v/>
      </c>
      <c r="C274" s="125" t="str">
        <f>IF(D274="","",Finish!M276)</f>
        <v/>
      </c>
      <c r="D274" s="126">
        <f>IF(LEFT(Finish!O276,1)&lt;&gt;"F",Finish!H276,"")</f>
        <v>273</v>
      </c>
      <c r="E274" s="126" t="str">
        <f t="shared" si="514"/>
        <v/>
      </c>
      <c r="F274" s="127" t="str">
        <f t="shared" si="515"/>
        <v/>
      </c>
      <c r="G274" s="125" t="str">
        <f t="shared" ref="G274:H274" si="550">IF($E274=2,B274,"")</f>
        <v/>
      </c>
      <c r="H274" s="125" t="str">
        <f t="shared" si="550"/>
        <v/>
      </c>
      <c r="I274" s="128" t="str">
        <f>IF($E274=2,Finish!H276,"")</f>
        <v/>
      </c>
      <c r="J274" s="125" t="str">
        <f t="shared" ref="J274:K274" si="551">IF($E274=3,B274,"")</f>
        <v/>
      </c>
      <c r="K274" s="125" t="str">
        <f t="shared" si="551"/>
        <v/>
      </c>
      <c r="L274" s="128" t="str">
        <f>IF($E274=3,Finish!H276,"")</f>
        <v/>
      </c>
    </row>
    <row r="275" spans="1:12" ht="12.75" customHeight="1" x14ac:dyDescent="0.2">
      <c r="A275" s="124" t="str">
        <f t="shared" si="513"/>
        <v>-</v>
      </c>
      <c r="B275" s="125" t="str">
        <f>IF(D275="","",Finish!N277)</f>
        <v/>
      </c>
      <c r="C275" s="125" t="str">
        <f>IF(D275="","",Finish!M277)</f>
        <v/>
      </c>
      <c r="D275" s="126">
        <f>IF(LEFT(Finish!O277,1)&lt;&gt;"F",Finish!H277,"")</f>
        <v>274</v>
      </c>
      <c r="E275" s="126" t="str">
        <f t="shared" si="514"/>
        <v/>
      </c>
      <c r="F275" s="127" t="str">
        <f t="shared" si="515"/>
        <v/>
      </c>
      <c r="G275" s="125" t="str">
        <f t="shared" ref="G275:H275" si="552">IF($E275=2,B275,"")</f>
        <v/>
      </c>
      <c r="H275" s="125" t="str">
        <f t="shared" si="552"/>
        <v/>
      </c>
      <c r="I275" s="128" t="str">
        <f>IF($E275=2,Finish!H277,"")</f>
        <v/>
      </c>
      <c r="J275" s="125" t="str">
        <f t="shared" ref="J275:K275" si="553">IF($E275=3,B275,"")</f>
        <v/>
      </c>
      <c r="K275" s="125" t="str">
        <f t="shared" si="553"/>
        <v/>
      </c>
      <c r="L275" s="128" t="str">
        <f>IF($E275=3,Finish!H277,"")</f>
        <v/>
      </c>
    </row>
    <row r="276" spans="1:12" ht="12.75" customHeight="1" x14ac:dyDescent="0.2">
      <c r="A276" s="124" t="str">
        <f t="shared" si="513"/>
        <v>-</v>
      </c>
      <c r="B276" s="125" t="str">
        <f>IF(D276="","",Finish!N278)</f>
        <v/>
      </c>
      <c r="C276" s="125" t="str">
        <f>IF(D276="","",Finish!M278)</f>
        <v/>
      </c>
      <c r="D276" s="126">
        <f>IF(LEFT(Finish!O278,1)&lt;&gt;"F",Finish!H278,"")</f>
        <v>275</v>
      </c>
      <c r="E276" s="126" t="str">
        <f t="shared" si="514"/>
        <v/>
      </c>
      <c r="F276" s="127" t="str">
        <f t="shared" si="515"/>
        <v/>
      </c>
      <c r="G276" s="125" t="str">
        <f t="shared" ref="G276:H276" si="554">IF($E276=2,B276,"")</f>
        <v/>
      </c>
      <c r="H276" s="125" t="str">
        <f t="shared" si="554"/>
        <v/>
      </c>
      <c r="I276" s="128" t="str">
        <f>IF($E276=2,Finish!H278,"")</f>
        <v/>
      </c>
      <c r="J276" s="125" t="str">
        <f t="shared" ref="J276:K276" si="555">IF($E276=3,B276,"")</f>
        <v/>
      </c>
      <c r="K276" s="125" t="str">
        <f t="shared" si="555"/>
        <v/>
      </c>
      <c r="L276" s="128" t="str">
        <f>IF($E276=3,Finish!H278,"")</f>
        <v/>
      </c>
    </row>
    <row r="277" spans="1:12" ht="12.75" customHeight="1" x14ac:dyDescent="0.2">
      <c r="A277" s="124" t="str">
        <f t="shared" si="513"/>
        <v>-</v>
      </c>
      <c r="B277" s="125" t="str">
        <f>IF(D277="","",Finish!N279)</f>
        <v/>
      </c>
      <c r="C277" s="125" t="str">
        <f>IF(D277="","",Finish!M279)</f>
        <v/>
      </c>
      <c r="D277" s="126">
        <f>IF(LEFT(Finish!O279,1)&lt;&gt;"F",Finish!H279,"")</f>
        <v>276</v>
      </c>
      <c r="E277" s="126" t="str">
        <f t="shared" si="514"/>
        <v/>
      </c>
      <c r="F277" s="127" t="str">
        <f t="shared" si="515"/>
        <v/>
      </c>
      <c r="G277" s="125" t="str">
        <f t="shared" ref="G277:H277" si="556">IF($E277=2,B277,"")</f>
        <v/>
      </c>
      <c r="H277" s="125" t="str">
        <f t="shared" si="556"/>
        <v/>
      </c>
      <c r="I277" s="128" t="str">
        <f>IF($E277=2,Finish!H279,"")</f>
        <v/>
      </c>
      <c r="J277" s="125" t="str">
        <f t="shared" ref="J277:K277" si="557">IF($E277=3,B277,"")</f>
        <v/>
      </c>
      <c r="K277" s="125" t="str">
        <f t="shared" si="557"/>
        <v/>
      </c>
      <c r="L277" s="128" t="str">
        <f>IF($E277=3,Finish!H279,"")</f>
        <v/>
      </c>
    </row>
    <row r="278" spans="1:12" ht="12.75" customHeight="1" x14ac:dyDescent="0.2">
      <c r="A278" s="124" t="str">
        <f t="shared" si="513"/>
        <v>-</v>
      </c>
      <c r="B278" s="125" t="str">
        <f>IF(D278="","",Finish!N280)</f>
        <v/>
      </c>
      <c r="C278" s="125" t="str">
        <f>IF(D278="","",Finish!M280)</f>
        <v/>
      </c>
      <c r="D278" s="126">
        <f>IF(LEFT(Finish!O280,1)&lt;&gt;"F",Finish!H280,"")</f>
        <v>277</v>
      </c>
      <c r="E278" s="126" t="str">
        <f t="shared" si="514"/>
        <v/>
      </c>
      <c r="F278" s="127" t="str">
        <f t="shared" si="515"/>
        <v/>
      </c>
      <c r="G278" s="125" t="str">
        <f t="shared" ref="G278:H278" si="558">IF($E278=2,B278,"")</f>
        <v/>
      </c>
      <c r="H278" s="125" t="str">
        <f t="shared" si="558"/>
        <v/>
      </c>
      <c r="I278" s="128" t="str">
        <f>IF($E278=2,Finish!H280,"")</f>
        <v/>
      </c>
      <c r="J278" s="125" t="str">
        <f t="shared" ref="J278:K278" si="559">IF($E278=3,B278,"")</f>
        <v/>
      </c>
      <c r="K278" s="125" t="str">
        <f t="shared" si="559"/>
        <v/>
      </c>
      <c r="L278" s="128" t="str">
        <f>IF($E278=3,Finish!H280,"")</f>
        <v/>
      </c>
    </row>
    <row r="279" spans="1:12" ht="12.75" customHeight="1" x14ac:dyDescent="0.2">
      <c r="A279" s="124" t="str">
        <f t="shared" si="513"/>
        <v>-</v>
      </c>
      <c r="B279" s="125" t="str">
        <f>IF(D279="","",Finish!N281)</f>
        <v/>
      </c>
      <c r="C279" s="125" t="str">
        <f>IF(D279="","",Finish!M281)</f>
        <v/>
      </c>
      <c r="D279" s="126">
        <f>IF(LEFT(Finish!O281,1)&lt;&gt;"F",Finish!H281,"")</f>
        <v>278</v>
      </c>
      <c r="E279" s="126" t="str">
        <f t="shared" si="514"/>
        <v/>
      </c>
      <c r="F279" s="127" t="str">
        <f t="shared" si="515"/>
        <v/>
      </c>
      <c r="G279" s="125" t="str">
        <f t="shared" ref="G279:H279" si="560">IF($E279=2,B279,"")</f>
        <v/>
      </c>
      <c r="H279" s="125" t="str">
        <f t="shared" si="560"/>
        <v/>
      </c>
      <c r="I279" s="128" t="str">
        <f>IF($E279=2,Finish!H281,"")</f>
        <v/>
      </c>
      <c r="J279" s="125" t="str">
        <f t="shared" ref="J279:K279" si="561">IF($E279=3,B279,"")</f>
        <v/>
      </c>
      <c r="K279" s="125" t="str">
        <f t="shared" si="561"/>
        <v/>
      </c>
      <c r="L279" s="128" t="str">
        <f>IF($E279=3,Finish!H281,"")</f>
        <v/>
      </c>
    </row>
    <row r="280" spans="1:12" ht="12.75" customHeight="1" x14ac:dyDescent="0.2">
      <c r="A280" s="124" t="str">
        <f t="shared" si="513"/>
        <v>-</v>
      </c>
      <c r="B280" s="125" t="str">
        <f>IF(D280="","",Finish!N282)</f>
        <v/>
      </c>
      <c r="C280" s="125" t="str">
        <f>IF(D280="","",Finish!M282)</f>
        <v/>
      </c>
      <c r="D280" s="126">
        <f>IF(LEFT(Finish!O282,1)&lt;&gt;"F",Finish!H282,"")</f>
        <v>279</v>
      </c>
      <c r="E280" s="126" t="str">
        <f t="shared" si="514"/>
        <v/>
      </c>
      <c r="F280" s="127" t="str">
        <f t="shared" si="515"/>
        <v/>
      </c>
      <c r="G280" s="125" t="str">
        <f t="shared" ref="G280:H280" si="562">IF($E280=2,B280,"")</f>
        <v/>
      </c>
      <c r="H280" s="125" t="str">
        <f t="shared" si="562"/>
        <v/>
      </c>
      <c r="I280" s="128" t="str">
        <f>IF($E280=2,Finish!H282,"")</f>
        <v/>
      </c>
      <c r="J280" s="125" t="str">
        <f t="shared" ref="J280:K280" si="563">IF($E280=3,B280,"")</f>
        <v/>
      </c>
      <c r="K280" s="125" t="str">
        <f t="shared" si="563"/>
        <v/>
      </c>
      <c r="L280" s="128" t="str">
        <f>IF($E280=3,Finish!H282,"")</f>
        <v/>
      </c>
    </row>
    <row r="281" spans="1:12" ht="12.75" customHeight="1" x14ac:dyDescent="0.2">
      <c r="A281" s="124" t="str">
        <f t="shared" si="513"/>
        <v>-</v>
      </c>
      <c r="B281" s="125" t="str">
        <f>IF(D281="","",Finish!N283)</f>
        <v/>
      </c>
      <c r="C281" s="125" t="str">
        <f>IF(D281="","",Finish!M283)</f>
        <v/>
      </c>
      <c r="D281" s="126">
        <f>IF(LEFT(Finish!O283,1)&lt;&gt;"F",Finish!H283,"")</f>
        <v>280</v>
      </c>
      <c r="E281" s="126" t="str">
        <f t="shared" si="514"/>
        <v/>
      </c>
      <c r="F281" s="127" t="str">
        <f t="shared" si="515"/>
        <v/>
      </c>
      <c r="G281" s="125" t="str">
        <f t="shared" ref="G281:H281" si="564">IF($E281=2,B281,"")</f>
        <v/>
      </c>
      <c r="H281" s="125" t="str">
        <f t="shared" si="564"/>
        <v/>
      </c>
      <c r="I281" s="128" t="str">
        <f>IF($E281=2,Finish!H283,"")</f>
        <v/>
      </c>
      <c r="J281" s="125" t="str">
        <f t="shared" ref="J281:K281" si="565">IF($E281=3,B281,"")</f>
        <v/>
      </c>
      <c r="K281" s="125" t="str">
        <f t="shared" si="565"/>
        <v/>
      </c>
      <c r="L281" s="128" t="str">
        <f>IF($E281=3,Finish!H283,"")</f>
        <v/>
      </c>
    </row>
    <row r="282" spans="1:12" ht="12.75" customHeight="1" x14ac:dyDescent="0.2">
      <c r="A282" s="124" t="str">
        <f t="shared" si="513"/>
        <v>-</v>
      </c>
      <c r="B282" s="125" t="str">
        <f>IF(D282="","",Finish!N284)</f>
        <v/>
      </c>
      <c r="C282" s="125" t="str">
        <f>IF(D282="","",Finish!M284)</f>
        <v/>
      </c>
      <c r="D282" s="126">
        <f>IF(LEFT(Finish!O284,1)&lt;&gt;"F",Finish!H284,"")</f>
        <v>281</v>
      </c>
      <c r="E282" s="126" t="str">
        <f t="shared" si="514"/>
        <v/>
      </c>
      <c r="F282" s="127" t="str">
        <f t="shared" si="515"/>
        <v/>
      </c>
      <c r="G282" s="125" t="str">
        <f t="shared" ref="G282:H282" si="566">IF($E282=2,B282,"")</f>
        <v/>
      </c>
      <c r="H282" s="125" t="str">
        <f t="shared" si="566"/>
        <v/>
      </c>
      <c r="I282" s="128" t="str">
        <f>IF($E282=2,Finish!H284,"")</f>
        <v/>
      </c>
      <c r="J282" s="125" t="str">
        <f t="shared" ref="J282:K282" si="567">IF($E282=3,B282,"")</f>
        <v/>
      </c>
      <c r="K282" s="125" t="str">
        <f t="shared" si="567"/>
        <v/>
      </c>
      <c r="L282" s="128" t="str">
        <f>IF($E282=3,Finish!H284,"")</f>
        <v/>
      </c>
    </row>
    <row r="283" spans="1:12" ht="12.75" customHeight="1" x14ac:dyDescent="0.2">
      <c r="A283" s="124" t="str">
        <f t="shared" si="513"/>
        <v>-</v>
      </c>
      <c r="B283" s="125" t="str">
        <f>IF(D283="","",Finish!N285)</f>
        <v/>
      </c>
      <c r="C283" s="125" t="str">
        <f>IF(D283="","",Finish!M285)</f>
        <v/>
      </c>
      <c r="D283" s="126">
        <f>IF(LEFT(Finish!O285,1)&lt;&gt;"F",Finish!H285,"")</f>
        <v>282</v>
      </c>
      <c r="E283" s="126" t="str">
        <f t="shared" si="514"/>
        <v/>
      </c>
      <c r="F283" s="127" t="str">
        <f t="shared" si="515"/>
        <v/>
      </c>
      <c r="G283" s="125" t="str">
        <f t="shared" ref="G283:H283" si="568">IF($E283=2,B283,"")</f>
        <v/>
      </c>
      <c r="H283" s="125" t="str">
        <f t="shared" si="568"/>
        <v/>
      </c>
      <c r="I283" s="128" t="str">
        <f>IF($E283=2,Finish!H285,"")</f>
        <v/>
      </c>
      <c r="J283" s="125" t="str">
        <f t="shared" ref="J283:K283" si="569">IF($E283=3,B283,"")</f>
        <v/>
      </c>
      <c r="K283" s="125" t="str">
        <f t="shared" si="569"/>
        <v/>
      </c>
      <c r="L283" s="128" t="str">
        <f>IF($E283=3,Finish!H285,"")</f>
        <v/>
      </c>
    </row>
    <row r="284" spans="1:12" ht="12.75" customHeight="1" x14ac:dyDescent="0.2">
      <c r="A284" s="124" t="str">
        <f t="shared" si="513"/>
        <v>-</v>
      </c>
      <c r="B284" s="125" t="str">
        <f>IF(D284="","",Finish!N286)</f>
        <v/>
      </c>
      <c r="C284" s="125" t="str">
        <f>IF(D284="","",Finish!M286)</f>
        <v/>
      </c>
      <c r="D284" s="126">
        <f>IF(LEFT(Finish!O286,1)&lt;&gt;"F",Finish!H286,"")</f>
        <v>283</v>
      </c>
      <c r="E284" s="126" t="str">
        <f t="shared" si="514"/>
        <v/>
      </c>
      <c r="F284" s="127" t="str">
        <f t="shared" si="515"/>
        <v/>
      </c>
      <c r="G284" s="125" t="str">
        <f t="shared" ref="G284:H284" si="570">IF($E284=2,B284,"")</f>
        <v/>
      </c>
      <c r="H284" s="125" t="str">
        <f t="shared" si="570"/>
        <v/>
      </c>
      <c r="I284" s="128" t="str">
        <f>IF($E284=2,Finish!H286,"")</f>
        <v/>
      </c>
      <c r="J284" s="125" t="str">
        <f t="shared" ref="J284:K284" si="571">IF($E284=3,B284,"")</f>
        <v/>
      </c>
      <c r="K284" s="125" t="str">
        <f t="shared" si="571"/>
        <v/>
      </c>
      <c r="L284" s="128" t="str">
        <f>IF($E284=3,Finish!H286,"")</f>
        <v/>
      </c>
    </row>
    <row r="285" spans="1:12" ht="12.75" customHeight="1" x14ac:dyDescent="0.2">
      <c r="A285" s="124" t="str">
        <f t="shared" si="513"/>
        <v>-</v>
      </c>
      <c r="B285" s="125" t="str">
        <f>IF(D285="","",Finish!N287)</f>
        <v/>
      </c>
      <c r="C285" s="125" t="str">
        <f>IF(D285="","",Finish!M287)</f>
        <v/>
      </c>
      <c r="D285" s="126">
        <f>IF(LEFT(Finish!O287,1)&lt;&gt;"F",Finish!H287,"")</f>
        <v>284</v>
      </c>
      <c r="E285" s="126" t="str">
        <f t="shared" si="514"/>
        <v/>
      </c>
      <c r="F285" s="127" t="str">
        <f t="shared" si="515"/>
        <v/>
      </c>
      <c r="G285" s="125" t="str">
        <f t="shared" ref="G285:H285" si="572">IF($E285=2,B285,"")</f>
        <v/>
      </c>
      <c r="H285" s="125" t="str">
        <f t="shared" si="572"/>
        <v/>
      </c>
      <c r="I285" s="128" t="str">
        <f>IF($E285=2,Finish!H287,"")</f>
        <v/>
      </c>
      <c r="J285" s="125" t="str">
        <f t="shared" ref="J285:K285" si="573">IF($E285=3,B285,"")</f>
        <v/>
      </c>
      <c r="K285" s="125" t="str">
        <f t="shared" si="573"/>
        <v/>
      </c>
      <c r="L285" s="128" t="str">
        <f>IF($E285=3,Finish!H287,"")</f>
        <v/>
      </c>
    </row>
    <row r="286" spans="1:12" ht="12.75" customHeight="1" x14ac:dyDescent="0.2">
      <c r="A286" s="124" t="str">
        <f t="shared" si="513"/>
        <v>-</v>
      </c>
      <c r="B286" s="125" t="str">
        <f>IF(D286="","",Finish!N288)</f>
        <v/>
      </c>
      <c r="C286" s="125" t="str">
        <f>IF(D286="","",Finish!M288)</f>
        <v/>
      </c>
      <c r="D286" s="126">
        <f>IF(LEFT(Finish!O288,1)&lt;&gt;"F",Finish!H288,"")</f>
        <v>285</v>
      </c>
      <c r="E286" s="126" t="str">
        <f t="shared" si="514"/>
        <v/>
      </c>
      <c r="F286" s="127" t="str">
        <f t="shared" si="515"/>
        <v/>
      </c>
      <c r="G286" s="125" t="str">
        <f t="shared" ref="G286:H286" si="574">IF($E286=2,B286,"")</f>
        <v/>
      </c>
      <c r="H286" s="125" t="str">
        <f t="shared" si="574"/>
        <v/>
      </c>
      <c r="I286" s="128" t="str">
        <f>IF($E286=2,Finish!H288,"")</f>
        <v/>
      </c>
      <c r="J286" s="125" t="str">
        <f t="shared" ref="J286:K286" si="575">IF($E286=3,B286,"")</f>
        <v/>
      </c>
      <c r="K286" s="125" t="str">
        <f t="shared" si="575"/>
        <v/>
      </c>
      <c r="L286" s="128" t="str">
        <f>IF($E286=3,Finish!H288,"")</f>
        <v/>
      </c>
    </row>
    <row r="287" spans="1:12" ht="12.75" customHeight="1" x14ac:dyDescent="0.2">
      <c r="A287" s="124" t="str">
        <f t="shared" si="513"/>
        <v>-</v>
      </c>
      <c r="B287" s="125" t="str">
        <f>IF(D287="","",Finish!N289)</f>
        <v/>
      </c>
      <c r="C287" s="125" t="str">
        <f>IF(D287="","",Finish!M289)</f>
        <v/>
      </c>
      <c r="D287" s="126">
        <f>IF(LEFT(Finish!O289,1)&lt;&gt;"F",Finish!H289,"")</f>
        <v>286</v>
      </c>
      <c r="E287" s="126" t="str">
        <f t="shared" si="514"/>
        <v/>
      </c>
      <c r="F287" s="127" t="str">
        <f t="shared" si="515"/>
        <v/>
      </c>
      <c r="G287" s="125" t="str">
        <f t="shared" ref="G287:H287" si="576">IF($E287=2,B287,"")</f>
        <v/>
      </c>
      <c r="H287" s="125" t="str">
        <f t="shared" si="576"/>
        <v/>
      </c>
      <c r="I287" s="128" t="str">
        <f>IF($E287=2,Finish!H289,"")</f>
        <v/>
      </c>
      <c r="J287" s="125" t="str">
        <f t="shared" ref="J287:K287" si="577">IF($E287=3,B287,"")</f>
        <v/>
      </c>
      <c r="K287" s="125" t="str">
        <f t="shared" si="577"/>
        <v/>
      </c>
      <c r="L287" s="128" t="str">
        <f>IF($E287=3,Finish!H289,"")</f>
        <v/>
      </c>
    </row>
    <row r="288" spans="1:12" ht="12.75" customHeight="1" x14ac:dyDescent="0.2">
      <c r="A288" s="124" t="str">
        <f t="shared" si="513"/>
        <v>-</v>
      </c>
      <c r="B288" s="125" t="str">
        <f>IF(D288="","",Finish!N290)</f>
        <v/>
      </c>
      <c r="C288" s="125" t="str">
        <f>IF(D288="","",Finish!M290)</f>
        <v/>
      </c>
      <c r="D288" s="126">
        <f>IF(LEFT(Finish!O290,1)&lt;&gt;"F",Finish!H290,"")</f>
        <v>287</v>
      </c>
      <c r="E288" s="126" t="str">
        <f t="shared" si="514"/>
        <v/>
      </c>
      <c r="F288" s="127" t="str">
        <f t="shared" si="515"/>
        <v/>
      </c>
      <c r="G288" s="125" t="str">
        <f t="shared" ref="G288:H288" si="578">IF($E288=2,B288,"")</f>
        <v/>
      </c>
      <c r="H288" s="125" t="str">
        <f t="shared" si="578"/>
        <v/>
      </c>
      <c r="I288" s="128" t="str">
        <f>IF($E288=2,Finish!H290,"")</f>
        <v/>
      </c>
      <c r="J288" s="125" t="str">
        <f t="shared" ref="J288:K288" si="579">IF($E288=3,B288,"")</f>
        <v/>
      </c>
      <c r="K288" s="125" t="str">
        <f t="shared" si="579"/>
        <v/>
      </c>
      <c r="L288" s="128" t="str">
        <f>IF($E288=3,Finish!H290,"")</f>
        <v/>
      </c>
    </row>
    <row r="289" spans="1:12" ht="12.75" customHeight="1" x14ac:dyDescent="0.2">
      <c r="A289" s="124" t="str">
        <f t="shared" si="513"/>
        <v>-</v>
      </c>
      <c r="B289" s="125" t="str">
        <f>IF(D289="","",Finish!N291)</f>
        <v/>
      </c>
      <c r="C289" s="125" t="str">
        <f>IF(D289="","",Finish!M291)</f>
        <v/>
      </c>
      <c r="D289" s="126">
        <f>IF(LEFT(Finish!O291,1)&lt;&gt;"F",Finish!H291,"")</f>
        <v>288</v>
      </c>
      <c r="E289" s="126" t="str">
        <f t="shared" si="514"/>
        <v/>
      </c>
      <c r="F289" s="127" t="str">
        <f t="shared" si="515"/>
        <v/>
      </c>
      <c r="G289" s="125" t="str">
        <f t="shared" ref="G289:H289" si="580">IF($E289=2,B289,"")</f>
        <v/>
      </c>
      <c r="H289" s="125" t="str">
        <f t="shared" si="580"/>
        <v/>
      </c>
      <c r="I289" s="128" t="str">
        <f>IF($E289=2,Finish!H291,"")</f>
        <v/>
      </c>
      <c r="J289" s="125" t="str">
        <f t="shared" ref="J289:K289" si="581">IF($E289=3,B289,"")</f>
        <v/>
      </c>
      <c r="K289" s="125" t="str">
        <f t="shared" si="581"/>
        <v/>
      </c>
      <c r="L289" s="128" t="str">
        <f>IF($E289=3,Finish!H291,"")</f>
        <v/>
      </c>
    </row>
    <row r="290" spans="1:12" ht="12.75" customHeight="1" x14ac:dyDescent="0.2">
      <c r="A290" s="124" t="str">
        <f t="shared" si="513"/>
        <v>-</v>
      </c>
      <c r="B290" s="125" t="str">
        <f>IF(D290="","",Finish!N292)</f>
        <v/>
      </c>
      <c r="C290" s="125" t="str">
        <f>IF(D290="","",Finish!M292)</f>
        <v/>
      </c>
      <c r="D290" s="126">
        <f>IF(LEFT(Finish!O292,1)&lt;&gt;"F",Finish!H292,"")</f>
        <v>289</v>
      </c>
      <c r="E290" s="126" t="str">
        <f t="shared" si="514"/>
        <v/>
      </c>
      <c r="F290" s="127" t="str">
        <f t="shared" si="515"/>
        <v/>
      </c>
      <c r="G290" s="125" t="str">
        <f t="shared" ref="G290:H290" si="582">IF($E290=2,B290,"")</f>
        <v/>
      </c>
      <c r="H290" s="125" t="str">
        <f t="shared" si="582"/>
        <v/>
      </c>
      <c r="I290" s="128" t="str">
        <f>IF($E290=2,Finish!H292,"")</f>
        <v/>
      </c>
      <c r="J290" s="125" t="str">
        <f t="shared" ref="J290:K290" si="583">IF($E290=3,B290,"")</f>
        <v/>
      </c>
      <c r="K290" s="125" t="str">
        <f t="shared" si="583"/>
        <v/>
      </c>
      <c r="L290" s="128" t="str">
        <f>IF($E290=3,Finish!H292,"")</f>
        <v/>
      </c>
    </row>
    <row r="291" spans="1:12" ht="12.75" customHeight="1" x14ac:dyDescent="0.2">
      <c r="A291" s="124" t="str">
        <f t="shared" si="513"/>
        <v>-</v>
      </c>
      <c r="B291" s="125" t="str">
        <f>IF(D291="","",Finish!N293)</f>
        <v/>
      </c>
      <c r="C291" s="125" t="str">
        <f>IF(D291="","",Finish!M293)</f>
        <v/>
      </c>
      <c r="D291" s="126">
        <f>IF(LEFT(Finish!O293,1)&lt;&gt;"F",Finish!H293,"")</f>
        <v>290</v>
      </c>
      <c r="E291" s="126" t="str">
        <f t="shared" si="514"/>
        <v/>
      </c>
      <c r="F291" s="127" t="str">
        <f t="shared" si="515"/>
        <v/>
      </c>
      <c r="G291" s="125" t="str">
        <f t="shared" ref="G291:H291" si="584">IF($E291=2,B291,"")</f>
        <v/>
      </c>
      <c r="H291" s="125" t="str">
        <f t="shared" si="584"/>
        <v/>
      </c>
      <c r="I291" s="128" t="str">
        <f>IF($E291=2,Finish!H293,"")</f>
        <v/>
      </c>
      <c r="J291" s="125" t="str">
        <f t="shared" ref="J291:K291" si="585">IF($E291=3,B291,"")</f>
        <v/>
      </c>
      <c r="K291" s="125" t="str">
        <f t="shared" si="585"/>
        <v/>
      </c>
      <c r="L291" s="128" t="str">
        <f>IF($E291=3,Finish!H293,"")</f>
        <v/>
      </c>
    </row>
    <row r="292" spans="1:12" ht="12.75" customHeight="1" x14ac:dyDescent="0.2">
      <c r="A292" s="124" t="str">
        <f t="shared" si="513"/>
        <v>-</v>
      </c>
      <c r="B292" s="125" t="str">
        <f>IF(D292="","",Finish!N294)</f>
        <v/>
      </c>
      <c r="C292" s="125" t="str">
        <f>IF(D292="","",Finish!M294)</f>
        <v/>
      </c>
      <c r="D292" s="126">
        <f>IF(LEFT(Finish!O294,1)&lt;&gt;"F",Finish!H294,"")</f>
        <v>291</v>
      </c>
      <c r="E292" s="126" t="str">
        <f t="shared" si="514"/>
        <v/>
      </c>
      <c r="F292" s="127" t="str">
        <f t="shared" si="515"/>
        <v/>
      </c>
      <c r="G292" s="125" t="str">
        <f t="shared" ref="G292:H292" si="586">IF($E292=2,B292,"")</f>
        <v/>
      </c>
      <c r="H292" s="125" t="str">
        <f t="shared" si="586"/>
        <v/>
      </c>
      <c r="I292" s="128" t="str">
        <f>IF($E292=2,Finish!H294,"")</f>
        <v/>
      </c>
      <c r="J292" s="125" t="str">
        <f t="shared" ref="J292:K292" si="587">IF($E292=3,B292,"")</f>
        <v/>
      </c>
      <c r="K292" s="125" t="str">
        <f t="shared" si="587"/>
        <v/>
      </c>
      <c r="L292" s="128" t="str">
        <f>IF($E292=3,Finish!H294,"")</f>
        <v/>
      </c>
    </row>
    <row r="293" spans="1:12" ht="12.75" customHeight="1" x14ac:dyDescent="0.2">
      <c r="A293" s="124" t="str">
        <f t="shared" si="513"/>
        <v>-</v>
      </c>
      <c r="B293" s="125" t="str">
        <f>IF(D293="","",Finish!N295)</f>
        <v/>
      </c>
      <c r="C293" s="125" t="str">
        <f>IF(D293="","",Finish!M295)</f>
        <v/>
      </c>
      <c r="D293" s="126">
        <f>IF(LEFT(Finish!O295,1)&lt;&gt;"F",Finish!H295,"")</f>
        <v>292</v>
      </c>
      <c r="E293" s="126" t="str">
        <f t="shared" si="514"/>
        <v/>
      </c>
      <c r="F293" s="127" t="str">
        <f t="shared" si="515"/>
        <v/>
      </c>
      <c r="G293" s="125" t="str">
        <f t="shared" ref="G293:H293" si="588">IF($E293=2,B293,"")</f>
        <v/>
      </c>
      <c r="H293" s="125" t="str">
        <f t="shared" si="588"/>
        <v/>
      </c>
      <c r="I293" s="128" t="str">
        <f>IF($E293=2,Finish!H295,"")</f>
        <v/>
      </c>
      <c r="J293" s="125" t="str">
        <f t="shared" ref="J293:K293" si="589">IF($E293=3,B293,"")</f>
        <v/>
      </c>
      <c r="K293" s="125" t="str">
        <f t="shared" si="589"/>
        <v/>
      </c>
      <c r="L293" s="128" t="str">
        <f>IF($E293=3,Finish!H295,"")</f>
        <v/>
      </c>
    </row>
    <row r="294" spans="1:12" ht="12.75" customHeight="1" x14ac:dyDescent="0.2">
      <c r="A294" s="124" t="str">
        <f t="shared" si="513"/>
        <v>-</v>
      </c>
      <c r="B294" s="125" t="str">
        <f>IF(D294="","",Finish!N296)</f>
        <v/>
      </c>
      <c r="C294" s="125" t="str">
        <f>IF(D294="","",Finish!M296)</f>
        <v/>
      </c>
      <c r="D294" s="126">
        <f>IF(LEFT(Finish!O296,1)&lt;&gt;"F",Finish!H296,"")</f>
        <v>293</v>
      </c>
      <c r="E294" s="126" t="str">
        <f t="shared" si="514"/>
        <v/>
      </c>
      <c r="F294" s="127" t="str">
        <f t="shared" si="515"/>
        <v/>
      </c>
      <c r="G294" s="125" t="str">
        <f t="shared" ref="G294:H294" si="590">IF($E294=2,B294,"")</f>
        <v/>
      </c>
      <c r="H294" s="125" t="str">
        <f t="shared" si="590"/>
        <v/>
      </c>
      <c r="I294" s="128" t="str">
        <f>IF($E294=2,Finish!H296,"")</f>
        <v/>
      </c>
      <c r="J294" s="125" t="str">
        <f t="shared" ref="J294:K294" si="591">IF($E294=3,B294,"")</f>
        <v/>
      </c>
      <c r="K294" s="125" t="str">
        <f t="shared" si="591"/>
        <v/>
      </c>
      <c r="L294" s="128" t="str">
        <f>IF($E294=3,Finish!H296,"")</f>
        <v/>
      </c>
    </row>
    <row r="295" spans="1:12" ht="12.75" customHeight="1" x14ac:dyDescent="0.2">
      <c r="A295" s="124" t="str">
        <f t="shared" si="513"/>
        <v>-</v>
      </c>
      <c r="B295" s="125" t="str">
        <f>IF(D295="","",Finish!N297)</f>
        <v/>
      </c>
      <c r="C295" s="125" t="str">
        <f>IF(D295="","",Finish!M297)</f>
        <v/>
      </c>
      <c r="D295" s="126">
        <f>IF(LEFT(Finish!O297,1)&lt;&gt;"F",Finish!H297,"")</f>
        <v>294</v>
      </c>
      <c r="E295" s="126" t="str">
        <f t="shared" si="514"/>
        <v/>
      </c>
      <c r="F295" s="127" t="str">
        <f t="shared" si="515"/>
        <v/>
      </c>
      <c r="G295" s="125" t="str">
        <f t="shared" ref="G295:H295" si="592">IF($E295=2,B295,"")</f>
        <v/>
      </c>
      <c r="H295" s="125" t="str">
        <f t="shared" si="592"/>
        <v/>
      </c>
      <c r="I295" s="128" t="str">
        <f>IF($E295=2,Finish!H297,"")</f>
        <v/>
      </c>
      <c r="J295" s="125" t="str">
        <f t="shared" ref="J295:K295" si="593">IF($E295=3,B295,"")</f>
        <v/>
      </c>
      <c r="K295" s="125" t="str">
        <f t="shared" si="593"/>
        <v/>
      </c>
      <c r="L295" s="128" t="str">
        <f>IF($E295=3,Finish!H297,"")</f>
        <v/>
      </c>
    </row>
    <row r="296" spans="1:12" ht="12.75" customHeight="1" x14ac:dyDescent="0.2">
      <c r="A296" s="124" t="str">
        <f t="shared" si="513"/>
        <v>-</v>
      </c>
      <c r="B296" s="125" t="str">
        <f>IF(D296="","",Finish!N298)</f>
        <v/>
      </c>
      <c r="C296" s="125" t="str">
        <f>IF(D296="","",Finish!M298)</f>
        <v/>
      </c>
      <c r="D296" s="126">
        <f>IF(LEFT(Finish!O298,1)&lt;&gt;"F",Finish!H298,"")</f>
        <v>295</v>
      </c>
      <c r="E296" s="126" t="str">
        <f t="shared" si="514"/>
        <v/>
      </c>
      <c r="F296" s="127" t="str">
        <f t="shared" si="515"/>
        <v/>
      </c>
      <c r="G296" s="125" t="str">
        <f t="shared" ref="G296:H296" si="594">IF($E296=2,B296,"")</f>
        <v/>
      </c>
      <c r="H296" s="125" t="str">
        <f t="shared" si="594"/>
        <v/>
      </c>
      <c r="I296" s="128" t="str">
        <f>IF($E296=2,Finish!H298,"")</f>
        <v/>
      </c>
      <c r="J296" s="125" t="str">
        <f t="shared" ref="J296:K296" si="595">IF($E296=3,B296,"")</f>
        <v/>
      </c>
      <c r="K296" s="125" t="str">
        <f t="shared" si="595"/>
        <v/>
      </c>
      <c r="L296" s="128" t="str">
        <f>IF($E296=3,Finish!H298,"")</f>
        <v/>
      </c>
    </row>
    <row r="297" spans="1:12" ht="12.75" customHeight="1" x14ac:dyDescent="0.2">
      <c r="A297" s="124" t="str">
        <f t="shared" si="513"/>
        <v>-</v>
      </c>
      <c r="B297" s="125" t="str">
        <f>IF(D297="","",Finish!N299)</f>
        <v/>
      </c>
      <c r="C297" s="125" t="str">
        <f>IF(D297="","",Finish!M299)</f>
        <v/>
      </c>
      <c r="D297" s="126">
        <f>IF(LEFT(Finish!O299,1)&lt;&gt;"F",Finish!H299,"")</f>
        <v>296</v>
      </c>
      <c r="E297" s="126" t="str">
        <f t="shared" si="514"/>
        <v/>
      </c>
      <c r="F297" s="127" t="str">
        <f t="shared" si="515"/>
        <v/>
      </c>
      <c r="G297" s="125" t="str">
        <f t="shared" ref="G297:H297" si="596">IF($E297=2,B297,"")</f>
        <v/>
      </c>
      <c r="H297" s="125" t="str">
        <f t="shared" si="596"/>
        <v/>
      </c>
      <c r="I297" s="128" t="str">
        <f>IF($E297=2,Finish!H299,"")</f>
        <v/>
      </c>
      <c r="J297" s="125" t="str">
        <f t="shared" ref="J297:K297" si="597">IF($E297=3,B297,"")</f>
        <v/>
      </c>
      <c r="K297" s="125" t="str">
        <f t="shared" si="597"/>
        <v/>
      </c>
      <c r="L297" s="128" t="str">
        <f>IF($E297=3,Finish!H299,"")</f>
        <v/>
      </c>
    </row>
    <row r="298" spans="1:12" ht="12.75" customHeight="1" x14ac:dyDescent="0.2">
      <c r="A298" s="124" t="str">
        <f t="shared" si="513"/>
        <v>-</v>
      </c>
      <c r="B298" s="125" t="str">
        <f>IF(D298="","",Finish!N300)</f>
        <v/>
      </c>
      <c r="C298" s="125" t="str">
        <f>IF(D298="","",Finish!M300)</f>
        <v/>
      </c>
      <c r="D298" s="126">
        <f>IF(LEFT(Finish!O300,1)&lt;&gt;"F",Finish!H300,"")</f>
        <v>297</v>
      </c>
      <c r="E298" s="126" t="str">
        <f t="shared" si="514"/>
        <v/>
      </c>
      <c r="F298" s="127" t="str">
        <f t="shared" si="515"/>
        <v/>
      </c>
      <c r="G298" s="125" t="str">
        <f t="shared" ref="G298:H298" si="598">IF($E298=2,B298,"")</f>
        <v/>
      </c>
      <c r="H298" s="125" t="str">
        <f t="shared" si="598"/>
        <v/>
      </c>
      <c r="I298" s="128" t="str">
        <f>IF($E298=2,Finish!H300,"")</f>
        <v/>
      </c>
      <c r="J298" s="125" t="str">
        <f t="shared" ref="J298:K298" si="599">IF($E298=3,B298,"")</f>
        <v/>
      </c>
      <c r="K298" s="125" t="str">
        <f t="shared" si="599"/>
        <v/>
      </c>
      <c r="L298" s="128" t="str">
        <f>IF($E298=3,Finish!H300,"")</f>
        <v/>
      </c>
    </row>
    <row r="299" spans="1:12" ht="12.75" customHeight="1" x14ac:dyDescent="0.2">
      <c r="A299" s="124" t="str">
        <f t="shared" si="513"/>
        <v>-</v>
      </c>
      <c r="B299" s="125" t="str">
        <f>IF(D299="","",Finish!N301)</f>
        <v/>
      </c>
      <c r="C299" s="125" t="str">
        <f>IF(D299="","",Finish!M301)</f>
        <v/>
      </c>
      <c r="D299" s="126">
        <f>IF(LEFT(Finish!O301,1)&lt;&gt;"F",Finish!H301,"")</f>
        <v>298</v>
      </c>
      <c r="E299" s="126" t="str">
        <f t="shared" si="514"/>
        <v/>
      </c>
      <c r="F299" s="127" t="str">
        <f t="shared" si="515"/>
        <v/>
      </c>
      <c r="G299" s="125" t="str">
        <f t="shared" ref="G299:H299" si="600">IF($E299=2,B299,"")</f>
        <v/>
      </c>
      <c r="H299" s="125" t="str">
        <f t="shared" si="600"/>
        <v/>
      </c>
      <c r="I299" s="128" t="str">
        <f>IF($E299=2,Finish!H301,"")</f>
        <v/>
      </c>
      <c r="J299" s="125" t="str">
        <f t="shared" ref="J299:K299" si="601">IF($E299=3,B299,"")</f>
        <v/>
      </c>
      <c r="K299" s="125" t="str">
        <f t="shared" si="601"/>
        <v/>
      </c>
      <c r="L299" s="128" t="str">
        <f>IF($E299=3,Finish!H301,"")</f>
        <v/>
      </c>
    </row>
    <row r="300" spans="1:12" ht="12.75" customHeight="1" x14ac:dyDescent="0.2">
      <c r="A300" s="124" t="str">
        <f t="shared" si="513"/>
        <v>-</v>
      </c>
      <c r="B300" s="125" t="str">
        <f>IF(D300="","",Finish!N302)</f>
        <v/>
      </c>
      <c r="C300" s="125" t="str">
        <f>IF(D300="","",Finish!M302)</f>
        <v/>
      </c>
      <c r="D300" s="126">
        <f>IF(LEFT(Finish!O302,1)&lt;&gt;"F",Finish!H302,"")</f>
        <v>299</v>
      </c>
      <c r="E300" s="126" t="str">
        <f t="shared" si="514"/>
        <v/>
      </c>
      <c r="F300" s="127" t="str">
        <f t="shared" si="515"/>
        <v/>
      </c>
      <c r="G300" s="125" t="str">
        <f t="shared" ref="G300:H300" si="602">IF($E300=2,B300,"")</f>
        <v/>
      </c>
      <c r="H300" s="125" t="str">
        <f t="shared" si="602"/>
        <v/>
      </c>
      <c r="I300" s="128" t="str">
        <f>IF($E300=2,Finish!H302,"")</f>
        <v/>
      </c>
      <c r="J300" s="125" t="str">
        <f t="shared" ref="J300:K300" si="603">IF($E300=3,B300,"")</f>
        <v/>
      </c>
      <c r="K300" s="125" t="str">
        <f t="shared" si="603"/>
        <v/>
      </c>
      <c r="L300" s="128" t="str">
        <f>IF($E300=3,Finish!H302,"")</f>
        <v/>
      </c>
    </row>
    <row r="301" spans="1:12" ht="12.75" customHeight="1" x14ac:dyDescent="0.2">
      <c r="A301" s="124" t="str">
        <f t="shared" si="513"/>
        <v>-</v>
      </c>
      <c r="B301" s="125" t="str">
        <f>IF(D301="","",Finish!N303)</f>
        <v/>
      </c>
      <c r="C301" s="125" t="str">
        <f>IF(D301="","",Finish!M303)</f>
        <v/>
      </c>
      <c r="D301" s="126">
        <f>IF(LEFT(Finish!O303,1)&lt;&gt;"F",Finish!H303,"")</f>
        <v>300</v>
      </c>
      <c r="E301" s="126" t="str">
        <f t="shared" si="514"/>
        <v/>
      </c>
      <c r="F301" s="127" t="str">
        <f t="shared" si="515"/>
        <v/>
      </c>
      <c r="G301" s="125" t="str">
        <f t="shared" ref="G301:H301" si="604">IF($E301=2,B301,"")</f>
        <v/>
      </c>
      <c r="H301" s="125" t="str">
        <f t="shared" si="604"/>
        <v/>
      </c>
      <c r="I301" s="128" t="str">
        <f>IF($E301=2,Finish!H303,"")</f>
        <v/>
      </c>
      <c r="J301" s="125" t="str">
        <f t="shared" ref="J301:K301" si="605">IF($E301=3,B301,"")</f>
        <v/>
      </c>
      <c r="K301" s="125" t="str">
        <f t="shared" si="605"/>
        <v/>
      </c>
      <c r="L301" s="128" t="str">
        <f>IF($E301=3,Finish!H303,"")</f>
        <v/>
      </c>
    </row>
  </sheetData>
  <pageMargins left="0.75" right="0.75" top="1" bottom="1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301"/>
  <sheetViews>
    <sheetView workbookViewId="0"/>
  </sheetViews>
  <sheetFormatPr defaultColWidth="12.5703125" defaultRowHeight="15" customHeight="1" x14ac:dyDescent="0.2"/>
  <cols>
    <col min="1" max="1" width="10.7109375" customWidth="1"/>
    <col min="2" max="2" width="21.28515625" customWidth="1"/>
    <col min="3" max="3" width="16.28515625" customWidth="1"/>
    <col min="4" max="4" width="4.28515625" customWidth="1"/>
    <col min="5" max="5" width="8.85546875" customWidth="1"/>
    <col min="6" max="6" width="9.42578125" customWidth="1"/>
    <col min="7" max="7" width="16.5703125" customWidth="1"/>
    <col min="8" max="8" width="12.28515625" customWidth="1"/>
    <col min="9" max="9" width="3" customWidth="1"/>
    <col min="10" max="10" width="16.5703125" customWidth="1"/>
    <col min="11" max="11" width="15.140625" customWidth="1"/>
    <col min="12" max="12" width="3" customWidth="1"/>
  </cols>
  <sheetData>
    <row r="1" spans="1:12" ht="12.75" customHeight="1" x14ac:dyDescent="0.2">
      <c r="A1" s="121" t="s">
        <v>162</v>
      </c>
      <c r="B1" s="117" t="s">
        <v>159</v>
      </c>
      <c r="C1" s="116"/>
      <c r="D1" s="117" t="s">
        <v>64</v>
      </c>
      <c r="E1" s="117" t="s">
        <v>164</v>
      </c>
      <c r="F1" s="122" t="s">
        <v>165</v>
      </c>
      <c r="G1" s="116"/>
      <c r="H1" s="116" t="s">
        <v>166</v>
      </c>
      <c r="I1" s="123"/>
      <c r="J1" s="116"/>
      <c r="K1" s="116" t="s">
        <v>167</v>
      </c>
      <c r="L1" s="123"/>
    </row>
    <row r="2" spans="1:12" ht="12.75" customHeight="1" x14ac:dyDescent="0.2">
      <c r="A2" s="129" t="str">
        <f t="shared" ref="A2:A256" si="0">IF($F2="","-",RANK($F2,$F:$F,1))</f>
        <v>-</v>
      </c>
      <c r="B2" s="130" t="str">
        <f>IF(D2="","",Finish!N4)</f>
        <v/>
      </c>
      <c r="C2" s="130" t="str">
        <f>IF(D2="","",Finish!M4)</f>
        <v/>
      </c>
      <c r="D2" s="131" t="str">
        <f>IF(LEFT(Finish!O4,1)="W",Finish!J4,"")</f>
        <v/>
      </c>
      <c r="E2" s="131" t="str">
        <f t="shared" ref="E2:E256" si="1">IF(B2="","",IF(B2="unattached","",COUNTIF(B$2:B2,B2)))</f>
        <v/>
      </c>
      <c r="F2" s="132" t="str">
        <f t="shared" ref="F2:F256" si="2">IF(E2=3,SUMIF(B$2:B2,B2,D$2:D2),"")</f>
        <v/>
      </c>
      <c r="G2" s="130" t="str">
        <f t="shared" ref="G2:I2" si="3">IF($E2=2,B2,"")</f>
        <v/>
      </c>
      <c r="H2" s="130" t="str">
        <f t="shared" si="3"/>
        <v/>
      </c>
      <c r="I2" s="133" t="str">
        <f t="shared" si="3"/>
        <v/>
      </c>
      <c r="J2" s="130" t="str">
        <f t="shared" ref="J2:L2" si="4">IF($E2=3,B2,"")</f>
        <v/>
      </c>
      <c r="K2" s="130" t="str">
        <f t="shared" si="4"/>
        <v/>
      </c>
      <c r="L2" s="133" t="str">
        <f t="shared" si="4"/>
        <v/>
      </c>
    </row>
    <row r="3" spans="1:12" ht="12.75" customHeight="1" x14ac:dyDescent="0.2">
      <c r="A3" s="129" t="str">
        <f t="shared" si="0"/>
        <v>-</v>
      </c>
      <c r="B3" s="130" t="str">
        <f>IF(D3="","",Finish!N5)</f>
        <v/>
      </c>
      <c r="C3" s="130" t="str">
        <f>IF(D3="","",Finish!M5)</f>
        <v/>
      </c>
      <c r="D3" s="131" t="str">
        <f>IF(LEFT(Finish!O5,1)="W",Finish!J5,"")</f>
        <v/>
      </c>
      <c r="E3" s="131" t="str">
        <f t="shared" si="1"/>
        <v/>
      </c>
      <c r="F3" s="132" t="str">
        <f t="shared" si="2"/>
        <v/>
      </c>
      <c r="G3" s="130" t="str">
        <f t="shared" ref="G3:I3" si="5">IF($E3=2,B3,"")</f>
        <v/>
      </c>
      <c r="H3" s="130" t="str">
        <f t="shared" si="5"/>
        <v/>
      </c>
      <c r="I3" s="133" t="str">
        <f t="shared" si="5"/>
        <v/>
      </c>
      <c r="J3" s="130" t="str">
        <f t="shared" ref="J3:L3" si="6">IF($E3=3,B3,"")</f>
        <v/>
      </c>
      <c r="K3" s="130" t="str">
        <f t="shared" si="6"/>
        <v/>
      </c>
      <c r="L3" s="133" t="str">
        <f t="shared" si="6"/>
        <v/>
      </c>
    </row>
    <row r="4" spans="1:12" ht="12.75" customHeight="1" x14ac:dyDescent="0.2">
      <c r="A4" s="129" t="str">
        <f t="shared" si="0"/>
        <v>-</v>
      </c>
      <c r="B4" s="130" t="str">
        <f>IF(D4="","",Finish!N6)</f>
        <v/>
      </c>
      <c r="C4" s="130" t="str">
        <f>IF(D4="","",Finish!M6)</f>
        <v/>
      </c>
      <c r="D4" s="131" t="str">
        <f>IF(LEFT(Finish!O6,1)="W",Finish!J6,"")</f>
        <v/>
      </c>
      <c r="E4" s="131" t="str">
        <f t="shared" si="1"/>
        <v/>
      </c>
      <c r="F4" s="132" t="str">
        <f t="shared" si="2"/>
        <v/>
      </c>
      <c r="G4" s="130" t="str">
        <f t="shared" ref="G4:I4" si="7">IF($E4=2,B4,"")</f>
        <v/>
      </c>
      <c r="H4" s="130" t="str">
        <f t="shared" si="7"/>
        <v/>
      </c>
      <c r="I4" s="133" t="str">
        <f t="shared" si="7"/>
        <v/>
      </c>
      <c r="J4" s="130" t="str">
        <f t="shared" ref="J4:L4" si="8">IF($E4=3,B4,"")</f>
        <v/>
      </c>
      <c r="K4" s="130" t="str">
        <f t="shared" si="8"/>
        <v/>
      </c>
      <c r="L4" s="133" t="str">
        <f t="shared" si="8"/>
        <v/>
      </c>
    </row>
    <row r="5" spans="1:12" ht="12.75" customHeight="1" x14ac:dyDescent="0.2">
      <c r="A5" s="129" t="str">
        <f t="shared" si="0"/>
        <v>-</v>
      </c>
      <c r="B5" s="130" t="str">
        <f>IF(D5="","",Finish!N7)</f>
        <v/>
      </c>
      <c r="C5" s="130" t="str">
        <f>IF(D5="","",Finish!M7)</f>
        <v/>
      </c>
      <c r="D5" s="131" t="str">
        <f>IF(LEFT(Finish!O7,1)="W",Finish!J7,"")</f>
        <v/>
      </c>
      <c r="E5" s="131" t="str">
        <f t="shared" si="1"/>
        <v/>
      </c>
      <c r="F5" s="132" t="str">
        <f t="shared" si="2"/>
        <v/>
      </c>
      <c r="G5" s="130" t="str">
        <f t="shared" ref="G5:I5" si="9">IF($E5=2,B5,"")</f>
        <v/>
      </c>
      <c r="H5" s="130" t="str">
        <f t="shared" si="9"/>
        <v/>
      </c>
      <c r="I5" s="133" t="str">
        <f t="shared" si="9"/>
        <v/>
      </c>
      <c r="J5" s="130" t="str">
        <f t="shared" ref="J5:L5" si="10">IF($E5=3,B5,"")</f>
        <v/>
      </c>
      <c r="K5" s="130" t="str">
        <f t="shared" si="10"/>
        <v/>
      </c>
      <c r="L5" s="133" t="str">
        <f t="shared" si="10"/>
        <v/>
      </c>
    </row>
    <row r="6" spans="1:12" ht="12.75" customHeight="1" x14ac:dyDescent="0.2">
      <c r="A6" s="129" t="str">
        <f t="shared" si="0"/>
        <v>-</v>
      </c>
      <c r="B6" s="130" t="str">
        <f>IF(D6="","",Finish!N8)</f>
        <v/>
      </c>
      <c r="C6" s="130" t="str">
        <f>IF(D6="","",Finish!M8)</f>
        <v/>
      </c>
      <c r="D6" s="131" t="str">
        <f>IF(LEFT(Finish!O8,1)="W",Finish!J8,"")</f>
        <v/>
      </c>
      <c r="E6" s="131" t="str">
        <f t="shared" si="1"/>
        <v/>
      </c>
      <c r="F6" s="132" t="str">
        <f t="shared" si="2"/>
        <v/>
      </c>
      <c r="G6" s="130" t="str">
        <f t="shared" ref="G6:I6" si="11">IF($E6=2,B6,"")</f>
        <v/>
      </c>
      <c r="H6" s="130" t="str">
        <f t="shared" si="11"/>
        <v/>
      </c>
      <c r="I6" s="133" t="str">
        <f t="shared" si="11"/>
        <v/>
      </c>
      <c r="J6" s="130" t="str">
        <f t="shared" ref="J6:L6" si="12">IF($E6=3,B6,"")</f>
        <v/>
      </c>
      <c r="K6" s="130" t="str">
        <f t="shared" si="12"/>
        <v/>
      </c>
      <c r="L6" s="133" t="str">
        <f t="shared" si="12"/>
        <v/>
      </c>
    </row>
    <row r="7" spans="1:12" ht="12.75" customHeight="1" x14ac:dyDescent="0.2">
      <c r="A7" s="129" t="str">
        <f t="shared" si="0"/>
        <v>-</v>
      </c>
      <c r="B7" s="130" t="str">
        <f>IF(D7="","",Finish!N9)</f>
        <v/>
      </c>
      <c r="C7" s="130" t="str">
        <f>IF(D7="","",Finish!M9)</f>
        <v/>
      </c>
      <c r="D7" s="131" t="str">
        <f>IF(LEFT(Finish!O9,1)="W",Finish!J9,"")</f>
        <v/>
      </c>
      <c r="E7" s="131" t="str">
        <f t="shared" si="1"/>
        <v/>
      </c>
      <c r="F7" s="132" t="str">
        <f t="shared" si="2"/>
        <v/>
      </c>
      <c r="G7" s="130" t="str">
        <f t="shared" ref="G7:I7" si="13">IF($E7=2,B7,"")</f>
        <v/>
      </c>
      <c r="H7" s="130" t="str">
        <f t="shared" si="13"/>
        <v/>
      </c>
      <c r="I7" s="133" t="str">
        <f t="shared" si="13"/>
        <v/>
      </c>
      <c r="J7" s="130" t="str">
        <f t="shared" ref="J7:L7" si="14">IF($E7=3,B7,"")</f>
        <v/>
      </c>
      <c r="K7" s="130" t="str">
        <f t="shared" si="14"/>
        <v/>
      </c>
      <c r="L7" s="133" t="str">
        <f t="shared" si="14"/>
        <v/>
      </c>
    </row>
    <row r="8" spans="1:12" ht="12.75" customHeight="1" x14ac:dyDescent="0.2">
      <c r="A8" s="129" t="str">
        <f t="shared" si="0"/>
        <v>-</v>
      </c>
      <c r="B8" s="130" t="str">
        <f>IF(D8="","",Finish!N10)</f>
        <v/>
      </c>
      <c r="C8" s="130" t="str">
        <f>IF(D8="","",Finish!M10)</f>
        <v/>
      </c>
      <c r="D8" s="131" t="str">
        <f>IF(LEFT(Finish!O10,1)="W",Finish!J10,"")</f>
        <v/>
      </c>
      <c r="E8" s="131" t="str">
        <f t="shared" si="1"/>
        <v/>
      </c>
      <c r="F8" s="132" t="str">
        <f t="shared" si="2"/>
        <v/>
      </c>
      <c r="G8" s="130" t="str">
        <f t="shared" ref="G8:I8" si="15">IF($E8=2,B8,"")</f>
        <v/>
      </c>
      <c r="H8" s="130" t="str">
        <f t="shared" si="15"/>
        <v/>
      </c>
      <c r="I8" s="133" t="str">
        <f t="shared" si="15"/>
        <v/>
      </c>
      <c r="J8" s="130" t="str">
        <f t="shared" ref="J8:L8" si="16">IF($E8=3,B8,"")</f>
        <v/>
      </c>
      <c r="K8" s="130" t="str">
        <f t="shared" si="16"/>
        <v/>
      </c>
      <c r="L8" s="133" t="str">
        <f t="shared" si="16"/>
        <v/>
      </c>
    </row>
    <row r="9" spans="1:12" ht="12.75" customHeight="1" x14ac:dyDescent="0.2">
      <c r="A9" s="129" t="str">
        <f t="shared" si="0"/>
        <v>-</v>
      </c>
      <c r="B9" s="130" t="str">
        <f>IF(D9="","",Finish!N11)</f>
        <v/>
      </c>
      <c r="C9" s="130" t="str">
        <f>IF(D9="","",Finish!M11)</f>
        <v/>
      </c>
      <c r="D9" s="131" t="str">
        <f>IF(LEFT(Finish!O11,1)="W",Finish!J11,"")</f>
        <v/>
      </c>
      <c r="E9" s="131" t="str">
        <f t="shared" si="1"/>
        <v/>
      </c>
      <c r="F9" s="132" t="str">
        <f t="shared" si="2"/>
        <v/>
      </c>
      <c r="G9" s="130" t="str">
        <f t="shared" ref="G9:I9" si="17">IF($E9=2,B9,"")</f>
        <v/>
      </c>
      <c r="H9" s="130" t="str">
        <f t="shared" si="17"/>
        <v/>
      </c>
      <c r="I9" s="133" t="str">
        <f t="shared" si="17"/>
        <v/>
      </c>
      <c r="J9" s="130" t="str">
        <f t="shared" ref="J9:L9" si="18">IF($E9=3,B9,"")</f>
        <v/>
      </c>
      <c r="K9" s="130" t="str">
        <f t="shared" si="18"/>
        <v/>
      </c>
      <c r="L9" s="133" t="str">
        <f t="shared" si="18"/>
        <v/>
      </c>
    </row>
    <row r="10" spans="1:12" ht="12.75" customHeight="1" x14ac:dyDescent="0.2">
      <c r="A10" s="129" t="str">
        <f t="shared" si="0"/>
        <v>-</v>
      </c>
      <c r="B10" s="130" t="str">
        <f>IF(D10="","",Finish!N12)</f>
        <v/>
      </c>
      <c r="C10" s="130" t="str">
        <f>IF(D10="","",Finish!M12)</f>
        <v/>
      </c>
      <c r="D10" s="131" t="str">
        <f>IF(LEFT(Finish!O12,1)="W",Finish!J12,"")</f>
        <v/>
      </c>
      <c r="E10" s="131" t="str">
        <f t="shared" si="1"/>
        <v/>
      </c>
      <c r="F10" s="132" t="str">
        <f t="shared" si="2"/>
        <v/>
      </c>
      <c r="G10" s="130" t="str">
        <f t="shared" ref="G10:I10" si="19">IF($E10=2,B10,"")</f>
        <v/>
      </c>
      <c r="H10" s="130" t="str">
        <f t="shared" si="19"/>
        <v/>
      </c>
      <c r="I10" s="133" t="str">
        <f t="shared" si="19"/>
        <v/>
      </c>
      <c r="J10" s="130" t="str">
        <f t="shared" ref="J10:L10" si="20">IF($E10=3,B10,"")</f>
        <v/>
      </c>
      <c r="K10" s="130" t="str">
        <f t="shared" si="20"/>
        <v/>
      </c>
      <c r="L10" s="133" t="str">
        <f t="shared" si="20"/>
        <v/>
      </c>
    </row>
    <row r="11" spans="1:12" ht="12.75" customHeight="1" x14ac:dyDescent="0.2">
      <c r="A11" s="129" t="str">
        <f t="shared" si="0"/>
        <v>-</v>
      </c>
      <c r="B11" s="130" t="str">
        <f>IF(D11="","",Finish!N13)</f>
        <v/>
      </c>
      <c r="C11" s="130" t="str">
        <f>IF(D11="","",Finish!M13)</f>
        <v/>
      </c>
      <c r="D11" s="131" t="str">
        <f>IF(LEFT(Finish!O13,1)="W",Finish!J13,"")</f>
        <v/>
      </c>
      <c r="E11" s="131" t="str">
        <f t="shared" si="1"/>
        <v/>
      </c>
      <c r="F11" s="132" t="str">
        <f t="shared" si="2"/>
        <v/>
      </c>
      <c r="G11" s="130" t="str">
        <f t="shared" ref="G11:I11" si="21">IF($E11=2,B11,"")</f>
        <v/>
      </c>
      <c r="H11" s="130" t="str">
        <f t="shared" si="21"/>
        <v/>
      </c>
      <c r="I11" s="133" t="str">
        <f t="shared" si="21"/>
        <v/>
      </c>
      <c r="J11" s="130" t="str">
        <f t="shared" ref="J11:L11" si="22">IF($E11=3,B11,"")</f>
        <v/>
      </c>
      <c r="K11" s="130" t="str">
        <f t="shared" si="22"/>
        <v/>
      </c>
      <c r="L11" s="133" t="str">
        <f t="shared" si="22"/>
        <v/>
      </c>
    </row>
    <row r="12" spans="1:12" ht="12.75" customHeight="1" x14ac:dyDescent="0.2">
      <c r="A12" s="129" t="str">
        <f t="shared" si="0"/>
        <v>-</v>
      </c>
      <c r="B12" s="130" t="str">
        <f>IF(D12="","",Finish!N14)</f>
        <v>Saddleworth Runners</v>
      </c>
      <c r="C12" s="130" t="str">
        <f>IF(D12="","",Finish!M14)</f>
        <v>Martha Tibbot</v>
      </c>
      <c r="D12" s="131">
        <f>IF(LEFT(Finish!O14,1)="W",Finish!J14,"")</f>
        <v>1</v>
      </c>
      <c r="E12" s="131">
        <f t="shared" si="1"/>
        <v>1</v>
      </c>
      <c r="F12" s="132" t="str">
        <f t="shared" si="2"/>
        <v/>
      </c>
      <c r="G12" s="130" t="str">
        <f t="shared" ref="G12:I12" si="23">IF($E12=2,B12,"")</f>
        <v/>
      </c>
      <c r="H12" s="130" t="str">
        <f t="shared" si="23"/>
        <v/>
      </c>
      <c r="I12" s="133" t="str">
        <f t="shared" si="23"/>
        <v/>
      </c>
      <c r="J12" s="130" t="str">
        <f t="shared" ref="J12:L12" si="24">IF($E12=3,B12,"")</f>
        <v/>
      </c>
      <c r="K12" s="130" t="str">
        <f t="shared" si="24"/>
        <v/>
      </c>
      <c r="L12" s="133" t="str">
        <f t="shared" si="24"/>
        <v/>
      </c>
    </row>
    <row r="13" spans="1:12" ht="12.75" customHeight="1" x14ac:dyDescent="0.2">
      <c r="A13" s="129" t="str">
        <f t="shared" si="0"/>
        <v>-</v>
      </c>
      <c r="B13" s="130" t="str">
        <f>IF(D13="","",Finish!N15)</f>
        <v/>
      </c>
      <c r="C13" s="130" t="str">
        <f>IF(D13="","",Finish!M15)</f>
        <v/>
      </c>
      <c r="D13" s="131" t="str">
        <f>IF(LEFT(Finish!O15,1)="W",Finish!J15,"")</f>
        <v/>
      </c>
      <c r="E13" s="131" t="str">
        <f t="shared" si="1"/>
        <v/>
      </c>
      <c r="F13" s="132" t="str">
        <f t="shared" si="2"/>
        <v/>
      </c>
      <c r="G13" s="130" t="str">
        <f t="shared" ref="G13:I13" si="25">IF($E13=2,B13,"")</f>
        <v/>
      </c>
      <c r="H13" s="130" t="str">
        <f t="shared" si="25"/>
        <v/>
      </c>
      <c r="I13" s="133" t="str">
        <f t="shared" si="25"/>
        <v/>
      </c>
      <c r="J13" s="130" t="str">
        <f t="shared" ref="J13:L13" si="26">IF($E13=3,B13,"")</f>
        <v/>
      </c>
      <c r="K13" s="130" t="str">
        <f t="shared" si="26"/>
        <v/>
      </c>
      <c r="L13" s="133" t="str">
        <f t="shared" si="26"/>
        <v/>
      </c>
    </row>
    <row r="14" spans="1:12" ht="12.75" customHeight="1" x14ac:dyDescent="0.2">
      <c r="A14" s="129" t="str">
        <f t="shared" si="0"/>
        <v>-</v>
      </c>
      <c r="B14" s="130" t="str">
        <f>IF(D14="","",Finish!N16)</f>
        <v/>
      </c>
      <c r="C14" s="130" t="str">
        <f>IF(D14="","",Finish!M16)</f>
        <v/>
      </c>
      <c r="D14" s="131" t="str">
        <f>IF(LEFT(Finish!O16,1)="W",Finish!J16,"")</f>
        <v/>
      </c>
      <c r="E14" s="131" t="str">
        <f t="shared" si="1"/>
        <v/>
      </c>
      <c r="F14" s="132" t="str">
        <f t="shared" si="2"/>
        <v/>
      </c>
      <c r="G14" s="130" t="str">
        <f t="shared" ref="G14:I14" si="27">IF($E14=2,B14,"")</f>
        <v/>
      </c>
      <c r="H14" s="130" t="str">
        <f t="shared" si="27"/>
        <v/>
      </c>
      <c r="I14" s="133" t="str">
        <f t="shared" si="27"/>
        <v/>
      </c>
      <c r="J14" s="130" t="str">
        <f t="shared" ref="J14:L14" si="28">IF($E14=3,B14,"")</f>
        <v/>
      </c>
      <c r="K14" s="130" t="str">
        <f t="shared" si="28"/>
        <v/>
      </c>
      <c r="L14" s="133" t="str">
        <f t="shared" si="28"/>
        <v/>
      </c>
    </row>
    <row r="15" spans="1:12" ht="12.75" customHeight="1" x14ac:dyDescent="0.2">
      <c r="A15" s="129" t="str">
        <f t="shared" si="0"/>
        <v>-</v>
      </c>
      <c r="B15" s="130" t="str">
        <f>IF(D15="","",Finish!N17)</f>
        <v/>
      </c>
      <c r="C15" s="130" t="str">
        <f>IF(D15="","",Finish!M17)</f>
        <v/>
      </c>
      <c r="D15" s="131" t="str">
        <f>IF(LEFT(Finish!O17,1)="W",Finish!J17,"")</f>
        <v/>
      </c>
      <c r="E15" s="131" t="str">
        <f t="shared" si="1"/>
        <v/>
      </c>
      <c r="F15" s="132" t="str">
        <f t="shared" si="2"/>
        <v/>
      </c>
      <c r="G15" s="130" t="str">
        <f t="shared" ref="G15:I15" si="29">IF($E15=2,B15,"")</f>
        <v/>
      </c>
      <c r="H15" s="130" t="str">
        <f t="shared" si="29"/>
        <v/>
      </c>
      <c r="I15" s="133" t="str">
        <f t="shared" si="29"/>
        <v/>
      </c>
      <c r="J15" s="130" t="str">
        <f t="shared" ref="J15:L15" si="30">IF($E15=3,B15,"")</f>
        <v/>
      </c>
      <c r="K15" s="130" t="str">
        <f t="shared" si="30"/>
        <v/>
      </c>
      <c r="L15" s="133" t="str">
        <f t="shared" si="30"/>
        <v/>
      </c>
    </row>
    <row r="16" spans="1:12" ht="12.75" customHeight="1" x14ac:dyDescent="0.2">
      <c r="A16" s="129" t="str">
        <f t="shared" si="0"/>
        <v>-</v>
      </c>
      <c r="B16" s="130" t="str">
        <f>IF(D16="","",Finish!N18)</f>
        <v/>
      </c>
      <c r="C16" s="130" t="str">
        <f>IF(D16="","",Finish!M18)</f>
        <v/>
      </c>
      <c r="D16" s="131" t="str">
        <f>IF(LEFT(Finish!O18,1)="W",Finish!J18,"")</f>
        <v/>
      </c>
      <c r="E16" s="131" t="str">
        <f t="shared" si="1"/>
        <v/>
      </c>
      <c r="F16" s="132" t="str">
        <f t="shared" si="2"/>
        <v/>
      </c>
      <c r="G16" s="130" t="str">
        <f t="shared" ref="G16:I16" si="31">IF($E16=2,B16,"")</f>
        <v/>
      </c>
      <c r="H16" s="130" t="str">
        <f t="shared" si="31"/>
        <v/>
      </c>
      <c r="I16" s="133" t="str">
        <f t="shared" si="31"/>
        <v/>
      </c>
      <c r="J16" s="130" t="str">
        <f t="shared" ref="J16:L16" si="32">IF($E16=3,B16,"")</f>
        <v/>
      </c>
      <c r="K16" s="130" t="str">
        <f t="shared" si="32"/>
        <v/>
      </c>
      <c r="L16" s="133" t="str">
        <f t="shared" si="32"/>
        <v/>
      </c>
    </row>
    <row r="17" spans="1:12" ht="12.75" customHeight="1" x14ac:dyDescent="0.2">
      <c r="A17" s="129" t="str">
        <f t="shared" si="0"/>
        <v>-</v>
      </c>
      <c r="B17" s="130" t="str">
        <f>IF(D17="","",Finish!N19)</f>
        <v/>
      </c>
      <c r="C17" s="130" t="str">
        <f>IF(D17="","",Finish!M19)</f>
        <v/>
      </c>
      <c r="D17" s="131" t="str">
        <f>IF(LEFT(Finish!O19,1)="W",Finish!J19,"")</f>
        <v/>
      </c>
      <c r="E17" s="131" t="str">
        <f t="shared" si="1"/>
        <v/>
      </c>
      <c r="F17" s="132" t="str">
        <f t="shared" si="2"/>
        <v/>
      </c>
      <c r="G17" s="130" t="str">
        <f t="shared" ref="G17:I17" si="33">IF($E17=2,B17,"")</f>
        <v/>
      </c>
      <c r="H17" s="130" t="str">
        <f t="shared" si="33"/>
        <v/>
      </c>
      <c r="I17" s="133" t="str">
        <f t="shared" si="33"/>
        <v/>
      </c>
      <c r="J17" s="130" t="str">
        <f t="shared" ref="J17:L17" si="34">IF($E17=3,B17,"")</f>
        <v/>
      </c>
      <c r="K17" s="130" t="str">
        <f t="shared" si="34"/>
        <v/>
      </c>
      <c r="L17" s="133" t="str">
        <f t="shared" si="34"/>
        <v/>
      </c>
    </row>
    <row r="18" spans="1:12" ht="12.75" customHeight="1" x14ac:dyDescent="0.2">
      <c r="A18" s="129" t="str">
        <f t="shared" si="0"/>
        <v>-</v>
      </c>
      <c r="B18" s="130" t="str">
        <f>IF(D18="","",Finish!N20)</f>
        <v/>
      </c>
      <c r="C18" s="130" t="str">
        <f>IF(D18="","",Finish!M20)</f>
        <v/>
      </c>
      <c r="D18" s="131" t="str">
        <f>IF(LEFT(Finish!O20,1)="W",Finish!J20,"")</f>
        <v/>
      </c>
      <c r="E18" s="131" t="str">
        <f t="shared" si="1"/>
        <v/>
      </c>
      <c r="F18" s="132" t="str">
        <f t="shared" si="2"/>
        <v/>
      </c>
      <c r="G18" s="130" t="str">
        <f t="shared" ref="G18:I18" si="35">IF($E18=2,B18,"")</f>
        <v/>
      </c>
      <c r="H18" s="130" t="str">
        <f t="shared" si="35"/>
        <v/>
      </c>
      <c r="I18" s="133" t="str">
        <f t="shared" si="35"/>
        <v/>
      </c>
      <c r="J18" s="130" t="str">
        <f t="shared" ref="J18:L18" si="36">IF($E18=3,B18,"")</f>
        <v/>
      </c>
      <c r="K18" s="130" t="str">
        <f t="shared" si="36"/>
        <v/>
      </c>
      <c r="L18" s="133" t="str">
        <f t="shared" si="36"/>
        <v/>
      </c>
    </row>
    <row r="19" spans="1:12" ht="12.75" customHeight="1" x14ac:dyDescent="0.2">
      <c r="A19" s="129" t="str">
        <f t="shared" si="0"/>
        <v>-</v>
      </c>
      <c r="B19" s="130" t="str">
        <f>IF(D19="","",Finish!N21)</f>
        <v/>
      </c>
      <c r="C19" s="130" t="str">
        <f>IF(D19="","",Finish!M21)</f>
        <v/>
      </c>
      <c r="D19" s="131" t="str">
        <f>IF(LEFT(Finish!O21,1)="W",Finish!J21,"")</f>
        <v/>
      </c>
      <c r="E19" s="131" t="str">
        <f t="shared" si="1"/>
        <v/>
      </c>
      <c r="F19" s="132" t="str">
        <f t="shared" si="2"/>
        <v/>
      </c>
      <c r="G19" s="130" t="str">
        <f t="shared" ref="G19:I19" si="37">IF($E19=2,B19,"")</f>
        <v/>
      </c>
      <c r="H19" s="130" t="str">
        <f t="shared" si="37"/>
        <v/>
      </c>
      <c r="I19" s="133" t="str">
        <f t="shared" si="37"/>
        <v/>
      </c>
      <c r="J19" s="130" t="str">
        <f t="shared" ref="J19:L19" si="38">IF($E19=3,B19,"")</f>
        <v/>
      </c>
      <c r="K19" s="130" t="str">
        <f t="shared" si="38"/>
        <v/>
      </c>
      <c r="L19" s="133" t="str">
        <f t="shared" si="38"/>
        <v/>
      </c>
    </row>
    <row r="20" spans="1:12" ht="12.75" customHeight="1" x14ac:dyDescent="0.2">
      <c r="A20" s="129" t="str">
        <f t="shared" si="0"/>
        <v>-</v>
      </c>
      <c r="B20" s="130" t="str">
        <f>IF(D20="","",Finish!N22)</f>
        <v/>
      </c>
      <c r="C20" s="130" t="str">
        <f>IF(D20="","",Finish!M22)</f>
        <v/>
      </c>
      <c r="D20" s="131" t="str">
        <f>IF(LEFT(Finish!O22,1)="W",Finish!J22,"")</f>
        <v/>
      </c>
      <c r="E20" s="131" t="str">
        <f t="shared" si="1"/>
        <v/>
      </c>
      <c r="F20" s="132" t="str">
        <f t="shared" si="2"/>
        <v/>
      </c>
      <c r="G20" s="130" t="str">
        <f t="shared" ref="G20:I20" si="39">IF($E20=2,B20,"")</f>
        <v/>
      </c>
      <c r="H20" s="130" t="str">
        <f t="shared" si="39"/>
        <v/>
      </c>
      <c r="I20" s="133" t="str">
        <f t="shared" si="39"/>
        <v/>
      </c>
      <c r="J20" s="130" t="str">
        <f t="shared" ref="J20:L20" si="40">IF($E20=3,B20,"")</f>
        <v/>
      </c>
      <c r="K20" s="130" t="str">
        <f t="shared" si="40"/>
        <v/>
      </c>
      <c r="L20" s="133" t="str">
        <f t="shared" si="40"/>
        <v/>
      </c>
    </row>
    <row r="21" spans="1:12" ht="12.75" customHeight="1" x14ac:dyDescent="0.2">
      <c r="A21" s="129" t="str">
        <f t="shared" si="0"/>
        <v>-</v>
      </c>
      <c r="B21" s="130" t="str">
        <f>IF(D21="","",Finish!N23)</f>
        <v/>
      </c>
      <c r="C21" s="130" t="str">
        <f>IF(D21="","",Finish!M23)</f>
        <v/>
      </c>
      <c r="D21" s="131" t="str">
        <f>IF(LEFT(Finish!O23,1)="W",Finish!J23,"")</f>
        <v/>
      </c>
      <c r="E21" s="131" t="str">
        <f t="shared" si="1"/>
        <v/>
      </c>
      <c r="F21" s="132" t="str">
        <f t="shared" si="2"/>
        <v/>
      </c>
      <c r="G21" s="130" t="str">
        <f t="shared" ref="G21:I21" si="41">IF($E21=2,B21,"")</f>
        <v/>
      </c>
      <c r="H21" s="130" t="str">
        <f t="shared" si="41"/>
        <v/>
      </c>
      <c r="I21" s="133" t="str">
        <f t="shared" si="41"/>
        <v/>
      </c>
      <c r="J21" s="130" t="str">
        <f t="shared" ref="J21:L21" si="42">IF($E21=3,B21,"")</f>
        <v/>
      </c>
      <c r="K21" s="130" t="str">
        <f t="shared" si="42"/>
        <v/>
      </c>
      <c r="L21" s="133" t="str">
        <f t="shared" si="42"/>
        <v/>
      </c>
    </row>
    <row r="22" spans="1:12" ht="12.75" customHeight="1" x14ac:dyDescent="0.2">
      <c r="A22" s="129" t="str">
        <f t="shared" si="0"/>
        <v>-</v>
      </c>
      <c r="B22" s="130" t="str">
        <f>IF(D22="","",Finish!N24)</f>
        <v/>
      </c>
      <c r="C22" s="130" t="str">
        <f>IF(D22="","",Finish!M24)</f>
        <v/>
      </c>
      <c r="D22" s="131" t="str">
        <f>IF(LEFT(Finish!O24,1)="W",Finish!J24,"")</f>
        <v/>
      </c>
      <c r="E22" s="131" t="str">
        <f t="shared" si="1"/>
        <v/>
      </c>
      <c r="F22" s="132" t="str">
        <f t="shared" si="2"/>
        <v/>
      </c>
      <c r="G22" s="130" t="str">
        <f t="shared" ref="G22:I22" si="43">IF($E22=2,B22,"")</f>
        <v/>
      </c>
      <c r="H22" s="130" t="str">
        <f t="shared" si="43"/>
        <v/>
      </c>
      <c r="I22" s="133" t="str">
        <f t="shared" si="43"/>
        <v/>
      </c>
      <c r="J22" s="130" t="str">
        <f t="shared" ref="J22:L22" si="44">IF($E22=3,B22,"")</f>
        <v/>
      </c>
      <c r="K22" s="130" t="str">
        <f t="shared" si="44"/>
        <v/>
      </c>
      <c r="L22" s="133" t="str">
        <f t="shared" si="44"/>
        <v/>
      </c>
    </row>
    <row r="23" spans="1:12" ht="12.75" customHeight="1" x14ac:dyDescent="0.2">
      <c r="A23" s="129" t="str">
        <f t="shared" si="0"/>
        <v>-</v>
      </c>
      <c r="B23" s="130" t="str">
        <f>IF(D23="","",Finish!N25)</f>
        <v/>
      </c>
      <c r="C23" s="130" t="str">
        <f>IF(D23="","",Finish!M25)</f>
        <v/>
      </c>
      <c r="D23" s="131" t="str">
        <f>IF(LEFT(Finish!O25,1)="W",Finish!J25,"")</f>
        <v/>
      </c>
      <c r="E23" s="131" t="str">
        <f t="shared" si="1"/>
        <v/>
      </c>
      <c r="F23" s="132" t="str">
        <f t="shared" si="2"/>
        <v/>
      </c>
      <c r="G23" s="130" t="str">
        <f t="shared" ref="G23:I23" si="45">IF($E23=2,B23,"")</f>
        <v/>
      </c>
      <c r="H23" s="130" t="str">
        <f t="shared" si="45"/>
        <v/>
      </c>
      <c r="I23" s="133" t="str">
        <f t="shared" si="45"/>
        <v/>
      </c>
      <c r="J23" s="130" t="str">
        <f t="shared" ref="J23:L23" si="46">IF($E23=3,B23,"")</f>
        <v/>
      </c>
      <c r="K23" s="130" t="str">
        <f t="shared" si="46"/>
        <v/>
      </c>
      <c r="L23" s="133" t="str">
        <f t="shared" si="46"/>
        <v/>
      </c>
    </row>
    <row r="24" spans="1:12" ht="12.75" customHeight="1" x14ac:dyDescent="0.2">
      <c r="A24" s="129" t="str">
        <f t="shared" si="0"/>
        <v>-</v>
      </c>
      <c r="B24" s="130" t="str">
        <f>IF(D24="","",Finish!N26)</f>
        <v/>
      </c>
      <c r="C24" s="130" t="str">
        <f>IF(D24="","",Finish!M26)</f>
        <v/>
      </c>
      <c r="D24" s="131" t="str">
        <f>IF(LEFT(Finish!O26,1)="W",Finish!J26,"")</f>
        <v/>
      </c>
      <c r="E24" s="131" t="str">
        <f t="shared" si="1"/>
        <v/>
      </c>
      <c r="F24" s="132" t="str">
        <f t="shared" si="2"/>
        <v/>
      </c>
      <c r="G24" s="130" t="str">
        <f t="shared" ref="G24:I24" si="47">IF($E24=2,B24,"")</f>
        <v/>
      </c>
      <c r="H24" s="130" t="str">
        <f t="shared" si="47"/>
        <v/>
      </c>
      <c r="I24" s="133" t="str">
        <f t="shared" si="47"/>
        <v/>
      </c>
      <c r="J24" s="130" t="str">
        <f t="shared" ref="J24:L24" si="48">IF($E24=3,B24,"")</f>
        <v/>
      </c>
      <c r="K24" s="130" t="str">
        <f t="shared" si="48"/>
        <v/>
      </c>
      <c r="L24" s="133" t="str">
        <f t="shared" si="48"/>
        <v/>
      </c>
    </row>
    <row r="25" spans="1:12" ht="12.75" customHeight="1" x14ac:dyDescent="0.2">
      <c r="A25" s="129" t="str">
        <f t="shared" si="0"/>
        <v>-</v>
      </c>
      <c r="B25" s="130" t="str">
        <f>IF(D25="","",Finish!N27)</f>
        <v/>
      </c>
      <c r="C25" s="130" t="str">
        <f>IF(D25="","",Finish!M27)</f>
        <v/>
      </c>
      <c r="D25" s="131" t="str">
        <f>IF(LEFT(Finish!O27,1)="W",Finish!J27,"")</f>
        <v/>
      </c>
      <c r="E25" s="131" t="str">
        <f t="shared" si="1"/>
        <v/>
      </c>
      <c r="F25" s="132" t="str">
        <f t="shared" si="2"/>
        <v/>
      </c>
      <c r="G25" s="130" t="str">
        <f t="shared" ref="G25:I25" si="49">IF($E25=2,B25,"")</f>
        <v/>
      </c>
      <c r="H25" s="130" t="str">
        <f t="shared" si="49"/>
        <v/>
      </c>
      <c r="I25" s="133" t="str">
        <f t="shared" si="49"/>
        <v/>
      </c>
      <c r="J25" s="130" t="str">
        <f t="shared" ref="J25:L25" si="50">IF($E25=3,B25,"")</f>
        <v/>
      </c>
      <c r="K25" s="130" t="str">
        <f t="shared" si="50"/>
        <v/>
      </c>
      <c r="L25" s="133" t="str">
        <f t="shared" si="50"/>
        <v/>
      </c>
    </row>
    <row r="26" spans="1:12" ht="12.75" customHeight="1" x14ac:dyDescent="0.2">
      <c r="A26" s="129" t="str">
        <f t="shared" si="0"/>
        <v>-</v>
      </c>
      <c r="B26" s="130" t="str">
        <f>IF(D26="","",Finish!N28)</f>
        <v/>
      </c>
      <c r="C26" s="130" t="str">
        <f>IF(D26="","",Finish!M28)</f>
        <v/>
      </c>
      <c r="D26" s="131" t="str">
        <f>IF(LEFT(Finish!O28,1)="W",Finish!J28,"")</f>
        <v/>
      </c>
      <c r="E26" s="131" t="str">
        <f t="shared" si="1"/>
        <v/>
      </c>
      <c r="F26" s="132" t="str">
        <f t="shared" si="2"/>
        <v/>
      </c>
      <c r="G26" s="130" t="str">
        <f t="shared" ref="G26:I26" si="51">IF($E26=2,B26,"")</f>
        <v/>
      </c>
      <c r="H26" s="130" t="str">
        <f t="shared" si="51"/>
        <v/>
      </c>
      <c r="I26" s="133" t="str">
        <f t="shared" si="51"/>
        <v/>
      </c>
      <c r="J26" s="130" t="str">
        <f t="shared" ref="J26:L26" si="52">IF($E26=3,B26,"")</f>
        <v/>
      </c>
      <c r="K26" s="130" t="str">
        <f t="shared" si="52"/>
        <v/>
      </c>
      <c r="L26" s="133" t="str">
        <f t="shared" si="52"/>
        <v/>
      </c>
    </row>
    <row r="27" spans="1:12" ht="12.75" customHeight="1" x14ac:dyDescent="0.2">
      <c r="A27" s="129" t="str">
        <f t="shared" si="0"/>
        <v>-</v>
      </c>
      <c r="B27" s="130" t="str">
        <f>IF(D27="","",Finish!N29)</f>
        <v/>
      </c>
      <c r="C27" s="130" t="str">
        <f>IF(D27="","",Finish!M29)</f>
        <v/>
      </c>
      <c r="D27" s="131" t="str">
        <f>IF(LEFT(Finish!O29,1)="W",Finish!J29,"")</f>
        <v/>
      </c>
      <c r="E27" s="131" t="str">
        <f t="shared" si="1"/>
        <v/>
      </c>
      <c r="F27" s="132" t="str">
        <f t="shared" si="2"/>
        <v/>
      </c>
      <c r="G27" s="130" t="str">
        <f t="shared" ref="G27:I27" si="53">IF($E27=2,B27,"")</f>
        <v/>
      </c>
      <c r="H27" s="130" t="str">
        <f t="shared" si="53"/>
        <v/>
      </c>
      <c r="I27" s="133" t="str">
        <f t="shared" si="53"/>
        <v/>
      </c>
      <c r="J27" s="130" t="str">
        <f t="shared" ref="J27:L27" si="54">IF($E27=3,B27,"")</f>
        <v/>
      </c>
      <c r="K27" s="130" t="str">
        <f t="shared" si="54"/>
        <v/>
      </c>
      <c r="L27" s="133" t="str">
        <f t="shared" si="54"/>
        <v/>
      </c>
    </row>
    <row r="28" spans="1:12" ht="12.75" customHeight="1" x14ac:dyDescent="0.2">
      <c r="A28" s="129" t="str">
        <f t="shared" si="0"/>
        <v>-</v>
      </c>
      <c r="B28" s="130" t="str">
        <f>IF(D28="","",Finish!N30)</f>
        <v/>
      </c>
      <c r="C28" s="130" t="str">
        <f>IF(D28="","",Finish!M30)</f>
        <v/>
      </c>
      <c r="D28" s="131" t="str">
        <f>IF(LEFT(Finish!O30,1)="W",Finish!J30,"")</f>
        <v/>
      </c>
      <c r="E28" s="131" t="str">
        <f t="shared" si="1"/>
        <v/>
      </c>
      <c r="F28" s="132" t="str">
        <f t="shared" si="2"/>
        <v/>
      </c>
      <c r="G28" s="130" t="str">
        <f t="shared" ref="G28:I28" si="55">IF($E28=2,B28,"")</f>
        <v/>
      </c>
      <c r="H28" s="130" t="str">
        <f t="shared" si="55"/>
        <v/>
      </c>
      <c r="I28" s="133" t="str">
        <f t="shared" si="55"/>
        <v/>
      </c>
      <c r="J28" s="130" t="str">
        <f t="shared" ref="J28:L28" si="56">IF($E28=3,B28,"")</f>
        <v/>
      </c>
      <c r="K28" s="130" t="str">
        <f t="shared" si="56"/>
        <v/>
      </c>
      <c r="L28" s="133" t="str">
        <f t="shared" si="56"/>
        <v/>
      </c>
    </row>
    <row r="29" spans="1:12" ht="12.75" customHeight="1" x14ac:dyDescent="0.2">
      <c r="A29" s="129" t="str">
        <f t="shared" si="0"/>
        <v>-</v>
      </c>
      <c r="B29" s="130" t="str">
        <f>IF(D29="","",Finish!N31)</f>
        <v>Accrington RR</v>
      </c>
      <c r="C29" s="130" t="str">
        <f>IF(D29="","",Finish!M31)</f>
        <v>Lisa Parker</v>
      </c>
      <c r="D29" s="131">
        <f>IF(LEFT(Finish!O31,1)="W",Finish!J31,"")</f>
        <v>2</v>
      </c>
      <c r="E29" s="131">
        <f t="shared" si="1"/>
        <v>1</v>
      </c>
      <c r="F29" s="132" t="str">
        <f t="shared" si="2"/>
        <v/>
      </c>
      <c r="G29" s="130" t="str">
        <f t="shared" ref="G29:I29" si="57">IF($E29=2,B29,"")</f>
        <v/>
      </c>
      <c r="H29" s="130" t="str">
        <f t="shared" si="57"/>
        <v/>
      </c>
      <c r="I29" s="133" t="str">
        <f t="shared" si="57"/>
        <v/>
      </c>
      <c r="J29" s="130" t="str">
        <f t="shared" ref="J29:L29" si="58">IF($E29=3,B29,"")</f>
        <v/>
      </c>
      <c r="K29" s="130" t="str">
        <f t="shared" si="58"/>
        <v/>
      </c>
      <c r="L29" s="133" t="str">
        <f t="shared" si="58"/>
        <v/>
      </c>
    </row>
    <row r="30" spans="1:12" ht="12.75" customHeight="1" x14ac:dyDescent="0.2">
      <c r="A30" s="129" t="str">
        <f t="shared" si="0"/>
        <v>-</v>
      </c>
      <c r="B30" s="130" t="str">
        <f>IF(D30="","",Finish!N32)</f>
        <v/>
      </c>
      <c r="C30" s="130" t="str">
        <f>IF(D30="","",Finish!M32)</f>
        <v/>
      </c>
      <c r="D30" s="131" t="str">
        <f>IF(LEFT(Finish!O32,1)="W",Finish!J32,"")</f>
        <v/>
      </c>
      <c r="E30" s="131" t="str">
        <f t="shared" si="1"/>
        <v/>
      </c>
      <c r="F30" s="132" t="str">
        <f t="shared" si="2"/>
        <v/>
      </c>
      <c r="G30" s="130" t="str">
        <f t="shared" ref="G30:I30" si="59">IF($E30=2,B30,"")</f>
        <v/>
      </c>
      <c r="H30" s="130" t="str">
        <f t="shared" si="59"/>
        <v/>
      </c>
      <c r="I30" s="133" t="str">
        <f t="shared" si="59"/>
        <v/>
      </c>
      <c r="J30" s="130" t="str">
        <f t="shared" ref="J30:L30" si="60">IF($E30=3,B30,"")</f>
        <v/>
      </c>
      <c r="K30" s="130" t="str">
        <f t="shared" si="60"/>
        <v/>
      </c>
      <c r="L30" s="133" t="str">
        <f t="shared" si="60"/>
        <v/>
      </c>
    </row>
    <row r="31" spans="1:12" ht="12.75" customHeight="1" x14ac:dyDescent="0.2">
      <c r="A31" s="129" t="str">
        <f t="shared" si="0"/>
        <v>-</v>
      </c>
      <c r="B31" s="130" t="str">
        <f>IF(D31="","",Finish!N33)</f>
        <v/>
      </c>
      <c r="C31" s="130" t="str">
        <f>IF(D31="","",Finish!M33)</f>
        <v/>
      </c>
      <c r="D31" s="131" t="str">
        <f>IF(LEFT(Finish!O33,1)="W",Finish!J33,"")</f>
        <v/>
      </c>
      <c r="E31" s="131" t="str">
        <f t="shared" si="1"/>
        <v/>
      </c>
      <c r="F31" s="132" t="str">
        <f t="shared" si="2"/>
        <v/>
      </c>
      <c r="G31" s="130" t="str">
        <f t="shared" ref="G31:I31" si="61">IF($E31=2,B31,"")</f>
        <v/>
      </c>
      <c r="H31" s="130" t="str">
        <f t="shared" si="61"/>
        <v/>
      </c>
      <c r="I31" s="133" t="str">
        <f t="shared" si="61"/>
        <v/>
      </c>
      <c r="J31" s="130" t="str">
        <f t="shared" ref="J31:L31" si="62">IF($E31=3,B31,"")</f>
        <v/>
      </c>
      <c r="K31" s="130" t="str">
        <f t="shared" si="62"/>
        <v/>
      </c>
      <c r="L31" s="133" t="str">
        <f t="shared" si="62"/>
        <v/>
      </c>
    </row>
    <row r="32" spans="1:12" ht="12.75" customHeight="1" x14ac:dyDescent="0.2">
      <c r="A32" s="129" t="str">
        <f t="shared" si="0"/>
        <v>-</v>
      </c>
      <c r="B32" s="130" t="str">
        <f>IF(D32="","",Finish!N34)</f>
        <v/>
      </c>
      <c r="C32" s="130" t="str">
        <f>IF(D32="","",Finish!M34)</f>
        <v/>
      </c>
      <c r="D32" s="131" t="str">
        <f>IF(LEFT(Finish!O34,1)="W",Finish!J34,"")</f>
        <v/>
      </c>
      <c r="E32" s="131" t="str">
        <f t="shared" si="1"/>
        <v/>
      </c>
      <c r="F32" s="132" t="str">
        <f t="shared" si="2"/>
        <v/>
      </c>
      <c r="G32" s="130" t="str">
        <f t="shared" ref="G32:I32" si="63">IF($E32=2,B32,"")</f>
        <v/>
      </c>
      <c r="H32" s="130" t="str">
        <f t="shared" si="63"/>
        <v/>
      </c>
      <c r="I32" s="133" t="str">
        <f t="shared" si="63"/>
        <v/>
      </c>
      <c r="J32" s="130" t="str">
        <f t="shared" ref="J32:L32" si="64">IF($E32=3,B32,"")</f>
        <v/>
      </c>
      <c r="K32" s="130" t="str">
        <f t="shared" si="64"/>
        <v/>
      </c>
      <c r="L32" s="133" t="str">
        <f t="shared" si="64"/>
        <v/>
      </c>
    </row>
    <row r="33" spans="1:12" ht="12.75" customHeight="1" x14ac:dyDescent="0.2">
      <c r="A33" s="129" t="str">
        <f t="shared" si="0"/>
        <v>-</v>
      </c>
      <c r="B33" s="130" t="str">
        <f>IF(D33="","",Finish!N35)</f>
        <v/>
      </c>
      <c r="C33" s="130" t="str">
        <f>IF(D33="","",Finish!M35)</f>
        <v/>
      </c>
      <c r="D33" s="131" t="str">
        <f>IF(LEFT(Finish!O35,1)="W",Finish!J35,"")</f>
        <v/>
      </c>
      <c r="E33" s="131" t="str">
        <f t="shared" si="1"/>
        <v/>
      </c>
      <c r="F33" s="132" t="str">
        <f t="shared" si="2"/>
        <v/>
      </c>
      <c r="G33" s="130" t="str">
        <f t="shared" ref="G33:I33" si="65">IF($E33=2,B33,"")</f>
        <v/>
      </c>
      <c r="H33" s="130" t="str">
        <f t="shared" si="65"/>
        <v/>
      </c>
      <c r="I33" s="133" t="str">
        <f t="shared" si="65"/>
        <v/>
      </c>
      <c r="J33" s="130" t="str">
        <f t="shared" ref="J33:L33" si="66">IF($E33=3,B33,"")</f>
        <v/>
      </c>
      <c r="K33" s="130" t="str">
        <f t="shared" si="66"/>
        <v/>
      </c>
      <c r="L33" s="133" t="str">
        <f t="shared" si="66"/>
        <v/>
      </c>
    </row>
    <row r="34" spans="1:12" ht="12.75" customHeight="1" x14ac:dyDescent="0.2">
      <c r="A34" s="129" t="str">
        <f t="shared" si="0"/>
        <v>-</v>
      </c>
      <c r="B34" s="130" t="str">
        <f>IF(D34="","",Finish!N36)</f>
        <v/>
      </c>
      <c r="C34" s="130" t="str">
        <f>IF(D34="","",Finish!M36)</f>
        <v/>
      </c>
      <c r="D34" s="131" t="str">
        <f>IF(LEFT(Finish!O36,1)="W",Finish!J36,"")</f>
        <v/>
      </c>
      <c r="E34" s="131" t="str">
        <f t="shared" si="1"/>
        <v/>
      </c>
      <c r="F34" s="132" t="str">
        <f t="shared" si="2"/>
        <v/>
      </c>
      <c r="G34" s="130" t="str">
        <f t="shared" ref="G34:I34" si="67">IF($E34=2,B34,"")</f>
        <v/>
      </c>
      <c r="H34" s="130" t="str">
        <f t="shared" si="67"/>
        <v/>
      </c>
      <c r="I34" s="133" t="str">
        <f t="shared" si="67"/>
        <v/>
      </c>
      <c r="J34" s="130" t="str">
        <f t="shared" ref="J34:L34" si="68">IF($E34=3,B34,"")</f>
        <v/>
      </c>
      <c r="K34" s="130" t="str">
        <f t="shared" si="68"/>
        <v/>
      </c>
      <c r="L34" s="133" t="str">
        <f t="shared" si="68"/>
        <v/>
      </c>
    </row>
    <row r="35" spans="1:12" ht="12.75" customHeight="1" x14ac:dyDescent="0.2">
      <c r="A35" s="129" t="str">
        <f t="shared" si="0"/>
        <v>-</v>
      </c>
      <c r="B35" s="130" t="str">
        <f>IF(D35="","",Finish!N37)</f>
        <v/>
      </c>
      <c r="C35" s="130" t="str">
        <f>IF(D35="","",Finish!M37)</f>
        <v/>
      </c>
      <c r="D35" s="131" t="str">
        <f>IF(LEFT(Finish!O37,1)="W",Finish!J37,"")</f>
        <v/>
      </c>
      <c r="E35" s="131" t="str">
        <f t="shared" si="1"/>
        <v/>
      </c>
      <c r="F35" s="132" t="str">
        <f t="shared" si="2"/>
        <v/>
      </c>
      <c r="G35" s="130" t="str">
        <f t="shared" ref="G35:I35" si="69">IF($E35=2,B35,"")</f>
        <v/>
      </c>
      <c r="H35" s="130" t="str">
        <f t="shared" si="69"/>
        <v/>
      </c>
      <c r="I35" s="133" t="str">
        <f t="shared" si="69"/>
        <v/>
      </c>
      <c r="J35" s="130" t="str">
        <f t="shared" ref="J35:L35" si="70">IF($E35=3,B35,"")</f>
        <v/>
      </c>
      <c r="K35" s="130" t="str">
        <f t="shared" si="70"/>
        <v/>
      </c>
      <c r="L35" s="133" t="str">
        <f t="shared" si="70"/>
        <v/>
      </c>
    </row>
    <row r="36" spans="1:12" ht="12.75" customHeight="1" x14ac:dyDescent="0.2">
      <c r="A36" s="129" t="str">
        <f t="shared" si="0"/>
        <v>-</v>
      </c>
      <c r="B36" s="130" t="str">
        <f>IF(D36="","",Finish!N38)</f>
        <v/>
      </c>
      <c r="C36" s="130" t="str">
        <f>IF(D36="","",Finish!M38)</f>
        <v/>
      </c>
      <c r="D36" s="131" t="str">
        <f>IF(LEFT(Finish!O38,1)="W",Finish!J38,"")</f>
        <v/>
      </c>
      <c r="E36" s="131" t="str">
        <f t="shared" si="1"/>
        <v/>
      </c>
      <c r="F36" s="132" t="str">
        <f t="shared" si="2"/>
        <v/>
      </c>
      <c r="G36" s="130" t="str">
        <f t="shared" ref="G36:I36" si="71">IF($E36=2,B36,"")</f>
        <v/>
      </c>
      <c r="H36" s="130" t="str">
        <f t="shared" si="71"/>
        <v/>
      </c>
      <c r="I36" s="133" t="str">
        <f t="shared" si="71"/>
        <v/>
      </c>
      <c r="J36" s="130" t="str">
        <f t="shared" ref="J36:L36" si="72">IF($E36=3,B36,"")</f>
        <v/>
      </c>
      <c r="K36" s="130" t="str">
        <f t="shared" si="72"/>
        <v/>
      </c>
      <c r="L36" s="133" t="str">
        <f t="shared" si="72"/>
        <v/>
      </c>
    </row>
    <row r="37" spans="1:12" ht="12.75" customHeight="1" x14ac:dyDescent="0.2">
      <c r="A37" s="129" t="str">
        <f t="shared" si="0"/>
        <v>-</v>
      </c>
      <c r="B37" s="130" t="str">
        <f>IF(D37="","",Finish!N39)</f>
        <v/>
      </c>
      <c r="C37" s="130" t="str">
        <f>IF(D37="","",Finish!M39)</f>
        <v/>
      </c>
      <c r="D37" s="131" t="str">
        <f>IF(LEFT(Finish!O39,1)="W",Finish!J39,"")</f>
        <v/>
      </c>
      <c r="E37" s="131" t="str">
        <f t="shared" si="1"/>
        <v/>
      </c>
      <c r="F37" s="132" t="str">
        <f t="shared" si="2"/>
        <v/>
      </c>
      <c r="G37" s="130" t="str">
        <f t="shared" ref="G37:I37" si="73">IF($E37=2,B37,"")</f>
        <v/>
      </c>
      <c r="H37" s="130" t="str">
        <f t="shared" si="73"/>
        <v/>
      </c>
      <c r="I37" s="133" t="str">
        <f t="shared" si="73"/>
        <v/>
      </c>
      <c r="J37" s="130" t="str">
        <f t="shared" ref="J37:L37" si="74">IF($E37=3,B37,"")</f>
        <v/>
      </c>
      <c r="K37" s="130" t="str">
        <f t="shared" si="74"/>
        <v/>
      </c>
      <c r="L37" s="133" t="str">
        <f t="shared" si="74"/>
        <v/>
      </c>
    </row>
    <row r="38" spans="1:12" ht="12.75" customHeight="1" x14ac:dyDescent="0.2">
      <c r="A38" s="129" t="str">
        <f t="shared" si="0"/>
        <v>-</v>
      </c>
      <c r="B38" s="130" t="str">
        <f>IF(D38="","",Finish!N40)</f>
        <v/>
      </c>
      <c r="C38" s="130" t="str">
        <f>IF(D38="","",Finish!M40)</f>
        <v/>
      </c>
      <c r="D38" s="131" t="str">
        <f>IF(LEFT(Finish!O40,1)="W",Finish!J40,"")</f>
        <v/>
      </c>
      <c r="E38" s="131" t="str">
        <f t="shared" si="1"/>
        <v/>
      </c>
      <c r="F38" s="132" t="str">
        <f t="shared" si="2"/>
        <v/>
      </c>
      <c r="G38" s="130" t="str">
        <f t="shared" ref="G38:I38" si="75">IF($E38=2,B38,"")</f>
        <v/>
      </c>
      <c r="H38" s="130" t="str">
        <f t="shared" si="75"/>
        <v/>
      </c>
      <c r="I38" s="133" t="str">
        <f t="shared" si="75"/>
        <v/>
      </c>
      <c r="J38" s="130" t="str">
        <f t="shared" ref="J38:L38" si="76">IF($E38=3,B38,"")</f>
        <v/>
      </c>
      <c r="K38" s="130" t="str">
        <f t="shared" si="76"/>
        <v/>
      </c>
      <c r="L38" s="133" t="str">
        <f t="shared" si="76"/>
        <v/>
      </c>
    </row>
    <row r="39" spans="1:12" ht="12.75" customHeight="1" x14ac:dyDescent="0.2">
      <c r="A39" s="129" t="str">
        <f t="shared" si="0"/>
        <v>-</v>
      </c>
      <c r="B39" s="130" t="str">
        <f>IF(D39="","",Finish!N41)</f>
        <v/>
      </c>
      <c r="C39" s="130" t="str">
        <f>IF(D39="","",Finish!M41)</f>
        <v/>
      </c>
      <c r="D39" s="131" t="str">
        <f>IF(LEFT(Finish!O41,1)="W",Finish!J41,"")</f>
        <v/>
      </c>
      <c r="E39" s="131" t="str">
        <f t="shared" si="1"/>
        <v/>
      </c>
      <c r="F39" s="132" t="str">
        <f t="shared" si="2"/>
        <v/>
      </c>
      <c r="G39" s="130" t="str">
        <f t="shared" ref="G39:I39" si="77">IF($E39=2,B39,"")</f>
        <v/>
      </c>
      <c r="H39" s="130" t="str">
        <f t="shared" si="77"/>
        <v/>
      </c>
      <c r="I39" s="133" t="str">
        <f t="shared" si="77"/>
        <v/>
      </c>
      <c r="J39" s="130" t="str">
        <f t="shared" ref="J39:L39" si="78">IF($E39=3,B39,"")</f>
        <v/>
      </c>
      <c r="K39" s="130" t="str">
        <f t="shared" si="78"/>
        <v/>
      </c>
      <c r="L39" s="133" t="str">
        <f t="shared" si="78"/>
        <v/>
      </c>
    </row>
    <row r="40" spans="1:12" ht="12.75" customHeight="1" x14ac:dyDescent="0.2">
      <c r="A40" s="129" t="str">
        <f t="shared" si="0"/>
        <v>-</v>
      </c>
      <c r="B40" s="130" t="str">
        <f>IF(D40="","",Finish!N42)</f>
        <v/>
      </c>
      <c r="C40" s="130" t="str">
        <f>IF(D40="","",Finish!M42)</f>
        <v/>
      </c>
      <c r="D40" s="131" t="str">
        <f>IF(LEFT(Finish!O42,1)="W",Finish!J42,"")</f>
        <v/>
      </c>
      <c r="E40" s="131" t="str">
        <f t="shared" si="1"/>
        <v/>
      </c>
      <c r="F40" s="132" t="str">
        <f t="shared" si="2"/>
        <v/>
      </c>
      <c r="G40" s="130" t="str">
        <f t="shared" ref="G40:I40" si="79">IF($E40=2,B40,"")</f>
        <v/>
      </c>
      <c r="H40" s="130" t="str">
        <f t="shared" si="79"/>
        <v/>
      </c>
      <c r="I40" s="133" t="str">
        <f t="shared" si="79"/>
        <v/>
      </c>
      <c r="J40" s="130" t="str">
        <f t="shared" ref="J40:L40" si="80">IF($E40=3,B40,"")</f>
        <v/>
      </c>
      <c r="K40" s="130" t="str">
        <f t="shared" si="80"/>
        <v/>
      </c>
      <c r="L40" s="133" t="str">
        <f t="shared" si="80"/>
        <v/>
      </c>
    </row>
    <row r="41" spans="1:12" ht="12.75" customHeight="1" x14ac:dyDescent="0.2">
      <c r="A41" s="129" t="str">
        <f t="shared" si="0"/>
        <v>-</v>
      </c>
      <c r="B41" s="130" t="str">
        <f>IF(D41="","",Finish!N43)</f>
        <v/>
      </c>
      <c r="C41" s="130" t="str">
        <f>IF(D41="","",Finish!M43)</f>
        <v/>
      </c>
      <c r="D41" s="131" t="str">
        <f>IF(LEFT(Finish!O43,1)="W",Finish!J43,"")</f>
        <v/>
      </c>
      <c r="E41" s="131" t="str">
        <f t="shared" si="1"/>
        <v/>
      </c>
      <c r="F41" s="132" t="str">
        <f t="shared" si="2"/>
        <v/>
      </c>
      <c r="G41" s="130" t="str">
        <f t="shared" ref="G41:I41" si="81">IF($E41=2,B41,"")</f>
        <v/>
      </c>
      <c r="H41" s="130" t="str">
        <f t="shared" si="81"/>
        <v/>
      </c>
      <c r="I41" s="133" t="str">
        <f t="shared" si="81"/>
        <v/>
      </c>
      <c r="J41" s="130" t="str">
        <f t="shared" ref="J41:L41" si="82">IF($E41=3,B41,"")</f>
        <v/>
      </c>
      <c r="K41" s="130" t="str">
        <f t="shared" si="82"/>
        <v/>
      </c>
      <c r="L41" s="133" t="str">
        <f t="shared" si="82"/>
        <v/>
      </c>
    </row>
    <row r="42" spans="1:12" ht="12.75" customHeight="1" x14ac:dyDescent="0.2">
      <c r="A42" s="129" t="str">
        <f t="shared" si="0"/>
        <v>-</v>
      </c>
      <c r="B42" s="130" t="str">
        <f>IF(D42="","",Finish!N44)</f>
        <v/>
      </c>
      <c r="C42" s="130" t="str">
        <f>IF(D42="","",Finish!M44)</f>
        <v/>
      </c>
      <c r="D42" s="131" t="str">
        <f>IF(LEFT(Finish!O44,1)="W",Finish!J44,"")</f>
        <v/>
      </c>
      <c r="E42" s="131" t="str">
        <f t="shared" si="1"/>
        <v/>
      </c>
      <c r="F42" s="132" t="str">
        <f t="shared" si="2"/>
        <v/>
      </c>
      <c r="G42" s="130" t="str">
        <f t="shared" ref="G42:I42" si="83">IF($E42=2,B42,"")</f>
        <v/>
      </c>
      <c r="H42" s="130" t="str">
        <f t="shared" si="83"/>
        <v/>
      </c>
      <c r="I42" s="133" t="str">
        <f t="shared" si="83"/>
        <v/>
      </c>
      <c r="J42" s="130" t="str">
        <f t="shared" ref="J42:L42" si="84">IF($E42=3,B42,"")</f>
        <v/>
      </c>
      <c r="K42" s="130" t="str">
        <f t="shared" si="84"/>
        <v/>
      </c>
      <c r="L42" s="133" t="str">
        <f t="shared" si="84"/>
        <v/>
      </c>
    </row>
    <row r="43" spans="1:12" ht="12.75" customHeight="1" x14ac:dyDescent="0.2">
      <c r="A43" s="129" t="str">
        <f t="shared" si="0"/>
        <v>-</v>
      </c>
      <c r="B43" s="130" t="str">
        <f>IF(D43="","",Finish!N45)</f>
        <v>Todmorden Harriers</v>
      </c>
      <c r="C43" s="130" t="str">
        <f>IF(D43="","",Finish!M45)</f>
        <v>Deborah Gowans</v>
      </c>
      <c r="D43" s="131">
        <f>IF(LEFT(Finish!O45,1)="W",Finish!J45,"")</f>
        <v>3</v>
      </c>
      <c r="E43" s="131">
        <f t="shared" si="1"/>
        <v>1</v>
      </c>
      <c r="F43" s="132" t="str">
        <f t="shared" si="2"/>
        <v/>
      </c>
      <c r="G43" s="130" t="str">
        <f t="shared" ref="G43:I43" si="85">IF($E43=2,B43,"")</f>
        <v/>
      </c>
      <c r="H43" s="130" t="str">
        <f t="shared" si="85"/>
        <v/>
      </c>
      <c r="I43" s="133" t="str">
        <f t="shared" si="85"/>
        <v/>
      </c>
      <c r="J43" s="130" t="str">
        <f t="shared" ref="J43:L43" si="86">IF($E43=3,B43,"")</f>
        <v/>
      </c>
      <c r="K43" s="130" t="str">
        <f t="shared" si="86"/>
        <v/>
      </c>
      <c r="L43" s="133" t="str">
        <f t="shared" si="86"/>
        <v/>
      </c>
    </row>
    <row r="44" spans="1:12" ht="12.75" customHeight="1" x14ac:dyDescent="0.2">
      <c r="A44" s="129" t="str">
        <f t="shared" si="0"/>
        <v>-</v>
      </c>
      <c r="B44" s="130" t="str">
        <f>IF(D44="","",Finish!N46)</f>
        <v/>
      </c>
      <c r="C44" s="130" t="str">
        <f>IF(D44="","",Finish!M46)</f>
        <v/>
      </c>
      <c r="D44" s="131" t="str">
        <f>IF(LEFT(Finish!O46,1)="W",Finish!J46,"")</f>
        <v/>
      </c>
      <c r="E44" s="131" t="str">
        <f t="shared" si="1"/>
        <v/>
      </c>
      <c r="F44" s="132" t="str">
        <f t="shared" si="2"/>
        <v/>
      </c>
      <c r="G44" s="130" t="str">
        <f t="shared" ref="G44:I44" si="87">IF($E44=2,B44,"")</f>
        <v/>
      </c>
      <c r="H44" s="130" t="str">
        <f t="shared" si="87"/>
        <v/>
      </c>
      <c r="I44" s="133" t="str">
        <f t="shared" si="87"/>
        <v/>
      </c>
      <c r="J44" s="130" t="str">
        <f t="shared" ref="J44:L44" si="88">IF($E44=3,B44,"")</f>
        <v/>
      </c>
      <c r="K44" s="130" t="str">
        <f t="shared" si="88"/>
        <v/>
      </c>
      <c r="L44" s="133" t="str">
        <f t="shared" si="88"/>
        <v/>
      </c>
    </row>
    <row r="45" spans="1:12" ht="12.75" customHeight="1" x14ac:dyDescent="0.2">
      <c r="A45" s="129" t="str">
        <f t="shared" si="0"/>
        <v>-</v>
      </c>
      <c r="B45" s="130" t="str">
        <f>IF(D45="","",Finish!N47)</f>
        <v>Rossendale Harriers</v>
      </c>
      <c r="C45" s="130" t="str">
        <f>IF(D45="","",Finish!M47)</f>
        <v>Josephine Wells</v>
      </c>
      <c r="D45" s="131">
        <f>IF(LEFT(Finish!O47,1)="W",Finish!J47,"")</f>
        <v>4</v>
      </c>
      <c r="E45" s="131">
        <f t="shared" si="1"/>
        <v>1</v>
      </c>
      <c r="F45" s="132" t="str">
        <f t="shared" si="2"/>
        <v/>
      </c>
      <c r="G45" s="130" t="str">
        <f t="shared" ref="G45:I45" si="89">IF($E45=2,B45,"")</f>
        <v/>
      </c>
      <c r="H45" s="130" t="str">
        <f t="shared" si="89"/>
        <v/>
      </c>
      <c r="I45" s="133" t="str">
        <f t="shared" si="89"/>
        <v/>
      </c>
      <c r="J45" s="130" t="str">
        <f t="shared" ref="J45:L45" si="90">IF($E45=3,B45,"")</f>
        <v/>
      </c>
      <c r="K45" s="130" t="str">
        <f t="shared" si="90"/>
        <v/>
      </c>
      <c r="L45" s="133" t="str">
        <f t="shared" si="90"/>
        <v/>
      </c>
    </row>
    <row r="46" spans="1:12" ht="12.75" customHeight="1" x14ac:dyDescent="0.2">
      <c r="A46" s="129" t="str">
        <f t="shared" si="0"/>
        <v>-</v>
      </c>
      <c r="B46" s="130" t="str">
        <f>IF(D46="","",Finish!N48)</f>
        <v/>
      </c>
      <c r="C46" s="130" t="str">
        <f>IF(D46="","",Finish!M48)</f>
        <v/>
      </c>
      <c r="D46" s="131" t="str">
        <f>IF(LEFT(Finish!O48,1)="W",Finish!J48,"")</f>
        <v/>
      </c>
      <c r="E46" s="131" t="str">
        <f t="shared" si="1"/>
        <v/>
      </c>
      <c r="F46" s="132" t="str">
        <f t="shared" si="2"/>
        <v/>
      </c>
      <c r="G46" s="130" t="str">
        <f t="shared" ref="G46:I46" si="91">IF($E46=2,B46,"")</f>
        <v/>
      </c>
      <c r="H46" s="130" t="str">
        <f t="shared" si="91"/>
        <v/>
      </c>
      <c r="I46" s="133" t="str">
        <f t="shared" si="91"/>
        <v/>
      </c>
      <c r="J46" s="130" t="str">
        <f t="shared" ref="J46:L46" si="92">IF($E46=3,B46,"")</f>
        <v/>
      </c>
      <c r="K46" s="130" t="str">
        <f t="shared" si="92"/>
        <v/>
      </c>
      <c r="L46" s="133" t="str">
        <f t="shared" si="92"/>
        <v/>
      </c>
    </row>
    <row r="47" spans="1:12" ht="12.75" customHeight="1" x14ac:dyDescent="0.2">
      <c r="A47" s="129" t="str">
        <f t="shared" si="0"/>
        <v>-</v>
      </c>
      <c r="B47" s="130" t="str">
        <f>IF(D47="","",Finish!N49)</f>
        <v>Rossendale Harriers</v>
      </c>
      <c r="C47" s="130" t="str">
        <f>IF(D47="","",Finish!M49)</f>
        <v>Anne-Marie Hindle</v>
      </c>
      <c r="D47" s="131">
        <f>IF(LEFT(Finish!O49,1)="W",Finish!J49,"")</f>
        <v>5</v>
      </c>
      <c r="E47" s="131">
        <f t="shared" si="1"/>
        <v>2</v>
      </c>
      <c r="F47" s="132" t="str">
        <f t="shared" si="2"/>
        <v/>
      </c>
      <c r="G47" s="130" t="str">
        <f t="shared" ref="G47:I47" si="93">IF($E47=2,B47,"")</f>
        <v>Rossendale Harriers</v>
      </c>
      <c r="H47" s="130" t="str">
        <f t="shared" si="93"/>
        <v>Anne-Marie Hindle</v>
      </c>
      <c r="I47" s="133">
        <f t="shared" si="93"/>
        <v>5</v>
      </c>
      <c r="J47" s="130" t="str">
        <f t="shared" ref="J47:L47" si="94">IF($E47=3,B47,"")</f>
        <v/>
      </c>
      <c r="K47" s="130" t="str">
        <f t="shared" si="94"/>
        <v/>
      </c>
      <c r="L47" s="133" t="str">
        <f t="shared" si="94"/>
        <v/>
      </c>
    </row>
    <row r="48" spans="1:12" ht="12.75" customHeight="1" x14ac:dyDescent="0.2">
      <c r="A48" s="129" t="str">
        <f t="shared" si="0"/>
        <v>-</v>
      </c>
      <c r="B48" s="130" t="str">
        <f>IF(D48="","",Finish!N50)</f>
        <v/>
      </c>
      <c r="C48" s="130" t="str">
        <f>IF(D48="","",Finish!M50)</f>
        <v/>
      </c>
      <c r="D48" s="131" t="str">
        <f>IF(LEFT(Finish!O50,1)="W",Finish!J50,"")</f>
        <v/>
      </c>
      <c r="E48" s="131" t="str">
        <f t="shared" si="1"/>
        <v/>
      </c>
      <c r="F48" s="132" t="str">
        <f t="shared" si="2"/>
        <v/>
      </c>
      <c r="G48" s="130" t="str">
        <f t="shared" ref="G48:I48" si="95">IF($E48=2,B48,"")</f>
        <v/>
      </c>
      <c r="H48" s="130" t="str">
        <f t="shared" si="95"/>
        <v/>
      </c>
      <c r="I48" s="133" t="str">
        <f t="shared" si="95"/>
        <v/>
      </c>
      <c r="J48" s="130" t="str">
        <f t="shared" ref="J48:L48" si="96">IF($E48=3,B48,"")</f>
        <v/>
      </c>
      <c r="K48" s="130" t="str">
        <f t="shared" si="96"/>
        <v/>
      </c>
      <c r="L48" s="133" t="str">
        <f t="shared" si="96"/>
        <v/>
      </c>
    </row>
    <row r="49" spans="1:12" ht="12.75" customHeight="1" x14ac:dyDescent="0.2">
      <c r="A49" s="129" t="str">
        <f t="shared" si="0"/>
        <v>-</v>
      </c>
      <c r="B49" s="130" t="str">
        <f>IF(D49="","",Finish!N51)</f>
        <v/>
      </c>
      <c r="C49" s="130" t="str">
        <f>IF(D49="","",Finish!M51)</f>
        <v/>
      </c>
      <c r="D49" s="131" t="str">
        <f>IF(LEFT(Finish!O51,1)="W",Finish!J51,"")</f>
        <v/>
      </c>
      <c r="E49" s="131" t="str">
        <f t="shared" si="1"/>
        <v/>
      </c>
      <c r="F49" s="132" t="str">
        <f t="shared" si="2"/>
        <v/>
      </c>
      <c r="G49" s="130" t="str">
        <f t="shared" ref="G49:I49" si="97">IF($E49=2,B49,"")</f>
        <v/>
      </c>
      <c r="H49" s="130" t="str">
        <f t="shared" si="97"/>
        <v/>
      </c>
      <c r="I49" s="133" t="str">
        <f t="shared" si="97"/>
        <v/>
      </c>
      <c r="J49" s="130" t="str">
        <f t="shared" ref="J49:L49" si="98">IF($E49=3,B49,"")</f>
        <v/>
      </c>
      <c r="K49" s="130" t="str">
        <f t="shared" si="98"/>
        <v/>
      </c>
      <c r="L49" s="133" t="str">
        <f t="shared" si="98"/>
        <v/>
      </c>
    </row>
    <row r="50" spans="1:12" ht="12.75" customHeight="1" x14ac:dyDescent="0.2">
      <c r="A50" s="129" t="str">
        <f t="shared" si="0"/>
        <v>-</v>
      </c>
      <c r="B50" s="130" t="str">
        <f>IF(D50="","",Finish!N52)</f>
        <v/>
      </c>
      <c r="C50" s="130" t="str">
        <f>IF(D50="","",Finish!M52)</f>
        <v/>
      </c>
      <c r="D50" s="131" t="str">
        <f>IF(LEFT(Finish!O52,1)="W",Finish!J52,"")</f>
        <v/>
      </c>
      <c r="E50" s="131" t="str">
        <f t="shared" si="1"/>
        <v/>
      </c>
      <c r="F50" s="132" t="str">
        <f t="shared" si="2"/>
        <v/>
      </c>
      <c r="G50" s="130" t="str">
        <f t="shared" ref="G50:I50" si="99">IF($E50=2,B50,"")</f>
        <v/>
      </c>
      <c r="H50" s="130" t="str">
        <f t="shared" si="99"/>
        <v/>
      </c>
      <c r="I50" s="133" t="str">
        <f t="shared" si="99"/>
        <v/>
      </c>
      <c r="J50" s="130" t="str">
        <f t="shared" ref="J50:L50" si="100">IF($E50=3,B50,"")</f>
        <v/>
      </c>
      <c r="K50" s="130" t="str">
        <f t="shared" si="100"/>
        <v/>
      </c>
      <c r="L50" s="133" t="str">
        <f t="shared" si="100"/>
        <v/>
      </c>
    </row>
    <row r="51" spans="1:12" ht="12.75" customHeight="1" x14ac:dyDescent="0.2">
      <c r="A51" s="129" t="str">
        <f t="shared" si="0"/>
        <v>-</v>
      </c>
      <c r="B51" s="130" t="str">
        <f>IF(D51="","",Finish!N53)</f>
        <v/>
      </c>
      <c r="C51" s="130" t="str">
        <f>IF(D51="","",Finish!M53)</f>
        <v/>
      </c>
      <c r="D51" s="131" t="str">
        <f>IF(LEFT(Finish!O53,1)="W",Finish!J53,"")</f>
        <v/>
      </c>
      <c r="E51" s="131" t="str">
        <f t="shared" si="1"/>
        <v/>
      </c>
      <c r="F51" s="132" t="str">
        <f t="shared" si="2"/>
        <v/>
      </c>
      <c r="G51" s="130" t="str">
        <f t="shared" ref="G51:I51" si="101">IF($E51=2,B51,"")</f>
        <v/>
      </c>
      <c r="H51" s="130" t="str">
        <f t="shared" si="101"/>
        <v/>
      </c>
      <c r="I51" s="133" t="str">
        <f t="shared" si="101"/>
        <v/>
      </c>
      <c r="J51" s="130" t="str">
        <f t="shared" ref="J51:L51" si="102">IF($E51=3,B51,"")</f>
        <v/>
      </c>
      <c r="K51" s="130" t="str">
        <f t="shared" si="102"/>
        <v/>
      </c>
      <c r="L51" s="133" t="str">
        <f t="shared" si="102"/>
        <v/>
      </c>
    </row>
    <row r="52" spans="1:12" ht="12.75" customHeight="1" x14ac:dyDescent="0.2">
      <c r="A52" s="129" t="str">
        <f t="shared" si="0"/>
        <v>-</v>
      </c>
      <c r="B52" s="130" t="str">
        <f>IF(D52="","",Finish!N54)</f>
        <v/>
      </c>
      <c r="C52" s="130" t="str">
        <f>IF(D52="","",Finish!M54)</f>
        <v/>
      </c>
      <c r="D52" s="131" t="str">
        <f>IF(LEFT(Finish!O54,1)="W",Finish!J54,"")</f>
        <v/>
      </c>
      <c r="E52" s="131" t="str">
        <f t="shared" si="1"/>
        <v/>
      </c>
      <c r="F52" s="132" t="str">
        <f t="shared" si="2"/>
        <v/>
      </c>
      <c r="G52" s="130" t="str">
        <f t="shared" ref="G52:I52" si="103">IF($E52=2,B52,"")</f>
        <v/>
      </c>
      <c r="H52" s="130" t="str">
        <f t="shared" si="103"/>
        <v/>
      </c>
      <c r="I52" s="133" t="str">
        <f t="shared" si="103"/>
        <v/>
      </c>
      <c r="J52" s="130" t="str">
        <f t="shared" ref="J52:L52" si="104">IF($E52=3,B52,"")</f>
        <v/>
      </c>
      <c r="K52" s="130" t="str">
        <f t="shared" si="104"/>
        <v/>
      </c>
      <c r="L52" s="133" t="str">
        <f t="shared" si="104"/>
        <v/>
      </c>
    </row>
    <row r="53" spans="1:12" ht="12.75" customHeight="1" x14ac:dyDescent="0.2">
      <c r="A53" s="129">
        <f t="shared" si="0"/>
        <v>1</v>
      </c>
      <c r="B53" s="130" t="str">
        <f>IF(D53="","",Finish!N55)</f>
        <v>Rossendale Harriers</v>
      </c>
      <c r="C53" s="130" t="str">
        <f>IF(D53="","",Finish!M55)</f>
        <v>Louise Waller</v>
      </c>
      <c r="D53" s="131">
        <f>IF(LEFT(Finish!O55,1)="W",Finish!J55,"")</f>
        <v>6</v>
      </c>
      <c r="E53" s="131">
        <f t="shared" si="1"/>
        <v>3</v>
      </c>
      <c r="F53" s="132">
        <f t="shared" si="2"/>
        <v>15</v>
      </c>
      <c r="G53" s="130" t="str">
        <f t="shared" ref="G53:I53" si="105">IF($E53=2,B53,"")</f>
        <v/>
      </c>
      <c r="H53" s="130" t="str">
        <f t="shared" si="105"/>
        <v/>
      </c>
      <c r="I53" s="133" t="str">
        <f t="shared" si="105"/>
        <v/>
      </c>
      <c r="J53" s="130" t="str">
        <f t="shared" ref="J53:L53" si="106">IF($E53=3,B53,"")</f>
        <v>Rossendale Harriers</v>
      </c>
      <c r="K53" s="130" t="str">
        <f t="shared" si="106"/>
        <v>Louise Waller</v>
      </c>
      <c r="L53" s="133">
        <f t="shared" si="106"/>
        <v>6</v>
      </c>
    </row>
    <row r="54" spans="1:12" ht="12.75" customHeight="1" x14ac:dyDescent="0.2">
      <c r="A54" s="129" t="str">
        <f t="shared" si="0"/>
        <v>-</v>
      </c>
      <c r="B54" s="130" t="str">
        <f>IF(D54="","",Finish!N56)</f>
        <v/>
      </c>
      <c r="C54" s="130" t="str">
        <f>IF(D54="","",Finish!M56)</f>
        <v/>
      </c>
      <c r="D54" s="131" t="str">
        <f>IF(LEFT(Finish!O56,1)="W",Finish!J56,"")</f>
        <v/>
      </c>
      <c r="E54" s="131" t="str">
        <f t="shared" si="1"/>
        <v/>
      </c>
      <c r="F54" s="132" t="str">
        <f t="shared" si="2"/>
        <v/>
      </c>
      <c r="G54" s="130" t="str">
        <f t="shared" ref="G54:I54" si="107">IF($E54=2,B54,"")</f>
        <v/>
      </c>
      <c r="H54" s="130" t="str">
        <f t="shared" si="107"/>
        <v/>
      </c>
      <c r="I54" s="133" t="str">
        <f t="shared" si="107"/>
        <v/>
      </c>
      <c r="J54" s="130" t="str">
        <f t="shared" ref="J54:L54" si="108">IF($E54=3,B54,"")</f>
        <v/>
      </c>
      <c r="K54" s="130" t="str">
        <f t="shared" si="108"/>
        <v/>
      </c>
      <c r="L54" s="133" t="str">
        <f t="shared" si="108"/>
        <v/>
      </c>
    </row>
    <row r="55" spans="1:12" ht="12.75" customHeight="1" x14ac:dyDescent="0.2">
      <c r="A55" s="129" t="str">
        <f t="shared" si="0"/>
        <v>-</v>
      </c>
      <c r="B55" s="130" t="str">
        <f>IF(D55="","",Finish!N57)</f>
        <v/>
      </c>
      <c r="C55" s="130" t="str">
        <f>IF(D55="","",Finish!M57)</f>
        <v/>
      </c>
      <c r="D55" s="131" t="str">
        <f>IF(LEFT(Finish!O57,1)="W",Finish!J57,"")</f>
        <v/>
      </c>
      <c r="E55" s="131" t="str">
        <f t="shared" si="1"/>
        <v/>
      </c>
      <c r="F55" s="132" t="str">
        <f t="shared" si="2"/>
        <v/>
      </c>
      <c r="G55" s="130" t="str">
        <f t="shared" ref="G55:I55" si="109">IF($E55=2,B55,"")</f>
        <v/>
      </c>
      <c r="H55" s="130" t="str">
        <f t="shared" si="109"/>
        <v/>
      </c>
      <c r="I55" s="133" t="str">
        <f t="shared" si="109"/>
        <v/>
      </c>
      <c r="J55" s="130" t="str">
        <f t="shared" ref="J55:L55" si="110">IF($E55=3,B55,"")</f>
        <v/>
      </c>
      <c r="K55" s="130" t="str">
        <f t="shared" si="110"/>
        <v/>
      </c>
      <c r="L55" s="133" t="str">
        <f t="shared" si="110"/>
        <v/>
      </c>
    </row>
    <row r="56" spans="1:12" ht="12.75" customHeight="1" x14ac:dyDescent="0.2">
      <c r="A56" s="129" t="str">
        <f t="shared" si="0"/>
        <v>-</v>
      </c>
      <c r="B56" s="130" t="str">
        <f>IF(D56="","",Finish!N58)</f>
        <v/>
      </c>
      <c r="C56" s="130" t="str">
        <f>IF(D56="","",Finish!M58)</f>
        <v/>
      </c>
      <c r="D56" s="131" t="str">
        <f>IF(LEFT(Finish!O58,1)="W",Finish!J58,"")</f>
        <v/>
      </c>
      <c r="E56" s="131" t="str">
        <f t="shared" si="1"/>
        <v/>
      </c>
      <c r="F56" s="132" t="str">
        <f t="shared" si="2"/>
        <v/>
      </c>
      <c r="G56" s="130" t="str">
        <f t="shared" ref="G56:I56" si="111">IF($E56=2,B56,"")</f>
        <v/>
      </c>
      <c r="H56" s="130" t="str">
        <f t="shared" si="111"/>
        <v/>
      </c>
      <c r="I56" s="133" t="str">
        <f t="shared" si="111"/>
        <v/>
      </c>
      <c r="J56" s="130" t="str">
        <f t="shared" ref="J56:L56" si="112">IF($E56=3,B56,"")</f>
        <v/>
      </c>
      <c r="K56" s="130" t="str">
        <f t="shared" si="112"/>
        <v/>
      </c>
      <c r="L56" s="133" t="str">
        <f t="shared" si="112"/>
        <v/>
      </c>
    </row>
    <row r="57" spans="1:12" ht="12.75" customHeight="1" x14ac:dyDescent="0.2">
      <c r="A57" s="129" t="str">
        <f t="shared" si="0"/>
        <v>-</v>
      </c>
      <c r="B57" s="130" t="str">
        <f>IF(D57="","",Finish!N59)</f>
        <v/>
      </c>
      <c r="C57" s="130" t="str">
        <f>IF(D57="","",Finish!M59)</f>
        <v/>
      </c>
      <c r="D57" s="131" t="str">
        <f>IF(LEFT(Finish!O59,1)="W",Finish!J59,"")</f>
        <v/>
      </c>
      <c r="E57" s="131" t="str">
        <f t="shared" si="1"/>
        <v/>
      </c>
      <c r="F57" s="132" t="str">
        <f t="shared" si="2"/>
        <v/>
      </c>
      <c r="G57" s="130" t="str">
        <f t="shared" ref="G57:I57" si="113">IF($E57=2,B57,"")</f>
        <v/>
      </c>
      <c r="H57" s="130" t="str">
        <f t="shared" si="113"/>
        <v/>
      </c>
      <c r="I57" s="133" t="str">
        <f t="shared" si="113"/>
        <v/>
      </c>
      <c r="J57" s="130" t="str">
        <f t="shared" ref="J57:L57" si="114">IF($E57=3,B57,"")</f>
        <v/>
      </c>
      <c r="K57" s="130" t="str">
        <f t="shared" si="114"/>
        <v/>
      </c>
      <c r="L57" s="133" t="str">
        <f t="shared" si="114"/>
        <v/>
      </c>
    </row>
    <row r="58" spans="1:12" ht="12.75" customHeight="1" x14ac:dyDescent="0.2">
      <c r="A58" s="129" t="str">
        <f t="shared" si="0"/>
        <v>-</v>
      </c>
      <c r="B58" s="130" t="str">
        <f>IF(D58="","",Finish!N60)</f>
        <v/>
      </c>
      <c r="C58" s="130" t="str">
        <f>IF(D58="","",Finish!M60)</f>
        <v/>
      </c>
      <c r="D58" s="131" t="str">
        <f>IF(LEFT(Finish!O60,1)="W",Finish!J60,"")</f>
        <v/>
      </c>
      <c r="E58" s="131" t="str">
        <f t="shared" si="1"/>
        <v/>
      </c>
      <c r="F58" s="132" t="str">
        <f t="shared" si="2"/>
        <v/>
      </c>
      <c r="G58" s="130" t="str">
        <f t="shared" ref="G58:I58" si="115">IF($E58=2,B58,"")</f>
        <v/>
      </c>
      <c r="H58" s="130" t="str">
        <f t="shared" si="115"/>
        <v/>
      </c>
      <c r="I58" s="133" t="str">
        <f t="shared" si="115"/>
        <v/>
      </c>
      <c r="J58" s="130" t="str">
        <f t="shared" ref="J58:L58" si="116">IF($E58=3,B58,"")</f>
        <v/>
      </c>
      <c r="K58" s="130" t="str">
        <f t="shared" si="116"/>
        <v/>
      </c>
      <c r="L58" s="133" t="str">
        <f t="shared" si="116"/>
        <v/>
      </c>
    </row>
    <row r="59" spans="1:12" ht="12.75" customHeight="1" x14ac:dyDescent="0.2">
      <c r="A59" s="129" t="str">
        <f t="shared" si="0"/>
        <v>-</v>
      </c>
      <c r="B59" s="130" t="str">
        <f>IF(D59="","",Finish!N61)</f>
        <v>Saddleworth Runners</v>
      </c>
      <c r="C59" s="130" t="str">
        <f>IF(D59="","",Finish!M61)</f>
        <v>Fiona Dyson</v>
      </c>
      <c r="D59" s="131">
        <f>IF(LEFT(Finish!O61,1)="W",Finish!J61,"")</f>
        <v>7</v>
      </c>
      <c r="E59" s="131">
        <f t="shared" si="1"/>
        <v>2</v>
      </c>
      <c r="F59" s="132" t="str">
        <f t="shared" si="2"/>
        <v/>
      </c>
      <c r="G59" s="130" t="str">
        <f t="shared" ref="G59:I59" si="117">IF($E59=2,B59,"")</f>
        <v>Saddleworth Runners</v>
      </c>
      <c r="H59" s="130" t="str">
        <f t="shared" si="117"/>
        <v>Fiona Dyson</v>
      </c>
      <c r="I59" s="133">
        <f t="shared" si="117"/>
        <v>7</v>
      </c>
      <c r="J59" s="130" t="str">
        <f t="shared" ref="J59:L59" si="118">IF($E59=3,B59,"")</f>
        <v/>
      </c>
      <c r="K59" s="130" t="str">
        <f t="shared" si="118"/>
        <v/>
      </c>
      <c r="L59" s="133" t="str">
        <f t="shared" si="118"/>
        <v/>
      </c>
    </row>
    <row r="60" spans="1:12" ht="12.75" customHeight="1" x14ac:dyDescent="0.2">
      <c r="A60" s="129" t="str">
        <f t="shared" si="0"/>
        <v>-</v>
      </c>
      <c r="B60" s="130" t="str">
        <f>IF(D60="","",Finish!N62)</f>
        <v>Holcombe Harriers</v>
      </c>
      <c r="C60" s="130" t="str">
        <f>IF(D60="","",Finish!M62)</f>
        <v>Yasmin Boodhun</v>
      </c>
      <c r="D60" s="131">
        <f>IF(LEFT(Finish!O62,1)="W",Finish!J62,"")</f>
        <v>8</v>
      </c>
      <c r="E60" s="131">
        <f t="shared" si="1"/>
        <v>1</v>
      </c>
      <c r="F60" s="132" t="str">
        <f t="shared" si="2"/>
        <v/>
      </c>
      <c r="G60" s="130" t="str">
        <f t="shared" ref="G60:I60" si="119">IF($E60=2,B60,"")</f>
        <v/>
      </c>
      <c r="H60" s="130" t="str">
        <f t="shared" si="119"/>
        <v/>
      </c>
      <c r="I60" s="133" t="str">
        <f t="shared" si="119"/>
        <v/>
      </c>
      <c r="J60" s="130" t="str">
        <f t="shared" ref="J60:L60" si="120">IF($E60=3,B60,"")</f>
        <v/>
      </c>
      <c r="K60" s="130" t="str">
        <f t="shared" si="120"/>
        <v/>
      </c>
      <c r="L60" s="133" t="str">
        <f t="shared" si="120"/>
        <v/>
      </c>
    </row>
    <row r="61" spans="1:12" ht="12.75" customHeight="1" x14ac:dyDescent="0.2">
      <c r="A61" s="129" t="str">
        <f t="shared" si="0"/>
        <v>-</v>
      </c>
      <c r="B61" s="130" t="str">
        <f>IF(D61="","",Finish!N63)</f>
        <v/>
      </c>
      <c r="C61" s="130" t="str">
        <f>IF(D61="","",Finish!M63)</f>
        <v/>
      </c>
      <c r="D61" s="131" t="str">
        <f>IF(LEFT(Finish!O63,1)="W",Finish!J63,"")</f>
        <v/>
      </c>
      <c r="E61" s="131" t="str">
        <f t="shared" si="1"/>
        <v/>
      </c>
      <c r="F61" s="132" t="str">
        <f t="shared" si="2"/>
        <v/>
      </c>
      <c r="G61" s="130" t="str">
        <f t="shared" ref="G61:I61" si="121">IF($E61=2,B61,"")</f>
        <v/>
      </c>
      <c r="H61" s="130" t="str">
        <f t="shared" si="121"/>
        <v/>
      </c>
      <c r="I61" s="133" t="str">
        <f t="shared" si="121"/>
        <v/>
      </c>
      <c r="J61" s="130" t="str">
        <f t="shared" ref="J61:L61" si="122">IF($E61=3,B61,"")</f>
        <v/>
      </c>
      <c r="K61" s="130" t="str">
        <f t="shared" si="122"/>
        <v/>
      </c>
      <c r="L61" s="133" t="str">
        <f t="shared" si="122"/>
        <v/>
      </c>
    </row>
    <row r="62" spans="1:12" ht="12.75" customHeight="1" x14ac:dyDescent="0.2">
      <c r="A62" s="129" t="str">
        <f t="shared" si="0"/>
        <v>-</v>
      </c>
      <c r="B62" s="130" t="str">
        <f>IF(D62="","",Finish!N64)</f>
        <v/>
      </c>
      <c r="C62" s="130" t="str">
        <f>IF(D62="","",Finish!M64)</f>
        <v/>
      </c>
      <c r="D62" s="131" t="str">
        <f>IF(LEFT(Finish!O64,1)="W",Finish!J64,"")</f>
        <v/>
      </c>
      <c r="E62" s="131" t="str">
        <f t="shared" si="1"/>
        <v/>
      </c>
      <c r="F62" s="132" t="str">
        <f t="shared" si="2"/>
        <v/>
      </c>
      <c r="G62" s="130" t="str">
        <f t="shared" ref="G62:I62" si="123">IF($E62=2,B62,"")</f>
        <v/>
      </c>
      <c r="H62" s="130" t="str">
        <f t="shared" si="123"/>
        <v/>
      </c>
      <c r="I62" s="133" t="str">
        <f t="shared" si="123"/>
        <v/>
      </c>
      <c r="J62" s="130" t="str">
        <f t="shared" ref="J62:L62" si="124">IF($E62=3,B62,"")</f>
        <v/>
      </c>
      <c r="K62" s="130" t="str">
        <f t="shared" si="124"/>
        <v/>
      </c>
      <c r="L62" s="133" t="str">
        <f t="shared" si="124"/>
        <v/>
      </c>
    </row>
    <row r="63" spans="1:12" ht="12.75" customHeight="1" x14ac:dyDescent="0.2">
      <c r="A63" s="129" t="str">
        <f t="shared" si="0"/>
        <v>-</v>
      </c>
      <c r="B63" s="130" t="str">
        <f>IF(D63="","",Finish!N65)</f>
        <v/>
      </c>
      <c r="C63" s="130" t="str">
        <f>IF(D63="","",Finish!M65)</f>
        <v/>
      </c>
      <c r="D63" s="131" t="str">
        <f>IF(LEFT(Finish!O65,1)="W",Finish!J65,"")</f>
        <v/>
      </c>
      <c r="E63" s="131" t="str">
        <f t="shared" si="1"/>
        <v/>
      </c>
      <c r="F63" s="132" t="str">
        <f t="shared" si="2"/>
        <v/>
      </c>
      <c r="G63" s="130" t="str">
        <f t="shared" ref="G63:I63" si="125">IF($E63=2,B63,"")</f>
        <v/>
      </c>
      <c r="H63" s="130" t="str">
        <f t="shared" si="125"/>
        <v/>
      </c>
      <c r="I63" s="133" t="str">
        <f t="shared" si="125"/>
        <v/>
      </c>
      <c r="J63" s="130" t="str">
        <f t="shared" ref="J63:L63" si="126">IF($E63=3,B63,"")</f>
        <v/>
      </c>
      <c r="K63" s="130" t="str">
        <f t="shared" si="126"/>
        <v/>
      </c>
      <c r="L63" s="133" t="str">
        <f t="shared" si="126"/>
        <v/>
      </c>
    </row>
    <row r="64" spans="1:12" ht="12.75" customHeight="1" x14ac:dyDescent="0.2">
      <c r="A64" s="129" t="str">
        <f t="shared" si="0"/>
        <v>-</v>
      </c>
      <c r="B64" s="130" t="str">
        <f>IF(D64="","",Finish!N66)</f>
        <v/>
      </c>
      <c r="C64" s="130" t="str">
        <f>IF(D64="","",Finish!M66)</f>
        <v/>
      </c>
      <c r="D64" s="131" t="str">
        <f>IF(LEFT(Finish!O66,1)="W",Finish!J66,"")</f>
        <v/>
      </c>
      <c r="E64" s="131" t="str">
        <f t="shared" si="1"/>
        <v/>
      </c>
      <c r="F64" s="132" t="str">
        <f t="shared" si="2"/>
        <v/>
      </c>
      <c r="G64" s="130" t="str">
        <f t="shared" ref="G64:I64" si="127">IF($E64=2,B64,"")</f>
        <v/>
      </c>
      <c r="H64" s="130" t="str">
        <f t="shared" si="127"/>
        <v/>
      </c>
      <c r="I64" s="133" t="str">
        <f t="shared" si="127"/>
        <v/>
      </c>
      <c r="J64" s="130" t="str">
        <f t="shared" ref="J64:L64" si="128">IF($E64=3,B64,"")</f>
        <v/>
      </c>
      <c r="K64" s="130" t="str">
        <f t="shared" si="128"/>
        <v/>
      </c>
      <c r="L64" s="133" t="str">
        <f t="shared" si="128"/>
        <v/>
      </c>
    </row>
    <row r="65" spans="1:12" ht="12.75" customHeight="1" x14ac:dyDescent="0.2">
      <c r="A65" s="129" t="str">
        <f t="shared" si="0"/>
        <v>-</v>
      </c>
      <c r="B65" s="130" t="str">
        <f>IF(D65="","",Finish!N67)</f>
        <v/>
      </c>
      <c r="C65" s="130" t="str">
        <f>IF(D65="","",Finish!M67)</f>
        <v/>
      </c>
      <c r="D65" s="131" t="str">
        <f>IF(LEFT(Finish!O67,1)="W",Finish!J67,"")</f>
        <v/>
      </c>
      <c r="E65" s="131" t="str">
        <f t="shared" si="1"/>
        <v/>
      </c>
      <c r="F65" s="132" t="str">
        <f t="shared" si="2"/>
        <v/>
      </c>
      <c r="G65" s="130" t="str">
        <f t="shared" ref="G65:I65" si="129">IF($E65=2,B65,"")</f>
        <v/>
      </c>
      <c r="H65" s="130" t="str">
        <f t="shared" si="129"/>
        <v/>
      </c>
      <c r="I65" s="133" t="str">
        <f t="shared" si="129"/>
        <v/>
      </c>
      <c r="J65" s="130" t="str">
        <f t="shared" ref="J65:L65" si="130">IF($E65=3,B65,"")</f>
        <v/>
      </c>
      <c r="K65" s="130" t="str">
        <f t="shared" si="130"/>
        <v/>
      </c>
      <c r="L65" s="133" t="str">
        <f t="shared" si="130"/>
        <v/>
      </c>
    </row>
    <row r="66" spans="1:12" ht="12.75" customHeight="1" x14ac:dyDescent="0.2">
      <c r="A66" s="129" t="str">
        <f t="shared" si="0"/>
        <v>-</v>
      </c>
      <c r="B66" s="130" t="str">
        <f>IF(D66="","",Finish!N68)</f>
        <v/>
      </c>
      <c r="C66" s="130" t="str">
        <f>IF(D66="","",Finish!M68)</f>
        <v/>
      </c>
      <c r="D66" s="131" t="str">
        <f>IF(LEFT(Finish!O68,1)="W",Finish!J68,"")</f>
        <v/>
      </c>
      <c r="E66" s="131" t="str">
        <f t="shared" si="1"/>
        <v/>
      </c>
      <c r="F66" s="132" t="str">
        <f t="shared" si="2"/>
        <v/>
      </c>
      <c r="G66" s="130" t="str">
        <f t="shared" ref="G66:I66" si="131">IF($E66=2,B66,"")</f>
        <v/>
      </c>
      <c r="H66" s="130" t="str">
        <f t="shared" si="131"/>
        <v/>
      </c>
      <c r="I66" s="133" t="str">
        <f t="shared" si="131"/>
        <v/>
      </c>
      <c r="J66" s="130" t="str">
        <f t="shared" ref="J66:L66" si="132">IF($E66=3,B66,"")</f>
        <v/>
      </c>
      <c r="K66" s="130" t="str">
        <f t="shared" si="132"/>
        <v/>
      </c>
      <c r="L66" s="133" t="str">
        <f t="shared" si="132"/>
        <v/>
      </c>
    </row>
    <row r="67" spans="1:12" ht="12.75" customHeight="1" x14ac:dyDescent="0.2">
      <c r="A67" s="129" t="str">
        <f t="shared" si="0"/>
        <v>-</v>
      </c>
      <c r="B67" s="130" t="str">
        <f>IF(D67="","",Finish!N69)</f>
        <v/>
      </c>
      <c r="C67" s="130" t="str">
        <f>IF(D67="","",Finish!M69)</f>
        <v/>
      </c>
      <c r="D67" s="131" t="str">
        <f>IF(LEFT(Finish!O69,1)="W",Finish!J69,"")</f>
        <v/>
      </c>
      <c r="E67" s="131" t="str">
        <f t="shared" si="1"/>
        <v/>
      </c>
      <c r="F67" s="132" t="str">
        <f t="shared" si="2"/>
        <v/>
      </c>
      <c r="G67" s="130" t="str">
        <f t="shared" ref="G67:I67" si="133">IF($E67=2,B67,"")</f>
        <v/>
      </c>
      <c r="H67" s="130" t="str">
        <f t="shared" si="133"/>
        <v/>
      </c>
      <c r="I67" s="133" t="str">
        <f t="shared" si="133"/>
        <v/>
      </c>
      <c r="J67" s="130" t="str">
        <f t="shared" ref="J67:L67" si="134">IF($E67=3,B67,"")</f>
        <v/>
      </c>
      <c r="K67" s="130" t="str">
        <f t="shared" si="134"/>
        <v/>
      </c>
      <c r="L67" s="133" t="str">
        <f t="shared" si="134"/>
        <v/>
      </c>
    </row>
    <row r="68" spans="1:12" ht="12.75" customHeight="1" x14ac:dyDescent="0.2">
      <c r="A68" s="129" t="str">
        <f t="shared" si="0"/>
        <v>-</v>
      </c>
      <c r="B68" s="130" t="str">
        <f>IF(D68="","",Finish!N70)</f>
        <v/>
      </c>
      <c r="C68" s="130" t="str">
        <f>IF(D68="","",Finish!M70)</f>
        <v/>
      </c>
      <c r="D68" s="131" t="str">
        <f>IF(LEFT(Finish!O70,1)="W",Finish!J70,"")</f>
        <v/>
      </c>
      <c r="E68" s="131" t="str">
        <f t="shared" si="1"/>
        <v/>
      </c>
      <c r="F68" s="132" t="str">
        <f t="shared" si="2"/>
        <v/>
      </c>
      <c r="G68" s="130" t="str">
        <f t="shared" ref="G68:I68" si="135">IF($E68=2,B68,"")</f>
        <v/>
      </c>
      <c r="H68" s="130" t="str">
        <f t="shared" si="135"/>
        <v/>
      </c>
      <c r="I68" s="133" t="str">
        <f t="shared" si="135"/>
        <v/>
      </c>
      <c r="J68" s="130" t="str">
        <f t="shared" ref="J68:L68" si="136">IF($E68=3,B68,"")</f>
        <v/>
      </c>
      <c r="K68" s="130" t="str">
        <f t="shared" si="136"/>
        <v/>
      </c>
      <c r="L68" s="133" t="str">
        <f t="shared" si="136"/>
        <v/>
      </c>
    </row>
    <row r="69" spans="1:12" ht="12.75" customHeight="1" x14ac:dyDescent="0.2">
      <c r="A69" s="129" t="str">
        <f t="shared" si="0"/>
        <v>-</v>
      </c>
      <c r="B69" s="130" t="str">
        <f>IF(D69="","",Finish!N71)</f>
        <v>Holcombe Harriers</v>
      </c>
      <c r="C69" s="130" t="str">
        <f>IF(D69="","",Finish!M71)</f>
        <v>Helen Taylor</v>
      </c>
      <c r="D69" s="131">
        <f>IF(LEFT(Finish!O71,1)="W",Finish!J71,"")</f>
        <v>9</v>
      </c>
      <c r="E69" s="131">
        <f t="shared" si="1"/>
        <v>2</v>
      </c>
      <c r="F69" s="132" t="str">
        <f t="shared" si="2"/>
        <v/>
      </c>
      <c r="G69" s="130" t="str">
        <f t="shared" ref="G69:I69" si="137">IF($E69=2,B69,"")</f>
        <v>Holcombe Harriers</v>
      </c>
      <c r="H69" s="130" t="str">
        <f t="shared" si="137"/>
        <v>Helen Taylor</v>
      </c>
      <c r="I69" s="133">
        <f t="shared" si="137"/>
        <v>9</v>
      </c>
      <c r="J69" s="130" t="str">
        <f t="shared" ref="J69:L69" si="138">IF($E69=3,B69,"")</f>
        <v/>
      </c>
      <c r="K69" s="130" t="str">
        <f t="shared" si="138"/>
        <v/>
      </c>
      <c r="L69" s="133" t="str">
        <f t="shared" si="138"/>
        <v/>
      </c>
    </row>
    <row r="70" spans="1:12" ht="12.75" customHeight="1" x14ac:dyDescent="0.2">
      <c r="A70" s="129" t="str">
        <f t="shared" si="0"/>
        <v>-</v>
      </c>
      <c r="B70" s="130" t="str">
        <f>IF(D70="","",Finish!N72)</f>
        <v/>
      </c>
      <c r="C70" s="130" t="str">
        <f>IF(D70="","",Finish!M72)</f>
        <v/>
      </c>
      <c r="D70" s="131" t="str">
        <f>IF(LEFT(Finish!O72,1)="W",Finish!J72,"")</f>
        <v/>
      </c>
      <c r="E70" s="131" t="str">
        <f t="shared" si="1"/>
        <v/>
      </c>
      <c r="F70" s="132" t="str">
        <f t="shared" si="2"/>
        <v/>
      </c>
      <c r="G70" s="130" t="str">
        <f t="shared" ref="G70:I70" si="139">IF($E70=2,B70,"")</f>
        <v/>
      </c>
      <c r="H70" s="130" t="str">
        <f t="shared" si="139"/>
        <v/>
      </c>
      <c r="I70" s="133" t="str">
        <f t="shared" si="139"/>
        <v/>
      </c>
      <c r="J70" s="130" t="str">
        <f t="shared" ref="J70:L70" si="140">IF($E70=3,B70,"")</f>
        <v/>
      </c>
      <c r="K70" s="130" t="str">
        <f t="shared" si="140"/>
        <v/>
      </c>
      <c r="L70" s="133" t="str">
        <f t="shared" si="140"/>
        <v/>
      </c>
    </row>
    <row r="71" spans="1:12" ht="12.75" customHeight="1" x14ac:dyDescent="0.2">
      <c r="A71" s="129" t="str">
        <f t="shared" si="0"/>
        <v>-</v>
      </c>
      <c r="B71" s="130" t="str">
        <f>IF(D71="","",Finish!N73)</f>
        <v/>
      </c>
      <c r="C71" s="130" t="str">
        <f>IF(D71="","",Finish!M73)</f>
        <v/>
      </c>
      <c r="D71" s="131" t="str">
        <f>IF(LEFT(Finish!O73,1)="W",Finish!J73,"")</f>
        <v/>
      </c>
      <c r="E71" s="131" t="str">
        <f t="shared" si="1"/>
        <v/>
      </c>
      <c r="F71" s="132" t="str">
        <f t="shared" si="2"/>
        <v/>
      </c>
      <c r="G71" s="130" t="str">
        <f t="shared" ref="G71:I71" si="141">IF($E71=2,B71,"")</f>
        <v/>
      </c>
      <c r="H71" s="130" t="str">
        <f t="shared" si="141"/>
        <v/>
      </c>
      <c r="I71" s="133" t="str">
        <f t="shared" si="141"/>
        <v/>
      </c>
      <c r="J71" s="130" t="str">
        <f t="shared" ref="J71:L71" si="142">IF($E71=3,B71,"")</f>
        <v/>
      </c>
      <c r="K71" s="130" t="str">
        <f t="shared" si="142"/>
        <v/>
      </c>
      <c r="L71" s="133" t="str">
        <f t="shared" si="142"/>
        <v/>
      </c>
    </row>
    <row r="72" spans="1:12" ht="12.75" customHeight="1" x14ac:dyDescent="0.2">
      <c r="A72" s="129" t="str">
        <f t="shared" si="0"/>
        <v>-</v>
      </c>
      <c r="B72" s="130" t="str">
        <f>IF(D72="","",Finish!N74)</f>
        <v/>
      </c>
      <c r="C72" s="130" t="str">
        <f>IF(D72="","",Finish!M74)</f>
        <v/>
      </c>
      <c r="D72" s="131" t="str">
        <f>IF(LEFT(Finish!O74,1)="W",Finish!J74,"")</f>
        <v/>
      </c>
      <c r="E72" s="131" t="str">
        <f t="shared" si="1"/>
        <v/>
      </c>
      <c r="F72" s="132" t="str">
        <f t="shared" si="2"/>
        <v/>
      </c>
      <c r="G72" s="130" t="str">
        <f t="shared" ref="G72:I72" si="143">IF($E72=2,B72,"")</f>
        <v/>
      </c>
      <c r="H72" s="130" t="str">
        <f t="shared" si="143"/>
        <v/>
      </c>
      <c r="I72" s="133" t="str">
        <f t="shared" si="143"/>
        <v/>
      </c>
      <c r="J72" s="130" t="str">
        <f t="shared" ref="J72:L72" si="144">IF($E72=3,B72,"")</f>
        <v/>
      </c>
      <c r="K72" s="130" t="str">
        <f t="shared" si="144"/>
        <v/>
      </c>
      <c r="L72" s="133" t="str">
        <f t="shared" si="144"/>
        <v/>
      </c>
    </row>
    <row r="73" spans="1:12" ht="12.75" customHeight="1" x14ac:dyDescent="0.2">
      <c r="A73" s="129" t="str">
        <f t="shared" si="0"/>
        <v>-</v>
      </c>
      <c r="B73" s="130" t="str">
        <f>IF(D73="","",Finish!N75)</f>
        <v/>
      </c>
      <c r="C73" s="130" t="str">
        <f>IF(D73="","",Finish!M75)</f>
        <v/>
      </c>
      <c r="D73" s="131" t="str">
        <f>IF(LEFT(Finish!O75,1)="W",Finish!J75,"")</f>
        <v/>
      </c>
      <c r="E73" s="131" t="str">
        <f t="shared" si="1"/>
        <v/>
      </c>
      <c r="F73" s="132" t="str">
        <f t="shared" si="2"/>
        <v/>
      </c>
      <c r="G73" s="130" t="str">
        <f t="shared" ref="G73:I73" si="145">IF($E73=2,B73,"")</f>
        <v/>
      </c>
      <c r="H73" s="130" t="str">
        <f t="shared" si="145"/>
        <v/>
      </c>
      <c r="I73" s="133" t="str">
        <f t="shared" si="145"/>
        <v/>
      </c>
      <c r="J73" s="130" t="str">
        <f t="shared" ref="J73:L73" si="146">IF($E73=3,B73,"")</f>
        <v/>
      </c>
      <c r="K73" s="130" t="str">
        <f t="shared" si="146"/>
        <v/>
      </c>
      <c r="L73" s="133" t="str">
        <f t="shared" si="146"/>
        <v/>
      </c>
    </row>
    <row r="74" spans="1:12" ht="12.75" customHeight="1" x14ac:dyDescent="0.2">
      <c r="A74" s="129" t="str">
        <f t="shared" si="0"/>
        <v>-</v>
      </c>
      <c r="B74" s="130" t="str">
        <f>IF(D74="","",Finish!N76)</f>
        <v/>
      </c>
      <c r="C74" s="130" t="str">
        <f>IF(D74="","",Finish!M76)</f>
        <v/>
      </c>
      <c r="D74" s="131" t="str">
        <f>IF(LEFT(Finish!O76,1)="W",Finish!J76,"")</f>
        <v/>
      </c>
      <c r="E74" s="131" t="str">
        <f t="shared" si="1"/>
        <v/>
      </c>
      <c r="F74" s="132" t="str">
        <f t="shared" si="2"/>
        <v/>
      </c>
      <c r="G74" s="130" t="str">
        <f t="shared" ref="G74:I74" si="147">IF($E74=2,B74,"")</f>
        <v/>
      </c>
      <c r="H74" s="130" t="str">
        <f t="shared" si="147"/>
        <v/>
      </c>
      <c r="I74" s="133" t="str">
        <f t="shared" si="147"/>
        <v/>
      </c>
      <c r="J74" s="130" t="str">
        <f t="shared" ref="J74:L74" si="148">IF($E74=3,B74,"")</f>
        <v/>
      </c>
      <c r="K74" s="130" t="str">
        <f t="shared" si="148"/>
        <v/>
      </c>
      <c r="L74" s="133" t="str">
        <f t="shared" si="148"/>
        <v/>
      </c>
    </row>
    <row r="75" spans="1:12" ht="12.75" customHeight="1" x14ac:dyDescent="0.2">
      <c r="A75" s="129" t="str">
        <f t="shared" si="0"/>
        <v>-</v>
      </c>
      <c r="B75" s="130" t="str">
        <f>IF(D75="","",Finish!N77)</f>
        <v/>
      </c>
      <c r="C75" s="130" t="str">
        <f>IF(D75="","",Finish!M77)</f>
        <v/>
      </c>
      <c r="D75" s="131" t="str">
        <f>IF(LEFT(Finish!O77,1)="W",Finish!J77,"")</f>
        <v/>
      </c>
      <c r="E75" s="131" t="str">
        <f t="shared" si="1"/>
        <v/>
      </c>
      <c r="F75" s="132" t="str">
        <f t="shared" si="2"/>
        <v/>
      </c>
      <c r="G75" s="130" t="str">
        <f t="shared" ref="G75:I75" si="149">IF($E75=2,B75,"")</f>
        <v/>
      </c>
      <c r="H75" s="130" t="str">
        <f t="shared" si="149"/>
        <v/>
      </c>
      <c r="I75" s="133" t="str">
        <f t="shared" si="149"/>
        <v/>
      </c>
      <c r="J75" s="130" t="str">
        <f t="shared" ref="J75:L75" si="150">IF($E75=3,B75,"")</f>
        <v/>
      </c>
      <c r="K75" s="130" t="str">
        <f t="shared" si="150"/>
        <v/>
      </c>
      <c r="L75" s="133" t="str">
        <f t="shared" si="150"/>
        <v/>
      </c>
    </row>
    <row r="76" spans="1:12" ht="12.75" customHeight="1" x14ac:dyDescent="0.2">
      <c r="A76" s="129" t="str">
        <f t="shared" si="0"/>
        <v>-</v>
      </c>
      <c r="B76" s="130" t="str">
        <f>IF(D76="","",Finish!N78)</f>
        <v/>
      </c>
      <c r="C76" s="130" t="str">
        <f>IF(D76="","",Finish!M78)</f>
        <v/>
      </c>
      <c r="D76" s="131" t="str">
        <f>IF(LEFT(Finish!O78,1)="W",Finish!J78,"")</f>
        <v/>
      </c>
      <c r="E76" s="131" t="str">
        <f t="shared" si="1"/>
        <v/>
      </c>
      <c r="F76" s="132" t="str">
        <f t="shared" si="2"/>
        <v/>
      </c>
      <c r="G76" s="130" t="str">
        <f t="shared" ref="G76:I76" si="151">IF($E76=2,B76,"")</f>
        <v/>
      </c>
      <c r="H76" s="130" t="str">
        <f t="shared" si="151"/>
        <v/>
      </c>
      <c r="I76" s="133" t="str">
        <f t="shared" si="151"/>
        <v/>
      </c>
      <c r="J76" s="130" t="str">
        <f t="shared" ref="J76:L76" si="152">IF($E76=3,B76,"")</f>
        <v/>
      </c>
      <c r="K76" s="130" t="str">
        <f t="shared" si="152"/>
        <v/>
      </c>
      <c r="L76" s="133" t="str">
        <f t="shared" si="152"/>
        <v/>
      </c>
    </row>
    <row r="77" spans="1:12" ht="12.75" customHeight="1" x14ac:dyDescent="0.2">
      <c r="A77" s="129" t="str">
        <f t="shared" si="0"/>
        <v>-</v>
      </c>
      <c r="B77" s="130" t="str">
        <f>IF(D77="","",Finish!N79)</f>
        <v/>
      </c>
      <c r="C77" s="130" t="str">
        <f>IF(D77="","",Finish!M79)</f>
        <v/>
      </c>
      <c r="D77" s="131" t="str">
        <f>IF(LEFT(Finish!O79,1)="W",Finish!J79,"")</f>
        <v/>
      </c>
      <c r="E77" s="131" t="str">
        <f t="shared" si="1"/>
        <v/>
      </c>
      <c r="F77" s="132" t="str">
        <f t="shared" si="2"/>
        <v/>
      </c>
      <c r="G77" s="130" t="str">
        <f t="shared" ref="G77:I77" si="153">IF($E77=2,B77,"")</f>
        <v/>
      </c>
      <c r="H77" s="130" t="str">
        <f t="shared" si="153"/>
        <v/>
      </c>
      <c r="I77" s="133" t="str">
        <f t="shared" si="153"/>
        <v/>
      </c>
      <c r="J77" s="130" t="str">
        <f t="shared" ref="J77:L77" si="154">IF($E77=3,B77,"")</f>
        <v/>
      </c>
      <c r="K77" s="130" t="str">
        <f t="shared" si="154"/>
        <v/>
      </c>
      <c r="L77" s="133" t="str">
        <f t="shared" si="154"/>
        <v/>
      </c>
    </row>
    <row r="78" spans="1:12" ht="12.75" customHeight="1" x14ac:dyDescent="0.2">
      <c r="A78" s="129" t="str">
        <f t="shared" si="0"/>
        <v>-</v>
      </c>
      <c r="B78" s="130" t="str">
        <f>IF(D78="","",Finish!N80)</f>
        <v/>
      </c>
      <c r="C78" s="130" t="str">
        <f>IF(D78="","",Finish!M80)</f>
        <v/>
      </c>
      <c r="D78" s="131" t="str">
        <f>IF(LEFT(Finish!O80,1)="W",Finish!J80,"")</f>
        <v/>
      </c>
      <c r="E78" s="131" t="str">
        <f t="shared" si="1"/>
        <v/>
      </c>
      <c r="F78" s="132" t="str">
        <f t="shared" si="2"/>
        <v/>
      </c>
      <c r="G78" s="130" t="str">
        <f t="shared" ref="G78:I78" si="155">IF($E78=2,B78,"")</f>
        <v/>
      </c>
      <c r="H78" s="130" t="str">
        <f t="shared" si="155"/>
        <v/>
      </c>
      <c r="I78" s="133" t="str">
        <f t="shared" si="155"/>
        <v/>
      </c>
      <c r="J78" s="130" t="str">
        <f t="shared" ref="J78:L78" si="156">IF($E78=3,B78,"")</f>
        <v/>
      </c>
      <c r="K78" s="130" t="str">
        <f t="shared" si="156"/>
        <v/>
      </c>
      <c r="L78" s="133" t="str">
        <f t="shared" si="156"/>
        <v/>
      </c>
    </row>
    <row r="79" spans="1:12" ht="12.75" customHeight="1" x14ac:dyDescent="0.2">
      <c r="A79" s="129" t="str">
        <f t="shared" si="0"/>
        <v>-</v>
      </c>
      <c r="B79" s="130" t="str">
        <f>IF(D79="","",Finish!N81)</f>
        <v/>
      </c>
      <c r="C79" s="130" t="str">
        <f>IF(D79="","",Finish!M81)</f>
        <v/>
      </c>
      <c r="D79" s="131" t="str">
        <f>IF(LEFT(Finish!O81,1)="W",Finish!J81,"")</f>
        <v/>
      </c>
      <c r="E79" s="131" t="str">
        <f t="shared" si="1"/>
        <v/>
      </c>
      <c r="F79" s="132" t="str">
        <f t="shared" si="2"/>
        <v/>
      </c>
      <c r="G79" s="130" t="str">
        <f t="shared" ref="G79:I79" si="157">IF($E79=2,B79,"")</f>
        <v/>
      </c>
      <c r="H79" s="130" t="str">
        <f t="shared" si="157"/>
        <v/>
      </c>
      <c r="I79" s="133" t="str">
        <f t="shared" si="157"/>
        <v/>
      </c>
      <c r="J79" s="130" t="str">
        <f t="shared" ref="J79:L79" si="158">IF($E79=3,B79,"")</f>
        <v/>
      </c>
      <c r="K79" s="130" t="str">
        <f t="shared" si="158"/>
        <v/>
      </c>
      <c r="L79" s="133" t="str">
        <f t="shared" si="158"/>
        <v/>
      </c>
    </row>
    <row r="80" spans="1:12" ht="12.75" customHeight="1" x14ac:dyDescent="0.2">
      <c r="A80" s="129" t="str">
        <f t="shared" si="0"/>
        <v>-</v>
      </c>
      <c r="B80" s="130" t="str">
        <f>IF(D80="","",Finish!N82)</f>
        <v/>
      </c>
      <c r="C80" s="130" t="str">
        <f>IF(D80="","",Finish!M82)</f>
        <v/>
      </c>
      <c r="D80" s="131" t="str">
        <f>IF(LEFT(Finish!O82,1)="W",Finish!J82,"")</f>
        <v/>
      </c>
      <c r="E80" s="131" t="str">
        <f t="shared" si="1"/>
        <v/>
      </c>
      <c r="F80" s="132" t="str">
        <f t="shared" si="2"/>
        <v/>
      </c>
      <c r="G80" s="130" t="str">
        <f t="shared" ref="G80:I80" si="159">IF($E80=2,B80,"")</f>
        <v/>
      </c>
      <c r="H80" s="130" t="str">
        <f t="shared" si="159"/>
        <v/>
      </c>
      <c r="I80" s="133" t="str">
        <f t="shared" si="159"/>
        <v/>
      </c>
      <c r="J80" s="130" t="str">
        <f t="shared" ref="J80:L80" si="160">IF($E80=3,B80,"")</f>
        <v/>
      </c>
      <c r="K80" s="130" t="str">
        <f t="shared" si="160"/>
        <v/>
      </c>
      <c r="L80" s="133" t="str">
        <f t="shared" si="160"/>
        <v/>
      </c>
    </row>
    <row r="81" spans="1:12" ht="12.75" customHeight="1" x14ac:dyDescent="0.2">
      <c r="A81" s="129" t="str">
        <f t="shared" si="0"/>
        <v>-</v>
      </c>
      <c r="B81" s="130" t="str">
        <f>IF(D81="","",Finish!N83)</f>
        <v>Darwen Dashers</v>
      </c>
      <c r="C81" s="130" t="str">
        <f>IF(D81="","",Finish!M83)</f>
        <v>Leanne Walsh</v>
      </c>
      <c r="D81" s="131">
        <f>IF(LEFT(Finish!O83,1)="W",Finish!J83,"")</f>
        <v>10</v>
      </c>
      <c r="E81" s="131">
        <f t="shared" si="1"/>
        <v>1</v>
      </c>
      <c r="F81" s="132" t="str">
        <f t="shared" si="2"/>
        <v/>
      </c>
      <c r="G81" s="130" t="str">
        <f t="shared" ref="G81:I81" si="161">IF($E81=2,B81,"")</f>
        <v/>
      </c>
      <c r="H81" s="130" t="str">
        <f t="shared" si="161"/>
        <v/>
      </c>
      <c r="I81" s="133" t="str">
        <f t="shared" si="161"/>
        <v/>
      </c>
      <c r="J81" s="130" t="str">
        <f t="shared" ref="J81:L81" si="162">IF($E81=3,B81,"")</f>
        <v/>
      </c>
      <c r="K81" s="130" t="str">
        <f t="shared" si="162"/>
        <v/>
      </c>
      <c r="L81" s="133" t="str">
        <f t="shared" si="162"/>
        <v/>
      </c>
    </row>
    <row r="82" spans="1:12" ht="12.75" customHeight="1" x14ac:dyDescent="0.2">
      <c r="A82" s="129" t="str">
        <f t="shared" si="0"/>
        <v>-</v>
      </c>
      <c r="B82" s="130" t="str">
        <f>IF(D82="","",Finish!N84)</f>
        <v/>
      </c>
      <c r="C82" s="130" t="str">
        <f>IF(D82="","",Finish!M84)</f>
        <v/>
      </c>
      <c r="D82" s="131" t="str">
        <f>IF(LEFT(Finish!O84,1)="W",Finish!J84,"")</f>
        <v/>
      </c>
      <c r="E82" s="131" t="str">
        <f t="shared" si="1"/>
        <v/>
      </c>
      <c r="F82" s="132" t="str">
        <f t="shared" si="2"/>
        <v/>
      </c>
      <c r="G82" s="130" t="str">
        <f t="shared" ref="G82:I82" si="163">IF($E82=2,B82,"")</f>
        <v/>
      </c>
      <c r="H82" s="130" t="str">
        <f t="shared" si="163"/>
        <v/>
      </c>
      <c r="I82" s="133" t="str">
        <f t="shared" si="163"/>
        <v/>
      </c>
      <c r="J82" s="130" t="str">
        <f t="shared" ref="J82:L82" si="164">IF($E82=3,B82,"")</f>
        <v/>
      </c>
      <c r="K82" s="130" t="str">
        <f t="shared" si="164"/>
        <v/>
      </c>
      <c r="L82" s="133" t="str">
        <f t="shared" si="164"/>
        <v/>
      </c>
    </row>
    <row r="83" spans="1:12" ht="12.75" customHeight="1" x14ac:dyDescent="0.2">
      <c r="A83" s="129" t="str">
        <f t="shared" si="0"/>
        <v>-</v>
      </c>
      <c r="B83" s="130" t="str">
        <f>IF(D83="","",Finish!N85)</f>
        <v>Blackburn Road Runners</v>
      </c>
      <c r="C83" s="130" t="str">
        <f>IF(D83="","",Finish!M85)</f>
        <v>Margaret Morley</v>
      </c>
      <c r="D83" s="131">
        <f>IF(LEFT(Finish!O85,1)="W",Finish!J85,"")</f>
        <v>11</v>
      </c>
      <c r="E83" s="131">
        <f t="shared" si="1"/>
        <v>1</v>
      </c>
      <c r="F83" s="132" t="str">
        <f t="shared" si="2"/>
        <v/>
      </c>
      <c r="G83" s="130" t="str">
        <f t="shared" ref="G83:I83" si="165">IF($E83=2,B83,"")</f>
        <v/>
      </c>
      <c r="H83" s="130" t="str">
        <f t="shared" si="165"/>
        <v/>
      </c>
      <c r="I83" s="133" t="str">
        <f t="shared" si="165"/>
        <v/>
      </c>
      <c r="J83" s="130" t="str">
        <f t="shared" ref="J83:L83" si="166">IF($E83=3,B83,"")</f>
        <v/>
      </c>
      <c r="K83" s="130" t="str">
        <f t="shared" si="166"/>
        <v/>
      </c>
      <c r="L83" s="133" t="str">
        <f t="shared" si="166"/>
        <v/>
      </c>
    </row>
    <row r="84" spans="1:12" ht="12.75" customHeight="1" x14ac:dyDescent="0.2">
      <c r="A84" s="129" t="str">
        <f t="shared" si="0"/>
        <v>-</v>
      </c>
      <c r="B84" s="130" t="str">
        <f>IF(D84="","",Finish!N86)</f>
        <v>Accrington RR</v>
      </c>
      <c r="C84" s="130" t="str">
        <f>IF(D84="","",Finish!M86)</f>
        <v>Katharine Gregson</v>
      </c>
      <c r="D84" s="131">
        <f>IF(LEFT(Finish!O86,1)="W",Finish!J86,"")</f>
        <v>12</v>
      </c>
      <c r="E84" s="131">
        <f t="shared" si="1"/>
        <v>2</v>
      </c>
      <c r="F84" s="132" t="str">
        <f t="shared" si="2"/>
        <v/>
      </c>
      <c r="G84" s="130" t="str">
        <f t="shared" ref="G84:I84" si="167">IF($E84=2,B84,"")</f>
        <v>Accrington RR</v>
      </c>
      <c r="H84" s="130" t="str">
        <f t="shared" si="167"/>
        <v>Katharine Gregson</v>
      </c>
      <c r="I84" s="133">
        <f t="shared" si="167"/>
        <v>12</v>
      </c>
      <c r="J84" s="130" t="str">
        <f t="shared" ref="J84:L84" si="168">IF($E84=3,B84,"")</f>
        <v/>
      </c>
      <c r="K84" s="130" t="str">
        <f t="shared" si="168"/>
        <v/>
      </c>
      <c r="L84" s="133" t="str">
        <f t="shared" si="168"/>
        <v/>
      </c>
    </row>
    <row r="85" spans="1:12" ht="12.75" customHeight="1" x14ac:dyDescent="0.2">
      <c r="A85" s="129" t="str">
        <f t="shared" si="0"/>
        <v>-</v>
      </c>
      <c r="B85" s="130" t="str">
        <f>IF(D85="","",Finish!N87)</f>
        <v/>
      </c>
      <c r="C85" s="130" t="str">
        <f>IF(D85="","",Finish!M87)</f>
        <v/>
      </c>
      <c r="D85" s="131" t="str">
        <f>IF(LEFT(Finish!O87,1)="W",Finish!J87,"")</f>
        <v/>
      </c>
      <c r="E85" s="131" t="str">
        <f t="shared" si="1"/>
        <v/>
      </c>
      <c r="F85" s="132" t="str">
        <f t="shared" si="2"/>
        <v/>
      </c>
      <c r="G85" s="130" t="str">
        <f t="shared" ref="G85:I85" si="169">IF($E85=2,B85,"")</f>
        <v/>
      </c>
      <c r="H85" s="130" t="str">
        <f t="shared" si="169"/>
        <v/>
      </c>
      <c r="I85" s="133" t="str">
        <f t="shared" si="169"/>
        <v/>
      </c>
      <c r="J85" s="130" t="str">
        <f t="shared" ref="J85:L85" si="170">IF($E85=3,B85,"")</f>
        <v/>
      </c>
      <c r="K85" s="130" t="str">
        <f t="shared" si="170"/>
        <v/>
      </c>
      <c r="L85" s="133" t="str">
        <f t="shared" si="170"/>
        <v/>
      </c>
    </row>
    <row r="86" spans="1:12" ht="12.75" customHeight="1" x14ac:dyDescent="0.2">
      <c r="A86" s="129" t="str">
        <f t="shared" si="0"/>
        <v>-</v>
      </c>
      <c r="B86" s="130" t="str">
        <f>IF(D86="","",Finish!N88)</f>
        <v>Blackburn Road Runners</v>
      </c>
      <c r="C86" s="130" t="str">
        <f>IF(D86="","",Finish!M88)</f>
        <v>Lisa Ingham</v>
      </c>
      <c r="D86" s="131">
        <f>IF(LEFT(Finish!O88,1)="W",Finish!J88,"")</f>
        <v>13</v>
      </c>
      <c r="E86" s="131">
        <f t="shared" si="1"/>
        <v>2</v>
      </c>
      <c r="F86" s="132" t="str">
        <f t="shared" si="2"/>
        <v/>
      </c>
      <c r="G86" s="130" t="str">
        <f t="shared" ref="G86:I86" si="171">IF($E86=2,B86,"")</f>
        <v>Blackburn Road Runners</v>
      </c>
      <c r="H86" s="130" t="str">
        <f t="shared" si="171"/>
        <v>Lisa Ingham</v>
      </c>
      <c r="I86" s="133">
        <f t="shared" si="171"/>
        <v>13</v>
      </c>
      <c r="J86" s="130" t="str">
        <f t="shared" ref="J86:L86" si="172">IF($E86=3,B86,"")</f>
        <v/>
      </c>
      <c r="K86" s="130" t="str">
        <f t="shared" si="172"/>
        <v/>
      </c>
      <c r="L86" s="133" t="str">
        <f t="shared" si="172"/>
        <v/>
      </c>
    </row>
    <row r="87" spans="1:12" ht="12.75" customHeight="1" x14ac:dyDescent="0.2">
      <c r="A87" s="129" t="str">
        <f t="shared" si="0"/>
        <v>-</v>
      </c>
      <c r="B87" s="130" t="str">
        <f>IF(D87="","",Finish!N89)</f>
        <v/>
      </c>
      <c r="C87" s="130" t="str">
        <f>IF(D87="","",Finish!M89)</f>
        <v/>
      </c>
      <c r="D87" s="131" t="str">
        <f>IF(LEFT(Finish!O89,1)="W",Finish!J89,"")</f>
        <v/>
      </c>
      <c r="E87" s="131" t="str">
        <f t="shared" si="1"/>
        <v/>
      </c>
      <c r="F87" s="132" t="str">
        <f t="shared" si="2"/>
        <v/>
      </c>
      <c r="G87" s="130" t="str">
        <f t="shared" ref="G87:I87" si="173">IF($E87=2,B87,"")</f>
        <v/>
      </c>
      <c r="H87" s="130" t="str">
        <f t="shared" si="173"/>
        <v/>
      </c>
      <c r="I87" s="133" t="str">
        <f t="shared" si="173"/>
        <v/>
      </c>
      <c r="J87" s="130" t="str">
        <f t="shared" ref="J87:L87" si="174">IF($E87=3,B87,"")</f>
        <v/>
      </c>
      <c r="K87" s="130" t="str">
        <f t="shared" si="174"/>
        <v/>
      </c>
      <c r="L87" s="133" t="str">
        <f t="shared" si="174"/>
        <v/>
      </c>
    </row>
    <row r="88" spans="1:12" ht="12.75" customHeight="1" x14ac:dyDescent="0.2">
      <c r="A88" s="129" t="str">
        <f t="shared" si="0"/>
        <v>-</v>
      </c>
      <c r="B88" s="130" t="str">
        <f>IF(D88="","",Finish!N90)</f>
        <v/>
      </c>
      <c r="C88" s="130" t="str">
        <f>IF(D88="","",Finish!M90)</f>
        <v/>
      </c>
      <c r="D88" s="131" t="str">
        <f>IF(LEFT(Finish!O90,1)="W",Finish!J90,"")</f>
        <v/>
      </c>
      <c r="E88" s="131" t="str">
        <f t="shared" si="1"/>
        <v/>
      </c>
      <c r="F88" s="132" t="str">
        <f t="shared" si="2"/>
        <v/>
      </c>
      <c r="G88" s="130" t="str">
        <f t="shared" ref="G88:I88" si="175">IF($E88=2,B88,"")</f>
        <v/>
      </c>
      <c r="H88" s="130" t="str">
        <f t="shared" si="175"/>
        <v/>
      </c>
      <c r="I88" s="133" t="str">
        <f t="shared" si="175"/>
        <v/>
      </c>
      <c r="J88" s="130" t="str">
        <f t="shared" ref="J88:L88" si="176">IF($E88=3,B88,"")</f>
        <v/>
      </c>
      <c r="K88" s="130" t="str">
        <f t="shared" si="176"/>
        <v/>
      </c>
      <c r="L88" s="133" t="str">
        <f t="shared" si="176"/>
        <v/>
      </c>
    </row>
    <row r="89" spans="1:12" ht="12.75" customHeight="1" x14ac:dyDescent="0.2">
      <c r="A89" s="129" t="str">
        <f t="shared" si="0"/>
        <v>-</v>
      </c>
      <c r="B89" s="130" t="str">
        <f>IF(D89="","",Finish!N91)</f>
        <v/>
      </c>
      <c r="C89" s="130" t="str">
        <f>IF(D89="","",Finish!M91)</f>
        <v/>
      </c>
      <c r="D89" s="131" t="str">
        <f>IF(LEFT(Finish!O91,1)="W",Finish!J91,"")</f>
        <v/>
      </c>
      <c r="E89" s="131" t="str">
        <f t="shared" si="1"/>
        <v/>
      </c>
      <c r="F89" s="132" t="str">
        <f t="shared" si="2"/>
        <v/>
      </c>
      <c r="G89" s="130" t="str">
        <f t="shared" ref="G89:I89" si="177">IF($E89=2,B89,"")</f>
        <v/>
      </c>
      <c r="H89" s="130" t="str">
        <f t="shared" si="177"/>
        <v/>
      </c>
      <c r="I89" s="133" t="str">
        <f t="shared" si="177"/>
        <v/>
      </c>
      <c r="J89" s="130" t="str">
        <f t="shared" ref="J89:L89" si="178">IF($E89=3,B89,"")</f>
        <v/>
      </c>
      <c r="K89" s="130" t="str">
        <f t="shared" si="178"/>
        <v/>
      </c>
      <c r="L89" s="133" t="str">
        <f t="shared" si="178"/>
        <v/>
      </c>
    </row>
    <row r="90" spans="1:12" ht="12.75" customHeight="1" x14ac:dyDescent="0.2">
      <c r="A90" s="129" t="str">
        <f t="shared" si="0"/>
        <v>-</v>
      </c>
      <c r="B90" s="130" t="str">
        <f>IF(D90="","",Finish!N92)</f>
        <v/>
      </c>
      <c r="C90" s="130" t="str">
        <f>IF(D90="","",Finish!M92)</f>
        <v/>
      </c>
      <c r="D90" s="131" t="str">
        <f>IF(LEFT(Finish!O92,1)="W",Finish!J92,"")</f>
        <v/>
      </c>
      <c r="E90" s="131" t="str">
        <f t="shared" si="1"/>
        <v/>
      </c>
      <c r="F90" s="132" t="str">
        <f t="shared" si="2"/>
        <v/>
      </c>
      <c r="G90" s="130" t="str">
        <f t="shared" ref="G90:I90" si="179">IF($E90=2,B90,"")</f>
        <v/>
      </c>
      <c r="H90" s="130" t="str">
        <f t="shared" si="179"/>
        <v/>
      </c>
      <c r="I90" s="133" t="str">
        <f t="shared" si="179"/>
        <v/>
      </c>
      <c r="J90" s="130" t="str">
        <f t="shared" ref="J90:L90" si="180">IF($E90=3,B90,"")</f>
        <v/>
      </c>
      <c r="K90" s="130" t="str">
        <f t="shared" si="180"/>
        <v/>
      </c>
      <c r="L90" s="133" t="str">
        <f t="shared" si="180"/>
        <v/>
      </c>
    </row>
    <row r="91" spans="1:12" ht="12.75" customHeight="1" x14ac:dyDescent="0.2">
      <c r="A91" s="129" t="str">
        <f t="shared" si="0"/>
        <v>-</v>
      </c>
      <c r="B91" s="130" t="str">
        <f>IF(D91="","",Finish!N93)</f>
        <v/>
      </c>
      <c r="C91" s="130" t="str">
        <f>IF(D91="","",Finish!M93)</f>
        <v/>
      </c>
      <c r="D91" s="131" t="str">
        <f>IF(LEFT(Finish!O93,1)="W",Finish!J93,"")</f>
        <v/>
      </c>
      <c r="E91" s="131" t="str">
        <f t="shared" si="1"/>
        <v/>
      </c>
      <c r="F91" s="132" t="str">
        <f t="shared" si="2"/>
        <v/>
      </c>
      <c r="G91" s="130" t="str">
        <f t="shared" ref="G91:I91" si="181">IF($E91=2,B91,"")</f>
        <v/>
      </c>
      <c r="H91" s="130" t="str">
        <f t="shared" si="181"/>
        <v/>
      </c>
      <c r="I91" s="133" t="str">
        <f t="shared" si="181"/>
        <v/>
      </c>
      <c r="J91" s="130" t="str">
        <f t="shared" ref="J91:L91" si="182">IF($E91=3,B91,"")</f>
        <v/>
      </c>
      <c r="K91" s="130" t="str">
        <f t="shared" si="182"/>
        <v/>
      </c>
      <c r="L91" s="133" t="str">
        <f t="shared" si="182"/>
        <v/>
      </c>
    </row>
    <row r="92" spans="1:12" ht="12.75" customHeight="1" x14ac:dyDescent="0.2">
      <c r="A92" s="129" t="str">
        <f t="shared" si="0"/>
        <v>-</v>
      </c>
      <c r="B92" s="130" t="str">
        <f>IF(D92="","",Finish!N94)</f>
        <v/>
      </c>
      <c r="C92" s="130" t="str">
        <f>IF(D92="","",Finish!M94)</f>
        <v/>
      </c>
      <c r="D92" s="131" t="str">
        <f>IF(LEFT(Finish!O94,1)="W",Finish!J94,"")</f>
        <v/>
      </c>
      <c r="E92" s="131" t="str">
        <f t="shared" si="1"/>
        <v/>
      </c>
      <c r="F92" s="132" t="str">
        <f t="shared" si="2"/>
        <v/>
      </c>
      <c r="G92" s="130" t="str">
        <f t="shared" ref="G92:I92" si="183">IF($E92=2,B92,"")</f>
        <v/>
      </c>
      <c r="H92" s="130" t="str">
        <f t="shared" si="183"/>
        <v/>
      </c>
      <c r="I92" s="133" t="str">
        <f t="shared" si="183"/>
        <v/>
      </c>
      <c r="J92" s="130" t="str">
        <f t="shared" ref="J92:L92" si="184">IF($E92=3,B92,"")</f>
        <v/>
      </c>
      <c r="K92" s="130" t="str">
        <f t="shared" si="184"/>
        <v/>
      </c>
      <c r="L92" s="133" t="str">
        <f t="shared" si="184"/>
        <v/>
      </c>
    </row>
    <row r="93" spans="1:12" ht="12.75" customHeight="1" x14ac:dyDescent="0.2">
      <c r="A93" s="129" t="str">
        <f t="shared" si="0"/>
        <v>-</v>
      </c>
      <c r="B93" s="130" t="str">
        <f>IF(D93="","",Finish!N95)</f>
        <v/>
      </c>
      <c r="C93" s="130" t="str">
        <f>IF(D93="","",Finish!M95)</f>
        <v/>
      </c>
      <c r="D93" s="131" t="str">
        <f>IF(LEFT(Finish!O95,1)="W",Finish!J95,"")</f>
        <v/>
      </c>
      <c r="E93" s="131" t="str">
        <f t="shared" si="1"/>
        <v/>
      </c>
      <c r="F93" s="132" t="str">
        <f t="shared" si="2"/>
        <v/>
      </c>
      <c r="G93" s="130" t="str">
        <f t="shared" ref="G93:I93" si="185">IF($E93=2,B93,"")</f>
        <v/>
      </c>
      <c r="H93" s="130" t="str">
        <f t="shared" si="185"/>
        <v/>
      </c>
      <c r="I93" s="133" t="str">
        <f t="shared" si="185"/>
        <v/>
      </c>
      <c r="J93" s="130" t="str">
        <f t="shared" ref="J93:L93" si="186">IF($E93=3,B93,"")</f>
        <v/>
      </c>
      <c r="K93" s="130" t="str">
        <f t="shared" si="186"/>
        <v/>
      </c>
      <c r="L93" s="133" t="str">
        <f t="shared" si="186"/>
        <v/>
      </c>
    </row>
    <row r="94" spans="1:12" ht="12.75" customHeight="1" x14ac:dyDescent="0.2">
      <c r="A94" s="129" t="str">
        <f t="shared" si="0"/>
        <v>-</v>
      </c>
      <c r="B94" s="130" t="str">
        <f>IF(D94="","",Finish!N96)</f>
        <v>Rossendale Harriers</v>
      </c>
      <c r="C94" s="130" t="str">
        <f>IF(D94="","",Finish!M96)</f>
        <v>Hena Chaudry</v>
      </c>
      <c r="D94" s="131">
        <f>IF(LEFT(Finish!O96,1)="W",Finish!J96,"")</f>
        <v>14</v>
      </c>
      <c r="E94" s="131">
        <f t="shared" si="1"/>
        <v>4</v>
      </c>
      <c r="F94" s="132" t="str">
        <f t="shared" si="2"/>
        <v/>
      </c>
      <c r="G94" s="130" t="str">
        <f t="shared" ref="G94:I94" si="187">IF($E94=2,B94,"")</f>
        <v/>
      </c>
      <c r="H94" s="130" t="str">
        <f t="shared" si="187"/>
        <v/>
      </c>
      <c r="I94" s="133" t="str">
        <f t="shared" si="187"/>
        <v/>
      </c>
      <c r="J94" s="130" t="str">
        <f t="shared" ref="J94:L94" si="188">IF($E94=3,B94,"")</f>
        <v/>
      </c>
      <c r="K94" s="130" t="str">
        <f t="shared" si="188"/>
        <v/>
      </c>
      <c r="L94" s="133" t="str">
        <f t="shared" si="188"/>
        <v/>
      </c>
    </row>
    <row r="95" spans="1:12" ht="12.75" customHeight="1" x14ac:dyDescent="0.2">
      <c r="A95" s="129" t="str">
        <f t="shared" si="0"/>
        <v>-</v>
      </c>
      <c r="B95" s="130" t="str">
        <f>IF(D95="","",Finish!N97)</f>
        <v/>
      </c>
      <c r="C95" s="130" t="str">
        <f>IF(D95="","",Finish!M97)</f>
        <v/>
      </c>
      <c r="D95" s="131" t="str">
        <f>IF(LEFT(Finish!O97,1)="W",Finish!J97,"")</f>
        <v/>
      </c>
      <c r="E95" s="131" t="str">
        <f t="shared" si="1"/>
        <v/>
      </c>
      <c r="F95" s="132" t="str">
        <f t="shared" si="2"/>
        <v/>
      </c>
      <c r="G95" s="130" t="str">
        <f t="shared" ref="G95:I95" si="189">IF($E95=2,B95,"")</f>
        <v/>
      </c>
      <c r="H95" s="130" t="str">
        <f t="shared" si="189"/>
        <v/>
      </c>
      <c r="I95" s="133" t="str">
        <f t="shared" si="189"/>
        <v/>
      </c>
      <c r="J95" s="130" t="str">
        <f t="shared" ref="J95:L95" si="190">IF($E95=3,B95,"")</f>
        <v/>
      </c>
      <c r="K95" s="130" t="str">
        <f t="shared" si="190"/>
        <v/>
      </c>
      <c r="L95" s="133" t="str">
        <f t="shared" si="190"/>
        <v/>
      </c>
    </row>
    <row r="96" spans="1:12" ht="12.75" customHeight="1" x14ac:dyDescent="0.2">
      <c r="A96" s="129" t="str">
        <f t="shared" si="0"/>
        <v>-</v>
      </c>
      <c r="B96" s="130" t="str">
        <f>IF(D96="","",Finish!N98)</f>
        <v/>
      </c>
      <c r="C96" s="130" t="str">
        <f>IF(D96="","",Finish!M98)</f>
        <v/>
      </c>
      <c r="D96" s="131" t="str">
        <f>IF(LEFT(Finish!O98,1)="W",Finish!J98,"")</f>
        <v/>
      </c>
      <c r="E96" s="131" t="str">
        <f t="shared" si="1"/>
        <v/>
      </c>
      <c r="F96" s="132" t="str">
        <f t="shared" si="2"/>
        <v/>
      </c>
      <c r="G96" s="130" t="str">
        <f t="shared" ref="G96:I96" si="191">IF($E96=2,B96,"")</f>
        <v/>
      </c>
      <c r="H96" s="130" t="str">
        <f t="shared" si="191"/>
        <v/>
      </c>
      <c r="I96" s="133" t="str">
        <f t="shared" si="191"/>
        <v/>
      </c>
      <c r="J96" s="130" t="str">
        <f t="shared" ref="J96:L96" si="192">IF($E96=3,B96,"")</f>
        <v/>
      </c>
      <c r="K96" s="130" t="str">
        <f t="shared" si="192"/>
        <v/>
      </c>
      <c r="L96" s="133" t="str">
        <f t="shared" si="192"/>
        <v/>
      </c>
    </row>
    <row r="97" spans="1:12" ht="12.75" customHeight="1" x14ac:dyDescent="0.2">
      <c r="A97" s="129" t="str">
        <f t="shared" si="0"/>
        <v>-</v>
      </c>
      <c r="B97" s="130" t="str">
        <f>IF(D97="","",Finish!N99)</f>
        <v>Radcliffe AC</v>
      </c>
      <c r="C97" s="130" t="str">
        <f>IF(D97="","",Finish!M99)</f>
        <v>Kathryn Davies</v>
      </c>
      <c r="D97" s="131">
        <f>IF(LEFT(Finish!O99,1)="W",Finish!J99,"")</f>
        <v>15</v>
      </c>
      <c r="E97" s="131">
        <f t="shared" si="1"/>
        <v>1</v>
      </c>
      <c r="F97" s="132" t="str">
        <f t="shared" si="2"/>
        <v/>
      </c>
      <c r="G97" s="130" t="str">
        <f t="shared" ref="G97:I97" si="193">IF($E97=2,B97,"")</f>
        <v/>
      </c>
      <c r="H97" s="130" t="str">
        <f t="shared" si="193"/>
        <v/>
      </c>
      <c r="I97" s="133" t="str">
        <f t="shared" si="193"/>
        <v/>
      </c>
      <c r="J97" s="130" t="str">
        <f t="shared" ref="J97:L97" si="194">IF($E97=3,B97,"")</f>
        <v/>
      </c>
      <c r="K97" s="130" t="str">
        <f t="shared" si="194"/>
        <v/>
      </c>
      <c r="L97" s="133" t="str">
        <f t="shared" si="194"/>
        <v/>
      </c>
    </row>
    <row r="98" spans="1:12" ht="12.75" customHeight="1" x14ac:dyDescent="0.2">
      <c r="A98" s="129" t="str">
        <f t="shared" si="0"/>
        <v>-</v>
      </c>
      <c r="B98" s="130" t="str">
        <f>IF(D98="","",Finish!N100)</f>
        <v/>
      </c>
      <c r="C98" s="130" t="str">
        <f>IF(D98="","",Finish!M100)</f>
        <v/>
      </c>
      <c r="D98" s="131" t="str">
        <f>IF(LEFT(Finish!O100,1)="W",Finish!J100,"")</f>
        <v/>
      </c>
      <c r="E98" s="131" t="str">
        <f t="shared" si="1"/>
        <v/>
      </c>
      <c r="F98" s="132" t="str">
        <f t="shared" si="2"/>
        <v/>
      </c>
      <c r="G98" s="130" t="str">
        <f t="shared" ref="G98:I98" si="195">IF($E98=2,B98,"")</f>
        <v/>
      </c>
      <c r="H98" s="130" t="str">
        <f t="shared" si="195"/>
        <v/>
      </c>
      <c r="I98" s="133" t="str">
        <f t="shared" si="195"/>
        <v/>
      </c>
      <c r="J98" s="130" t="str">
        <f t="shared" ref="J98:L98" si="196">IF($E98=3,B98,"")</f>
        <v/>
      </c>
      <c r="K98" s="130" t="str">
        <f t="shared" si="196"/>
        <v/>
      </c>
      <c r="L98" s="133" t="str">
        <f t="shared" si="196"/>
        <v/>
      </c>
    </row>
    <row r="99" spans="1:12" ht="12.75" customHeight="1" x14ac:dyDescent="0.2">
      <c r="A99" s="129" t="str">
        <f t="shared" si="0"/>
        <v>-</v>
      </c>
      <c r="B99" s="130" t="str">
        <f>IF(D99="","",Finish!N101)</f>
        <v/>
      </c>
      <c r="C99" s="130" t="str">
        <f>IF(D99="","",Finish!M101)</f>
        <v/>
      </c>
      <c r="D99" s="131" t="str">
        <f>IF(LEFT(Finish!O101,1)="W",Finish!J101,"")</f>
        <v/>
      </c>
      <c r="E99" s="131" t="str">
        <f t="shared" si="1"/>
        <v/>
      </c>
      <c r="F99" s="132" t="str">
        <f t="shared" si="2"/>
        <v/>
      </c>
      <c r="G99" s="130" t="str">
        <f t="shared" ref="G99:I99" si="197">IF($E99=2,B99,"")</f>
        <v/>
      </c>
      <c r="H99" s="130" t="str">
        <f t="shared" si="197"/>
        <v/>
      </c>
      <c r="I99" s="133" t="str">
        <f t="shared" si="197"/>
        <v/>
      </c>
      <c r="J99" s="130" t="str">
        <f t="shared" ref="J99:L99" si="198">IF($E99=3,B99,"")</f>
        <v/>
      </c>
      <c r="K99" s="130" t="str">
        <f t="shared" si="198"/>
        <v/>
      </c>
      <c r="L99" s="133" t="str">
        <f t="shared" si="198"/>
        <v/>
      </c>
    </row>
    <row r="100" spans="1:12" ht="12.75" customHeight="1" x14ac:dyDescent="0.2">
      <c r="A100" s="129" t="str">
        <f t="shared" si="0"/>
        <v>-</v>
      </c>
      <c r="B100" s="130" t="str">
        <f>IF(D100="","",Finish!N102)</f>
        <v>Ramsbottom RC</v>
      </c>
      <c r="C100" s="130" t="str">
        <f>IF(D100="","",Finish!M102)</f>
        <v>Cecilia Woods</v>
      </c>
      <c r="D100" s="131">
        <f>IF(LEFT(Finish!O102,1)="W",Finish!J102,"")</f>
        <v>16</v>
      </c>
      <c r="E100" s="131">
        <f t="shared" si="1"/>
        <v>1</v>
      </c>
      <c r="F100" s="132" t="str">
        <f t="shared" si="2"/>
        <v/>
      </c>
      <c r="G100" s="130" t="str">
        <f t="shared" ref="G100:I100" si="199">IF($E100=2,B100,"")</f>
        <v/>
      </c>
      <c r="H100" s="130" t="str">
        <f t="shared" si="199"/>
        <v/>
      </c>
      <c r="I100" s="133" t="str">
        <f t="shared" si="199"/>
        <v/>
      </c>
      <c r="J100" s="130" t="str">
        <f t="shared" ref="J100:L100" si="200">IF($E100=3,B100,"")</f>
        <v/>
      </c>
      <c r="K100" s="130" t="str">
        <f t="shared" si="200"/>
        <v/>
      </c>
      <c r="L100" s="133" t="str">
        <f t="shared" si="200"/>
        <v/>
      </c>
    </row>
    <row r="101" spans="1:12" ht="12.75" customHeight="1" x14ac:dyDescent="0.2">
      <c r="A101" s="129" t="str">
        <f t="shared" si="0"/>
        <v>-</v>
      </c>
      <c r="B101" s="130" t="str">
        <f>IF(D101="","",Finish!N103)</f>
        <v>Radcliffe AC</v>
      </c>
      <c r="C101" s="130" t="str">
        <f>IF(D101="","",Finish!M103)</f>
        <v>Kaen Doherty</v>
      </c>
      <c r="D101" s="131">
        <f>IF(LEFT(Finish!O103,1)="W",Finish!J103,"")</f>
        <v>17</v>
      </c>
      <c r="E101" s="131">
        <f t="shared" si="1"/>
        <v>2</v>
      </c>
      <c r="F101" s="132" t="str">
        <f t="shared" si="2"/>
        <v/>
      </c>
      <c r="G101" s="130" t="str">
        <f t="shared" ref="G101:I101" si="201">IF($E101=2,B101,"")</f>
        <v>Radcliffe AC</v>
      </c>
      <c r="H101" s="130" t="str">
        <f t="shared" si="201"/>
        <v>Kaen Doherty</v>
      </c>
      <c r="I101" s="133">
        <f t="shared" si="201"/>
        <v>17</v>
      </c>
      <c r="J101" s="130" t="str">
        <f t="shared" ref="J101:L101" si="202">IF($E101=3,B101,"")</f>
        <v/>
      </c>
      <c r="K101" s="130" t="str">
        <f t="shared" si="202"/>
        <v/>
      </c>
      <c r="L101" s="133" t="str">
        <f t="shared" si="202"/>
        <v/>
      </c>
    </row>
    <row r="102" spans="1:12" ht="12.75" customHeight="1" x14ac:dyDescent="0.2">
      <c r="A102" s="129" t="str">
        <f t="shared" si="0"/>
        <v>-</v>
      </c>
      <c r="B102" s="130" t="str">
        <f>IF(D102="","",Finish!N104)</f>
        <v/>
      </c>
      <c r="C102" s="130" t="str">
        <f>IF(D102="","",Finish!M104)</f>
        <v/>
      </c>
      <c r="D102" s="131" t="str">
        <f>IF(LEFT(Finish!O104,1)="W",Finish!J104,"")</f>
        <v/>
      </c>
      <c r="E102" s="131" t="str">
        <f t="shared" si="1"/>
        <v/>
      </c>
      <c r="F102" s="132" t="str">
        <f t="shared" si="2"/>
        <v/>
      </c>
      <c r="G102" s="130" t="str">
        <f t="shared" ref="G102:I102" si="203">IF($E102=2,B102,"")</f>
        <v/>
      </c>
      <c r="H102" s="130" t="str">
        <f t="shared" si="203"/>
        <v/>
      </c>
      <c r="I102" s="133" t="str">
        <f t="shared" si="203"/>
        <v/>
      </c>
      <c r="J102" s="130" t="str">
        <f t="shared" ref="J102:L102" si="204">IF($E102=3,B102,"")</f>
        <v/>
      </c>
      <c r="K102" s="130" t="str">
        <f t="shared" si="204"/>
        <v/>
      </c>
      <c r="L102" s="133" t="str">
        <f t="shared" si="204"/>
        <v/>
      </c>
    </row>
    <row r="103" spans="1:12" ht="12.75" customHeight="1" x14ac:dyDescent="0.2">
      <c r="A103" s="129" t="str">
        <f t="shared" si="0"/>
        <v>-</v>
      </c>
      <c r="B103" s="130" t="str">
        <f>IF(D103="","",Finish!N105)</f>
        <v/>
      </c>
      <c r="C103" s="130" t="str">
        <f>IF(D103="","",Finish!M105)</f>
        <v/>
      </c>
      <c r="D103" s="131" t="str">
        <f>IF(LEFT(Finish!O105,1)="W",Finish!J105,"")</f>
        <v/>
      </c>
      <c r="E103" s="131" t="str">
        <f t="shared" si="1"/>
        <v/>
      </c>
      <c r="F103" s="132" t="str">
        <f t="shared" si="2"/>
        <v/>
      </c>
      <c r="G103" s="130" t="str">
        <f t="shared" ref="G103:I103" si="205">IF($E103=2,B103,"")</f>
        <v/>
      </c>
      <c r="H103" s="130" t="str">
        <f t="shared" si="205"/>
        <v/>
      </c>
      <c r="I103" s="133" t="str">
        <f t="shared" si="205"/>
        <v/>
      </c>
      <c r="J103" s="130" t="str">
        <f t="shared" ref="J103:L103" si="206">IF($E103=3,B103,"")</f>
        <v/>
      </c>
      <c r="K103" s="130" t="str">
        <f t="shared" si="206"/>
        <v/>
      </c>
      <c r="L103" s="133" t="str">
        <f t="shared" si="206"/>
        <v/>
      </c>
    </row>
    <row r="104" spans="1:12" ht="12.75" customHeight="1" x14ac:dyDescent="0.2">
      <c r="A104" s="129" t="str">
        <f t="shared" si="0"/>
        <v>-</v>
      </c>
      <c r="B104" s="130" t="str">
        <f>IF(D104="","",Finish!N106)</f>
        <v/>
      </c>
      <c r="C104" s="130" t="str">
        <f>IF(D104="","",Finish!M106)</f>
        <v/>
      </c>
      <c r="D104" s="131" t="str">
        <f>IF(LEFT(Finish!O106,1)="W",Finish!J106,"")</f>
        <v/>
      </c>
      <c r="E104" s="131" t="str">
        <f t="shared" si="1"/>
        <v/>
      </c>
      <c r="F104" s="132" t="str">
        <f t="shared" si="2"/>
        <v/>
      </c>
      <c r="G104" s="130" t="str">
        <f t="shared" ref="G104:I104" si="207">IF($E104=2,B104,"")</f>
        <v/>
      </c>
      <c r="H104" s="130" t="str">
        <f t="shared" si="207"/>
        <v/>
      </c>
      <c r="I104" s="133" t="str">
        <f t="shared" si="207"/>
        <v/>
      </c>
      <c r="J104" s="130" t="str">
        <f t="shared" ref="J104:L104" si="208">IF($E104=3,B104,"")</f>
        <v/>
      </c>
      <c r="K104" s="130" t="str">
        <f t="shared" si="208"/>
        <v/>
      </c>
      <c r="L104" s="133" t="str">
        <f t="shared" si="208"/>
        <v/>
      </c>
    </row>
    <row r="105" spans="1:12" ht="12.75" customHeight="1" x14ac:dyDescent="0.2">
      <c r="A105" s="129" t="str">
        <f t="shared" si="0"/>
        <v>-</v>
      </c>
      <c r="B105" s="130" t="str">
        <f>IF(D105="","",Finish!N107)</f>
        <v>Acre Street Runners</v>
      </c>
      <c r="C105" s="130" t="str">
        <f>IF(D105="","",Finish!M107)</f>
        <v>Chloe Hewlett</v>
      </c>
      <c r="D105" s="131">
        <f>IF(LEFT(Finish!O107,1)="W",Finish!J107,"")</f>
        <v>18</v>
      </c>
      <c r="E105" s="131">
        <f t="shared" si="1"/>
        <v>1</v>
      </c>
      <c r="F105" s="132" t="str">
        <f t="shared" si="2"/>
        <v/>
      </c>
      <c r="G105" s="130" t="str">
        <f t="shared" ref="G105:I105" si="209">IF($E105=2,B105,"")</f>
        <v/>
      </c>
      <c r="H105" s="130" t="str">
        <f t="shared" si="209"/>
        <v/>
      </c>
      <c r="I105" s="133" t="str">
        <f t="shared" si="209"/>
        <v/>
      </c>
      <c r="J105" s="130" t="str">
        <f t="shared" ref="J105:L105" si="210">IF($E105=3,B105,"")</f>
        <v/>
      </c>
      <c r="K105" s="130" t="str">
        <f t="shared" si="210"/>
        <v/>
      </c>
      <c r="L105" s="133" t="str">
        <f t="shared" si="210"/>
        <v/>
      </c>
    </row>
    <row r="106" spans="1:12" ht="12.75" customHeight="1" x14ac:dyDescent="0.2">
      <c r="A106" s="129" t="str">
        <f t="shared" si="0"/>
        <v>-</v>
      </c>
      <c r="B106" s="130" t="str">
        <f>IF(D106="","",Finish!N108)</f>
        <v>CleM</v>
      </c>
      <c r="C106" s="130" t="str">
        <f>IF(D106="","",Finish!M108)</f>
        <v>Linda Lord</v>
      </c>
      <c r="D106" s="131">
        <f>IF(LEFT(Finish!O108,1)="W",Finish!J108,"")</f>
        <v>19</v>
      </c>
      <c r="E106" s="131">
        <f t="shared" si="1"/>
        <v>1</v>
      </c>
      <c r="F106" s="132" t="str">
        <f t="shared" si="2"/>
        <v/>
      </c>
      <c r="G106" s="130" t="str">
        <f t="shared" ref="G106:I106" si="211">IF($E106=2,B106,"")</f>
        <v/>
      </c>
      <c r="H106" s="130" t="str">
        <f t="shared" si="211"/>
        <v/>
      </c>
      <c r="I106" s="133" t="str">
        <f t="shared" si="211"/>
        <v/>
      </c>
      <c r="J106" s="130" t="str">
        <f t="shared" ref="J106:L106" si="212">IF($E106=3,B106,"")</f>
        <v/>
      </c>
      <c r="K106" s="130" t="str">
        <f t="shared" si="212"/>
        <v/>
      </c>
      <c r="L106" s="133" t="str">
        <f t="shared" si="212"/>
        <v/>
      </c>
    </row>
    <row r="107" spans="1:12" ht="12.75" customHeight="1" x14ac:dyDescent="0.2">
      <c r="A107" s="129" t="str">
        <f t="shared" si="0"/>
        <v>-</v>
      </c>
      <c r="B107" s="130" t="str">
        <f>IF(D107="","",Finish!N109)</f>
        <v>Ramsbottom RC</v>
      </c>
      <c r="C107" s="130" t="str">
        <f>IF(D107="","",Finish!M109)</f>
        <v>Becky Albrow</v>
      </c>
      <c r="D107" s="131">
        <f>IF(LEFT(Finish!O109,1)="W",Finish!J109,"")</f>
        <v>20</v>
      </c>
      <c r="E107" s="131">
        <f t="shared" si="1"/>
        <v>2</v>
      </c>
      <c r="F107" s="132" t="str">
        <f t="shared" si="2"/>
        <v/>
      </c>
      <c r="G107" s="130" t="str">
        <f t="shared" ref="G107:I107" si="213">IF($E107=2,B107,"")</f>
        <v>Ramsbottom RC</v>
      </c>
      <c r="H107" s="130" t="str">
        <f t="shared" si="213"/>
        <v>Becky Albrow</v>
      </c>
      <c r="I107" s="133">
        <f t="shared" si="213"/>
        <v>20</v>
      </c>
      <c r="J107" s="130" t="str">
        <f t="shared" ref="J107:L107" si="214">IF($E107=3,B107,"")</f>
        <v/>
      </c>
      <c r="K107" s="130" t="str">
        <f t="shared" si="214"/>
        <v/>
      </c>
      <c r="L107" s="133" t="str">
        <f t="shared" si="214"/>
        <v/>
      </c>
    </row>
    <row r="108" spans="1:12" ht="12.75" customHeight="1" x14ac:dyDescent="0.2">
      <c r="A108" s="129" t="str">
        <f t="shared" si="0"/>
        <v>-</v>
      </c>
      <c r="B108" s="130" t="str">
        <f>IF(D108="","",Finish!N110)</f>
        <v/>
      </c>
      <c r="C108" s="130" t="str">
        <f>IF(D108="","",Finish!M110)</f>
        <v/>
      </c>
      <c r="D108" s="131" t="str">
        <f>IF(LEFT(Finish!O110,1)="W",Finish!J110,"")</f>
        <v/>
      </c>
      <c r="E108" s="131" t="str">
        <f t="shared" si="1"/>
        <v/>
      </c>
      <c r="F108" s="132" t="str">
        <f t="shared" si="2"/>
        <v/>
      </c>
      <c r="G108" s="130" t="str">
        <f t="shared" ref="G108:I108" si="215">IF($E108=2,B108,"")</f>
        <v/>
      </c>
      <c r="H108" s="130" t="str">
        <f t="shared" si="215"/>
        <v/>
      </c>
      <c r="I108" s="133" t="str">
        <f t="shared" si="215"/>
        <v/>
      </c>
      <c r="J108" s="130" t="str">
        <f t="shared" ref="J108:L108" si="216">IF($E108=3,B108,"")</f>
        <v/>
      </c>
      <c r="K108" s="130" t="str">
        <f t="shared" si="216"/>
        <v/>
      </c>
      <c r="L108" s="133" t="str">
        <f t="shared" si="216"/>
        <v/>
      </c>
    </row>
    <row r="109" spans="1:12" ht="12.75" customHeight="1" x14ac:dyDescent="0.2">
      <c r="A109" s="129" t="str">
        <f t="shared" si="0"/>
        <v>-</v>
      </c>
      <c r="B109" s="130" t="str">
        <f>IF(D109="","",Finish!N111)</f>
        <v>Rossendale Harriers</v>
      </c>
      <c r="C109" s="130" t="str">
        <f>IF(D109="","",Finish!M111)</f>
        <v>Lorna Holt</v>
      </c>
      <c r="D109" s="131">
        <f>IF(LEFT(Finish!O111,1)="W",Finish!J111,"")</f>
        <v>21</v>
      </c>
      <c r="E109" s="131">
        <f t="shared" si="1"/>
        <v>5</v>
      </c>
      <c r="F109" s="132" t="str">
        <f t="shared" si="2"/>
        <v/>
      </c>
      <c r="G109" s="130" t="str">
        <f t="shared" ref="G109:I109" si="217">IF($E109=2,B109,"")</f>
        <v/>
      </c>
      <c r="H109" s="130" t="str">
        <f t="shared" si="217"/>
        <v/>
      </c>
      <c r="I109" s="133" t="str">
        <f t="shared" si="217"/>
        <v/>
      </c>
      <c r="J109" s="130" t="str">
        <f t="shared" ref="J109:L109" si="218">IF($E109=3,B109,"")</f>
        <v/>
      </c>
      <c r="K109" s="130" t="str">
        <f t="shared" si="218"/>
        <v/>
      </c>
      <c r="L109" s="133" t="str">
        <f t="shared" si="218"/>
        <v/>
      </c>
    </row>
    <row r="110" spans="1:12" ht="12.75" customHeight="1" x14ac:dyDescent="0.2">
      <c r="A110" s="129" t="str">
        <f t="shared" si="0"/>
        <v>-</v>
      </c>
      <c r="B110" s="130" t="str">
        <f>IF(D110="","",Finish!N112)</f>
        <v>u/a</v>
      </c>
      <c r="C110" s="130" t="str">
        <f>IF(D110="","",Finish!M112)</f>
        <v>Kathryn Clayton</v>
      </c>
      <c r="D110" s="131">
        <f>IF(LEFT(Finish!O112,1)="W",Finish!J112,"")</f>
        <v>22</v>
      </c>
      <c r="E110" s="131">
        <f t="shared" si="1"/>
        <v>1</v>
      </c>
      <c r="F110" s="132" t="str">
        <f t="shared" si="2"/>
        <v/>
      </c>
      <c r="G110" s="130" t="str">
        <f t="shared" ref="G110:I110" si="219">IF($E110=2,B110,"")</f>
        <v/>
      </c>
      <c r="H110" s="130" t="str">
        <f t="shared" si="219"/>
        <v/>
      </c>
      <c r="I110" s="133" t="str">
        <f t="shared" si="219"/>
        <v/>
      </c>
      <c r="J110" s="130" t="str">
        <f t="shared" ref="J110:L110" si="220">IF($E110=3,B110,"")</f>
        <v/>
      </c>
      <c r="K110" s="130" t="str">
        <f t="shared" si="220"/>
        <v/>
      </c>
      <c r="L110" s="133" t="str">
        <f t="shared" si="220"/>
        <v/>
      </c>
    </row>
    <row r="111" spans="1:12" ht="12.75" customHeight="1" x14ac:dyDescent="0.2">
      <c r="A111" s="129" t="str">
        <f t="shared" si="0"/>
        <v>-</v>
      </c>
      <c r="B111" s="130" t="str">
        <f>IF(D111="","",Finish!N113)</f>
        <v>Trawden AC</v>
      </c>
      <c r="C111" s="130" t="str">
        <f>IF(D111="","",Finish!M113)</f>
        <v>Karen Windle</v>
      </c>
      <c r="D111" s="131">
        <f>IF(LEFT(Finish!O113,1)="W",Finish!J113,"")</f>
        <v>23</v>
      </c>
      <c r="E111" s="131">
        <f t="shared" si="1"/>
        <v>1</v>
      </c>
      <c r="F111" s="132" t="str">
        <f t="shared" si="2"/>
        <v/>
      </c>
      <c r="G111" s="130" t="str">
        <f t="shared" ref="G111:I111" si="221">IF($E111=2,B111,"")</f>
        <v/>
      </c>
      <c r="H111" s="130" t="str">
        <f t="shared" si="221"/>
        <v/>
      </c>
      <c r="I111" s="133" t="str">
        <f t="shared" si="221"/>
        <v/>
      </c>
      <c r="J111" s="130" t="str">
        <f t="shared" ref="J111:L111" si="222">IF($E111=3,B111,"")</f>
        <v/>
      </c>
      <c r="K111" s="130" t="str">
        <f t="shared" si="222"/>
        <v/>
      </c>
      <c r="L111" s="133" t="str">
        <f t="shared" si="222"/>
        <v/>
      </c>
    </row>
    <row r="112" spans="1:12" ht="12.75" customHeight="1" x14ac:dyDescent="0.2">
      <c r="A112" s="129" t="str">
        <f t="shared" si="0"/>
        <v>-</v>
      </c>
      <c r="B112" s="130" t="str">
        <f>IF(D112="","",Finish!N114)</f>
        <v/>
      </c>
      <c r="C112" s="130" t="str">
        <f>IF(D112="","",Finish!M114)</f>
        <v/>
      </c>
      <c r="D112" s="131" t="str">
        <f>IF(LEFT(Finish!O114,1)="W",Finish!J114,"")</f>
        <v/>
      </c>
      <c r="E112" s="131" t="str">
        <f t="shared" si="1"/>
        <v/>
      </c>
      <c r="F112" s="132" t="str">
        <f t="shared" si="2"/>
        <v/>
      </c>
      <c r="G112" s="130" t="str">
        <f t="shared" ref="G112:I112" si="223">IF($E112=2,B112,"")</f>
        <v/>
      </c>
      <c r="H112" s="130" t="str">
        <f t="shared" si="223"/>
        <v/>
      </c>
      <c r="I112" s="133" t="str">
        <f t="shared" si="223"/>
        <v/>
      </c>
      <c r="J112" s="130" t="str">
        <f t="shared" ref="J112:L112" si="224">IF($E112=3,B112,"")</f>
        <v/>
      </c>
      <c r="K112" s="130" t="str">
        <f t="shared" si="224"/>
        <v/>
      </c>
      <c r="L112" s="133" t="str">
        <f t="shared" si="224"/>
        <v/>
      </c>
    </row>
    <row r="113" spans="1:12" ht="12.75" customHeight="1" x14ac:dyDescent="0.2">
      <c r="A113" s="129" t="str">
        <f t="shared" si="0"/>
        <v>-</v>
      </c>
      <c r="B113" s="130" t="str">
        <f>IF(D113="","",Finish!N115)</f>
        <v/>
      </c>
      <c r="C113" s="130" t="str">
        <f>IF(D113="","",Finish!M115)</f>
        <v/>
      </c>
      <c r="D113" s="131" t="str">
        <f>IF(LEFT(Finish!O115,1)="W",Finish!J115,"")</f>
        <v/>
      </c>
      <c r="E113" s="131" t="str">
        <f t="shared" si="1"/>
        <v/>
      </c>
      <c r="F113" s="132" t="str">
        <f t="shared" si="2"/>
        <v/>
      </c>
      <c r="G113" s="130" t="str">
        <f t="shared" ref="G113:I113" si="225">IF($E113=2,B113,"")</f>
        <v/>
      </c>
      <c r="H113" s="130" t="str">
        <f t="shared" si="225"/>
        <v/>
      </c>
      <c r="I113" s="133" t="str">
        <f t="shared" si="225"/>
        <v/>
      </c>
      <c r="J113" s="130" t="str">
        <f t="shared" ref="J113:L113" si="226">IF($E113=3,B113,"")</f>
        <v/>
      </c>
      <c r="K113" s="130" t="str">
        <f t="shared" si="226"/>
        <v/>
      </c>
      <c r="L113" s="133" t="str">
        <f t="shared" si="226"/>
        <v/>
      </c>
    </row>
    <row r="114" spans="1:12" ht="12.75" customHeight="1" x14ac:dyDescent="0.2">
      <c r="A114" s="129" t="str">
        <f t="shared" si="0"/>
        <v>-</v>
      </c>
      <c r="B114" s="130" t="str">
        <f>IF(D114="","",Finish!N116)</f>
        <v>Rossendale Harriers</v>
      </c>
      <c r="C114" s="130" t="str">
        <f>IF(D114="","",Finish!M116)</f>
        <v>Hilary Farren</v>
      </c>
      <c r="D114" s="131">
        <f>IF(LEFT(Finish!O116,1)="W",Finish!J116,"")</f>
        <v>24</v>
      </c>
      <c r="E114" s="131">
        <f t="shared" si="1"/>
        <v>6</v>
      </c>
      <c r="F114" s="132" t="str">
        <f t="shared" si="2"/>
        <v/>
      </c>
      <c r="G114" s="130" t="str">
        <f t="shared" ref="G114:I114" si="227">IF($E114=2,B114,"")</f>
        <v/>
      </c>
      <c r="H114" s="130" t="str">
        <f t="shared" si="227"/>
        <v/>
      </c>
      <c r="I114" s="133" t="str">
        <f t="shared" si="227"/>
        <v/>
      </c>
      <c r="J114" s="130" t="str">
        <f t="shared" ref="J114:L114" si="228">IF($E114=3,B114,"")</f>
        <v/>
      </c>
      <c r="K114" s="130" t="str">
        <f t="shared" si="228"/>
        <v/>
      </c>
      <c r="L114" s="133" t="str">
        <f t="shared" si="228"/>
        <v/>
      </c>
    </row>
    <row r="115" spans="1:12" ht="12.75" customHeight="1" x14ac:dyDescent="0.2">
      <c r="A115" s="129" t="str">
        <f t="shared" si="0"/>
        <v>-</v>
      </c>
      <c r="B115" s="130" t="str">
        <f>IF(D115="","",Finish!N117)</f>
        <v/>
      </c>
      <c r="C115" s="130" t="str">
        <f>IF(D115="","",Finish!M117)</f>
        <v/>
      </c>
      <c r="D115" s="131" t="str">
        <f>IF(LEFT(Finish!O117,1)="W",Finish!J117,"")</f>
        <v/>
      </c>
      <c r="E115" s="131" t="str">
        <f t="shared" si="1"/>
        <v/>
      </c>
      <c r="F115" s="132" t="str">
        <f t="shared" si="2"/>
        <v/>
      </c>
      <c r="G115" s="130" t="str">
        <f t="shared" ref="G115:I115" si="229">IF($E115=2,B115,"")</f>
        <v/>
      </c>
      <c r="H115" s="130" t="str">
        <f t="shared" si="229"/>
        <v/>
      </c>
      <c r="I115" s="133" t="str">
        <f t="shared" si="229"/>
        <v/>
      </c>
      <c r="J115" s="130" t="str">
        <f t="shared" ref="J115:L115" si="230">IF($E115=3,B115,"")</f>
        <v/>
      </c>
      <c r="K115" s="130" t="str">
        <f t="shared" si="230"/>
        <v/>
      </c>
      <c r="L115" s="133" t="str">
        <f t="shared" si="230"/>
        <v/>
      </c>
    </row>
    <row r="116" spans="1:12" ht="12.75" customHeight="1" x14ac:dyDescent="0.2">
      <c r="A116" s="129" t="str">
        <f t="shared" si="0"/>
        <v>-</v>
      </c>
      <c r="B116" s="130" t="str">
        <f>IF(D116="","",Finish!N118)</f>
        <v/>
      </c>
      <c r="C116" s="130" t="str">
        <f>IF(D116="","",Finish!M118)</f>
        <v/>
      </c>
      <c r="D116" s="131" t="str">
        <f>IF(LEFT(Finish!O118,1)="W",Finish!J118,"")</f>
        <v/>
      </c>
      <c r="E116" s="131" t="str">
        <f t="shared" si="1"/>
        <v/>
      </c>
      <c r="F116" s="132" t="str">
        <f t="shared" si="2"/>
        <v/>
      </c>
      <c r="G116" s="130" t="str">
        <f t="shared" ref="G116:I116" si="231">IF($E116=2,B116,"")</f>
        <v/>
      </c>
      <c r="H116" s="130" t="str">
        <f t="shared" si="231"/>
        <v/>
      </c>
      <c r="I116" s="133" t="str">
        <f t="shared" si="231"/>
        <v/>
      </c>
      <c r="J116" s="130" t="str">
        <f t="shared" ref="J116:L116" si="232">IF($E116=3,B116,"")</f>
        <v/>
      </c>
      <c r="K116" s="130" t="str">
        <f t="shared" si="232"/>
        <v/>
      </c>
      <c r="L116" s="133" t="str">
        <f t="shared" si="232"/>
        <v/>
      </c>
    </row>
    <row r="117" spans="1:12" ht="12.75" customHeight="1" x14ac:dyDescent="0.2">
      <c r="A117" s="129" t="str">
        <f t="shared" si="0"/>
        <v>-</v>
      </c>
      <c r="B117" s="130" t="str">
        <f>IF(D117="","",Finish!N119)</f>
        <v/>
      </c>
      <c r="C117" s="130" t="str">
        <f>IF(D117="","",Finish!M119)</f>
        <v/>
      </c>
      <c r="D117" s="131" t="str">
        <f>IF(LEFT(Finish!O119,1)="W",Finish!J119,"")</f>
        <v/>
      </c>
      <c r="E117" s="131" t="str">
        <f t="shared" si="1"/>
        <v/>
      </c>
      <c r="F117" s="132" t="str">
        <f t="shared" si="2"/>
        <v/>
      </c>
      <c r="G117" s="130" t="str">
        <f t="shared" ref="G117:I117" si="233">IF($E117=2,B117,"")</f>
        <v/>
      </c>
      <c r="H117" s="130" t="str">
        <f t="shared" si="233"/>
        <v/>
      </c>
      <c r="I117" s="133" t="str">
        <f t="shared" si="233"/>
        <v/>
      </c>
      <c r="J117" s="130" t="str">
        <f t="shared" ref="J117:L117" si="234">IF($E117=3,B117,"")</f>
        <v/>
      </c>
      <c r="K117" s="130" t="str">
        <f t="shared" si="234"/>
        <v/>
      </c>
      <c r="L117" s="133" t="str">
        <f t="shared" si="234"/>
        <v/>
      </c>
    </row>
    <row r="118" spans="1:12" ht="12.75" customHeight="1" x14ac:dyDescent="0.2">
      <c r="A118" s="129" t="str">
        <f t="shared" si="0"/>
        <v>-</v>
      </c>
      <c r="B118" s="130" t="str">
        <f>IF(D118="","",Finish!N120)</f>
        <v/>
      </c>
      <c r="C118" s="130" t="str">
        <f>IF(D118="","",Finish!M120)</f>
        <v/>
      </c>
      <c r="D118" s="131" t="str">
        <f>IF(LEFT(Finish!O120,1)="W",Finish!J120,"")</f>
        <v/>
      </c>
      <c r="E118" s="131" t="str">
        <f t="shared" si="1"/>
        <v/>
      </c>
      <c r="F118" s="132" t="str">
        <f t="shared" si="2"/>
        <v/>
      </c>
      <c r="G118" s="130" t="str">
        <f t="shared" ref="G118:I118" si="235">IF($E118=2,B118,"")</f>
        <v/>
      </c>
      <c r="H118" s="130" t="str">
        <f t="shared" si="235"/>
        <v/>
      </c>
      <c r="I118" s="133" t="str">
        <f t="shared" si="235"/>
        <v/>
      </c>
      <c r="J118" s="130" t="str">
        <f t="shared" ref="J118:L118" si="236">IF($E118=3,B118,"")</f>
        <v/>
      </c>
      <c r="K118" s="130" t="str">
        <f t="shared" si="236"/>
        <v/>
      </c>
      <c r="L118" s="133" t="str">
        <f t="shared" si="236"/>
        <v/>
      </c>
    </row>
    <row r="119" spans="1:12" ht="12.75" customHeight="1" x14ac:dyDescent="0.2">
      <c r="A119" s="129" t="str">
        <f t="shared" si="0"/>
        <v>-</v>
      </c>
      <c r="B119" s="130" t="str">
        <f>IF(D119="","",Finish!N121)</f>
        <v/>
      </c>
      <c r="C119" s="130" t="str">
        <f>IF(D119="","",Finish!M121)</f>
        <v/>
      </c>
      <c r="D119" s="131" t="str">
        <f>IF(LEFT(Finish!O121,1)="W",Finish!J121,"")</f>
        <v/>
      </c>
      <c r="E119" s="131" t="str">
        <f t="shared" si="1"/>
        <v/>
      </c>
      <c r="F119" s="132" t="str">
        <f t="shared" si="2"/>
        <v/>
      </c>
      <c r="G119" s="130" t="str">
        <f t="shared" ref="G119:I119" si="237">IF($E119=2,B119,"")</f>
        <v/>
      </c>
      <c r="H119" s="130" t="str">
        <f t="shared" si="237"/>
        <v/>
      </c>
      <c r="I119" s="133" t="str">
        <f t="shared" si="237"/>
        <v/>
      </c>
      <c r="J119" s="130" t="str">
        <f t="shared" ref="J119:L119" si="238">IF($E119=3,B119,"")</f>
        <v/>
      </c>
      <c r="K119" s="130" t="str">
        <f t="shared" si="238"/>
        <v/>
      </c>
      <c r="L119" s="133" t="str">
        <f t="shared" si="238"/>
        <v/>
      </c>
    </row>
    <row r="120" spans="1:12" ht="12.75" customHeight="1" x14ac:dyDescent="0.2">
      <c r="A120" s="129" t="str">
        <f t="shared" si="0"/>
        <v>-</v>
      </c>
      <c r="B120" s="130" t="str">
        <f>IF(D120="","",Finish!N122)</f>
        <v/>
      </c>
      <c r="C120" s="130" t="str">
        <f>IF(D120="","",Finish!M122)</f>
        <v/>
      </c>
      <c r="D120" s="131" t="str">
        <f>IF(LEFT(Finish!O122,1)="W",Finish!J122,"")</f>
        <v/>
      </c>
      <c r="E120" s="131" t="str">
        <f t="shared" si="1"/>
        <v/>
      </c>
      <c r="F120" s="132" t="str">
        <f t="shared" si="2"/>
        <v/>
      </c>
      <c r="G120" s="130" t="str">
        <f t="shared" ref="G120:I120" si="239">IF($E120=2,B120,"")</f>
        <v/>
      </c>
      <c r="H120" s="130" t="str">
        <f t="shared" si="239"/>
        <v/>
      </c>
      <c r="I120" s="133" t="str">
        <f t="shared" si="239"/>
        <v/>
      </c>
      <c r="J120" s="130" t="str">
        <f t="shared" ref="J120:L120" si="240">IF($E120=3,B120,"")</f>
        <v/>
      </c>
      <c r="K120" s="130" t="str">
        <f t="shared" si="240"/>
        <v/>
      </c>
      <c r="L120" s="133" t="str">
        <f t="shared" si="240"/>
        <v/>
      </c>
    </row>
    <row r="121" spans="1:12" ht="12.75" customHeight="1" x14ac:dyDescent="0.2">
      <c r="A121" s="129" t="str">
        <f t="shared" si="0"/>
        <v>-</v>
      </c>
      <c r="B121" s="130" t="str">
        <f>IF(D121="","",Finish!N123)</f>
        <v/>
      </c>
      <c r="C121" s="130" t="str">
        <f>IF(D121="","",Finish!M123)</f>
        <v/>
      </c>
      <c r="D121" s="131" t="str">
        <f>IF(LEFT(Finish!O123,1)="W",Finish!J123,"")</f>
        <v/>
      </c>
      <c r="E121" s="131" t="str">
        <f t="shared" si="1"/>
        <v/>
      </c>
      <c r="F121" s="132" t="str">
        <f t="shared" si="2"/>
        <v/>
      </c>
      <c r="G121" s="130" t="str">
        <f t="shared" ref="G121:I121" si="241">IF($E121=2,B121,"")</f>
        <v/>
      </c>
      <c r="H121" s="130" t="str">
        <f t="shared" si="241"/>
        <v/>
      </c>
      <c r="I121" s="133" t="str">
        <f t="shared" si="241"/>
        <v/>
      </c>
      <c r="J121" s="130" t="str">
        <f t="shared" ref="J121:L121" si="242">IF($E121=3,B121,"")</f>
        <v/>
      </c>
      <c r="K121" s="130" t="str">
        <f t="shared" si="242"/>
        <v/>
      </c>
      <c r="L121" s="133" t="str">
        <f t="shared" si="242"/>
        <v/>
      </c>
    </row>
    <row r="122" spans="1:12" ht="12.75" customHeight="1" x14ac:dyDescent="0.2">
      <c r="A122" s="129" t="str">
        <f t="shared" si="0"/>
        <v>-</v>
      </c>
      <c r="B122" s="130" t="str">
        <f>IF(D122="","",Finish!N124)</f>
        <v/>
      </c>
      <c r="C122" s="130" t="str">
        <f>IF(D122="","",Finish!M124)</f>
        <v/>
      </c>
      <c r="D122" s="131" t="str">
        <f>IF(LEFT(Finish!O124,1)="W",Finish!J124,"")</f>
        <v/>
      </c>
      <c r="E122" s="131" t="str">
        <f t="shared" si="1"/>
        <v/>
      </c>
      <c r="F122" s="132" t="str">
        <f t="shared" si="2"/>
        <v/>
      </c>
      <c r="G122" s="130" t="str">
        <f t="shared" ref="G122:I122" si="243">IF($E122=2,B122,"")</f>
        <v/>
      </c>
      <c r="H122" s="130" t="str">
        <f t="shared" si="243"/>
        <v/>
      </c>
      <c r="I122" s="133" t="str">
        <f t="shared" si="243"/>
        <v/>
      </c>
      <c r="J122" s="130" t="str">
        <f t="shared" ref="J122:L122" si="244">IF($E122=3,B122,"")</f>
        <v/>
      </c>
      <c r="K122" s="130" t="str">
        <f t="shared" si="244"/>
        <v/>
      </c>
      <c r="L122" s="133" t="str">
        <f t="shared" si="244"/>
        <v/>
      </c>
    </row>
    <row r="123" spans="1:12" ht="12.75" customHeight="1" x14ac:dyDescent="0.2">
      <c r="A123" s="129" t="str">
        <f t="shared" si="0"/>
        <v>-</v>
      </c>
      <c r="B123" s="130" t="str">
        <f>IF(D123="","",Finish!N125)</f>
        <v/>
      </c>
      <c r="C123" s="130" t="str">
        <f>IF(D123="","",Finish!M125)</f>
        <v/>
      </c>
      <c r="D123" s="131" t="str">
        <f>IF(LEFT(Finish!O125,1)="W",Finish!J125,"")</f>
        <v/>
      </c>
      <c r="E123" s="131" t="str">
        <f t="shared" si="1"/>
        <v/>
      </c>
      <c r="F123" s="132" t="str">
        <f t="shared" si="2"/>
        <v/>
      </c>
      <c r="G123" s="130" t="str">
        <f t="shared" ref="G123:I123" si="245">IF($E123=2,B123,"")</f>
        <v/>
      </c>
      <c r="H123" s="130" t="str">
        <f t="shared" si="245"/>
        <v/>
      </c>
      <c r="I123" s="133" t="str">
        <f t="shared" si="245"/>
        <v/>
      </c>
      <c r="J123" s="130" t="str">
        <f t="shared" ref="J123:L123" si="246">IF($E123=3,B123,"")</f>
        <v/>
      </c>
      <c r="K123" s="130" t="str">
        <f t="shared" si="246"/>
        <v/>
      </c>
      <c r="L123" s="133" t="str">
        <f t="shared" si="246"/>
        <v/>
      </c>
    </row>
    <row r="124" spans="1:12" ht="12.75" customHeight="1" x14ac:dyDescent="0.2">
      <c r="A124" s="129" t="str">
        <f t="shared" si="0"/>
        <v>-</v>
      </c>
      <c r="B124" s="130" t="str">
        <f>IF(D124="","",Finish!N126)</f>
        <v/>
      </c>
      <c r="C124" s="130" t="str">
        <f>IF(D124="","",Finish!M126)</f>
        <v/>
      </c>
      <c r="D124" s="131" t="str">
        <f>IF(LEFT(Finish!O126,1)="W",Finish!J126,"")</f>
        <v/>
      </c>
      <c r="E124" s="131" t="str">
        <f t="shared" si="1"/>
        <v/>
      </c>
      <c r="F124" s="132" t="str">
        <f t="shared" si="2"/>
        <v/>
      </c>
      <c r="G124" s="130" t="str">
        <f t="shared" ref="G124:I124" si="247">IF($E124=2,B124,"")</f>
        <v/>
      </c>
      <c r="H124" s="130" t="str">
        <f t="shared" si="247"/>
        <v/>
      </c>
      <c r="I124" s="133" t="str">
        <f t="shared" si="247"/>
        <v/>
      </c>
      <c r="J124" s="130" t="str">
        <f t="shared" ref="J124:L124" si="248">IF($E124=3,B124,"")</f>
        <v/>
      </c>
      <c r="K124" s="130" t="str">
        <f t="shared" si="248"/>
        <v/>
      </c>
      <c r="L124" s="133" t="str">
        <f t="shared" si="248"/>
        <v/>
      </c>
    </row>
    <row r="125" spans="1:12" ht="12.75" customHeight="1" x14ac:dyDescent="0.2">
      <c r="A125" s="129" t="str">
        <f t="shared" si="0"/>
        <v>-</v>
      </c>
      <c r="B125" s="130" t="str">
        <f>IF(D125="","",Finish!N127)</f>
        <v/>
      </c>
      <c r="C125" s="130" t="str">
        <f>IF(D125="","",Finish!M127)</f>
        <v/>
      </c>
      <c r="D125" s="131" t="str">
        <f>IF(LEFT(Finish!O127,1)="W",Finish!J127,"")</f>
        <v/>
      </c>
      <c r="E125" s="131" t="str">
        <f t="shared" si="1"/>
        <v/>
      </c>
      <c r="F125" s="132" t="str">
        <f t="shared" si="2"/>
        <v/>
      </c>
      <c r="G125" s="130" t="str">
        <f t="shared" ref="G125:I125" si="249">IF($E125=2,B125,"")</f>
        <v/>
      </c>
      <c r="H125" s="130" t="str">
        <f t="shared" si="249"/>
        <v/>
      </c>
      <c r="I125" s="133" t="str">
        <f t="shared" si="249"/>
        <v/>
      </c>
      <c r="J125" s="130" t="str">
        <f t="shared" ref="J125:L125" si="250">IF($E125=3,B125,"")</f>
        <v/>
      </c>
      <c r="K125" s="130" t="str">
        <f t="shared" si="250"/>
        <v/>
      </c>
      <c r="L125" s="133" t="str">
        <f t="shared" si="250"/>
        <v/>
      </c>
    </row>
    <row r="126" spans="1:12" ht="12.75" customHeight="1" x14ac:dyDescent="0.2">
      <c r="A126" s="129" t="str">
        <f t="shared" si="0"/>
        <v>-</v>
      </c>
      <c r="B126" s="130" t="str">
        <f>IF(D126="","",Finish!N128)</f>
        <v/>
      </c>
      <c r="C126" s="130" t="str">
        <f>IF(D126="","",Finish!M128)</f>
        <v/>
      </c>
      <c r="D126" s="131" t="str">
        <f>IF(LEFT(Finish!O128,1)="W",Finish!J128,"")</f>
        <v/>
      </c>
      <c r="E126" s="131" t="str">
        <f t="shared" si="1"/>
        <v/>
      </c>
      <c r="F126" s="132" t="str">
        <f t="shared" si="2"/>
        <v/>
      </c>
      <c r="G126" s="130" t="str">
        <f t="shared" ref="G126:I126" si="251">IF($E126=2,B126,"")</f>
        <v/>
      </c>
      <c r="H126" s="130" t="str">
        <f t="shared" si="251"/>
        <v/>
      </c>
      <c r="I126" s="133" t="str">
        <f t="shared" si="251"/>
        <v/>
      </c>
      <c r="J126" s="130" t="str">
        <f t="shared" ref="J126:L126" si="252">IF($E126=3,B126,"")</f>
        <v/>
      </c>
      <c r="K126" s="130" t="str">
        <f t="shared" si="252"/>
        <v/>
      </c>
      <c r="L126" s="133" t="str">
        <f t="shared" si="252"/>
        <v/>
      </c>
    </row>
    <row r="127" spans="1:12" ht="12.75" customHeight="1" x14ac:dyDescent="0.2">
      <c r="A127" s="129" t="str">
        <f t="shared" si="0"/>
        <v>-</v>
      </c>
      <c r="B127" s="130" t="str">
        <f>IF(D127="","",Finish!N129)</f>
        <v/>
      </c>
      <c r="C127" s="130" t="str">
        <f>IF(D127="","",Finish!M129)</f>
        <v/>
      </c>
      <c r="D127" s="131" t="str">
        <f>IF(LEFT(Finish!O129,1)="W",Finish!J129,"")</f>
        <v/>
      </c>
      <c r="E127" s="131" t="str">
        <f t="shared" si="1"/>
        <v/>
      </c>
      <c r="F127" s="132" t="str">
        <f t="shared" si="2"/>
        <v/>
      </c>
      <c r="G127" s="130" t="str">
        <f t="shared" ref="G127:I127" si="253">IF($E127=2,B127,"")</f>
        <v/>
      </c>
      <c r="H127" s="130" t="str">
        <f t="shared" si="253"/>
        <v/>
      </c>
      <c r="I127" s="133" t="str">
        <f t="shared" si="253"/>
        <v/>
      </c>
      <c r="J127" s="130" t="str">
        <f t="shared" ref="J127:L127" si="254">IF($E127=3,B127,"")</f>
        <v/>
      </c>
      <c r="K127" s="130" t="str">
        <f t="shared" si="254"/>
        <v/>
      </c>
      <c r="L127" s="133" t="str">
        <f t="shared" si="254"/>
        <v/>
      </c>
    </row>
    <row r="128" spans="1:12" ht="12.75" customHeight="1" x14ac:dyDescent="0.2">
      <c r="A128" s="129" t="str">
        <f t="shared" si="0"/>
        <v>-</v>
      </c>
      <c r="B128" s="130" t="str">
        <f>IF(D128="","",Finish!N130)</f>
        <v/>
      </c>
      <c r="C128" s="130" t="str">
        <f>IF(D128="","",Finish!M130)</f>
        <v/>
      </c>
      <c r="D128" s="131" t="str">
        <f>IF(LEFT(Finish!O130,1)="W",Finish!J130,"")</f>
        <v/>
      </c>
      <c r="E128" s="131" t="str">
        <f t="shared" si="1"/>
        <v/>
      </c>
      <c r="F128" s="132" t="str">
        <f t="shared" si="2"/>
        <v/>
      </c>
      <c r="G128" s="130" t="str">
        <f t="shared" ref="G128:I128" si="255">IF($E128=2,B128,"")</f>
        <v/>
      </c>
      <c r="H128" s="130" t="str">
        <f t="shared" si="255"/>
        <v/>
      </c>
      <c r="I128" s="133" t="str">
        <f t="shared" si="255"/>
        <v/>
      </c>
      <c r="J128" s="130" t="str">
        <f t="shared" ref="J128:L128" si="256">IF($E128=3,B128,"")</f>
        <v/>
      </c>
      <c r="K128" s="130" t="str">
        <f t="shared" si="256"/>
        <v/>
      </c>
      <c r="L128" s="133" t="str">
        <f t="shared" si="256"/>
        <v/>
      </c>
    </row>
    <row r="129" spans="1:12" ht="12.75" customHeight="1" x14ac:dyDescent="0.2">
      <c r="A129" s="129" t="str">
        <f t="shared" si="0"/>
        <v>-</v>
      </c>
      <c r="B129" s="130" t="str">
        <f>IF(D129="","",Finish!N131)</f>
        <v/>
      </c>
      <c r="C129" s="130" t="str">
        <f>IF(D129="","",Finish!M131)</f>
        <v/>
      </c>
      <c r="D129" s="131" t="str">
        <f>IF(LEFT(Finish!O131,1)="W",Finish!J131,"")</f>
        <v/>
      </c>
      <c r="E129" s="131" t="str">
        <f t="shared" si="1"/>
        <v/>
      </c>
      <c r="F129" s="132" t="str">
        <f t="shared" si="2"/>
        <v/>
      </c>
      <c r="G129" s="130" t="str">
        <f t="shared" ref="G129:I129" si="257">IF($E129=2,B129,"")</f>
        <v/>
      </c>
      <c r="H129" s="130" t="str">
        <f t="shared" si="257"/>
        <v/>
      </c>
      <c r="I129" s="133" t="str">
        <f t="shared" si="257"/>
        <v/>
      </c>
      <c r="J129" s="130" t="str">
        <f t="shared" ref="J129:L129" si="258">IF($E129=3,B129,"")</f>
        <v/>
      </c>
      <c r="K129" s="130" t="str">
        <f t="shared" si="258"/>
        <v/>
      </c>
      <c r="L129" s="133" t="str">
        <f t="shared" si="258"/>
        <v/>
      </c>
    </row>
    <row r="130" spans="1:12" ht="12.75" customHeight="1" x14ac:dyDescent="0.2">
      <c r="A130" s="129" t="str">
        <f t="shared" si="0"/>
        <v>-</v>
      </c>
      <c r="B130" s="130" t="str">
        <f>IF(D130="","",Finish!N132)</f>
        <v/>
      </c>
      <c r="C130" s="130" t="str">
        <f>IF(D130="","",Finish!M132)</f>
        <v/>
      </c>
      <c r="D130" s="131" t="str">
        <f>IF(LEFT(Finish!O132,1)="W",Finish!J132,"")</f>
        <v/>
      </c>
      <c r="E130" s="131" t="str">
        <f t="shared" si="1"/>
        <v/>
      </c>
      <c r="F130" s="132" t="str">
        <f t="shared" si="2"/>
        <v/>
      </c>
      <c r="G130" s="130" t="str">
        <f t="shared" ref="G130:I130" si="259">IF($E130=2,B130,"")</f>
        <v/>
      </c>
      <c r="H130" s="130" t="str">
        <f t="shared" si="259"/>
        <v/>
      </c>
      <c r="I130" s="133" t="str">
        <f t="shared" si="259"/>
        <v/>
      </c>
      <c r="J130" s="130" t="str">
        <f t="shared" ref="J130:L130" si="260">IF($E130=3,B130,"")</f>
        <v/>
      </c>
      <c r="K130" s="130" t="str">
        <f t="shared" si="260"/>
        <v/>
      </c>
      <c r="L130" s="133" t="str">
        <f t="shared" si="260"/>
        <v/>
      </c>
    </row>
    <row r="131" spans="1:12" ht="12.75" customHeight="1" x14ac:dyDescent="0.2">
      <c r="A131" s="129" t="str">
        <f t="shared" si="0"/>
        <v>-</v>
      </c>
      <c r="B131" s="130" t="str">
        <f>IF(D131="","",Finish!N133)</f>
        <v/>
      </c>
      <c r="C131" s="130" t="str">
        <f>IF(D131="","",Finish!M133)</f>
        <v/>
      </c>
      <c r="D131" s="131" t="str">
        <f>IF(LEFT(Finish!O133,1)="W",Finish!J133,"")</f>
        <v/>
      </c>
      <c r="E131" s="131" t="str">
        <f t="shared" si="1"/>
        <v/>
      </c>
      <c r="F131" s="132" t="str">
        <f t="shared" si="2"/>
        <v/>
      </c>
      <c r="G131" s="130" t="str">
        <f t="shared" ref="G131:I131" si="261">IF($E131=2,B131,"")</f>
        <v/>
      </c>
      <c r="H131" s="130" t="str">
        <f t="shared" si="261"/>
        <v/>
      </c>
      <c r="I131" s="133" t="str">
        <f t="shared" si="261"/>
        <v/>
      </c>
      <c r="J131" s="130" t="str">
        <f t="shared" ref="J131:L131" si="262">IF($E131=3,B131,"")</f>
        <v/>
      </c>
      <c r="K131" s="130" t="str">
        <f t="shared" si="262"/>
        <v/>
      </c>
      <c r="L131" s="133" t="str">
        <f t="shared" si="262"/>
        <v/>
      </c>
    </row>
    <row r="132" spans="1:12" ht="12.75" customHeight="1" x14ac:dyDescent="0.2">
      <c r="A132" s="129" t="str">
        <f t="shared" si="0"/>
        <v>-</v>
      </c>
      <c r="B132" s="130" t="str">
        <f>IF(D132="","",Finish!N134)</f>
        <v/>
      </c>
      <c r="C132" s="130" t="str">
        <f>IF(D132="","",Finish!M134)</f>
        <v/>
      </c>
      <c r="D132" s="131" t="str">
        <f>IF(LEFT(Finish!O134,1)="W",Finish!J134,"")</f>
        <v/>
      </c>
      <c r="E132" s="131" t="str">
        <f t="shared" si="1"/>
        <v/>
      </c>
      <c r="F132" s="132" t="str">
        <f t="shared" si="2"/>
        <v/>
      </c>
      <c r="G132" s="130" t="str">
        <f t="shared" ref="G132:I132" si="263">IF($E132=2,B132,"")</f>
        <v/>
      </c>
      <c r="H132" s="130" t="str">
        <f t="shared" si="263"/>
        <v/>
      </c>
      <c r="I132" s="133" t="str">
        <f t="shared" si="263"/>
        <v/>
      </c>
      <c r="J132" s="130" t="str">
        <f t="shared" ref="J132:L132" si="264">IF($E132=3,B132,"")</f>
        <v/>
      </c>
      <c r="K132" s="130" t="str">
        <f t="shared" si="264"/>
        <v/>
      </c>
      <c r="L132" s="133" t="str">
        <f t="shared" si="264"/>
        <v/>
      </c>
    </row>
    <row r="133" spans="1:12" ht="12.75" customHeight="1" x14ac:dyDescent="0.2">
      <c r="A133" s="129" t="str">
        <f t="shared" si="0"/>
        <v>-</v>
      </c>
      <c r="B133" s="130" t="str">
        <f>IF(D133="","",Finish!N135)</f>
        <v/>
      </c>
      <c r="C133" s="130" t="str">
        <f>IF(D133="","",Finish!M135)</f>
        <v/>
      </c>
      <c r="D133" s="131" t="str">
        <f>IF(LEFT(Finish!O135,1)="W",Finish!J135,"")</f>
        <v/>
      </c>
      <c r="E133" s="131" t="str">
        <f t="shared" si="1"/>
        <v/>
      </c>
      <c r="F133" s="132" t="str">
        <f t="shared" si="2"/>
        <v/>
      </c>
      <c r="G133" s="130" t="str">
        <f t="shared" ref="G133:I133" si="265">IF($E133=2,B133,"")</f>
        <v/>
      </c>
      <c r="H133" s="130" t="str">
        <f t="shared" si="265"/>
        <v/>
      </c>
      <c r="I133" s="133" t="str">
        <f t="shared" si="265"/>
        <v/>
      </c>
      <c r="J133" s="130" t="str">
        <f t="shared" ref="J133:L133" si="266">IF($E133=3,B133,"")</f>
        <v/>
      </c>
      <c r="K133" s="130" t="str">
        <f t="shared" si="266"/>
        <v/>
      </c>
      <c r="L133" s="133" t="str">
        <f t="shared" si="266"/>
        <v/>
      </c>
    </row>
    <row r="134" spans="1:12" ht="12.75" customHeight="1" x14ac:dyDescent="0.2">
      <c r="A134" s="129" t="str">
        <f t="shared" si="0"/>
        <v>-</v>
      </c>
      <c r="B134" s="130" t="str">
        <f>IF(D134="","",Finish!N136)</f>
        <v/>
      </c>
      <c r="C134" s="130" t="str">
        <f>IF(D134="","",Finish!M136)</f>
        <v/>
      </c>
      <c r="D134" s="131" t="str">
        <f>IF(LEFT(Finish!O136,1)="W",Finish!J136,"")</f>
        <v/>
      </c>
      <c r="E134" s="131" t="str">
        <f t="shared" si="1"/>
        <v/>
      </c>
      <c r="F134" s="132" t="str">
        <f t="shared" si="2"/>
        <v/>
      </c>
      <c r="G134" s="130" t="str">
        <f t="shared" ref="G134:I134" si="267">IF($E134=2,B134,"")</f>
        <v/>
      </c>
      <c r="H134" s="130" t="str">
        <f t="shared" si="267"/>
        <v/>
      </c>
      <c r="I134" s="133" t="str">
        <f t="shared" si="267"/>
        <v/>
      </c>
      <c r="J134" s="130" t="str">
        <f t="shared" ref="J134:L134" si="268">IF($E134=3,B134,"")</f>
        <v/>
      </c>
      <c r="K134" s="130" t="str">
        <f t="shared" si="268"/>
        <v/>
      </c>
      <c r="L134" s="133" t="str">
        <f t="shared" si="268"/>
        <v/>
      </c>
    </row>
    <row r="135" spans="1:12" ht="12.75" customHeight="1" x14ac:dyDescent="0.2">
      <c r="A135" s="129" t="str">
        <f t="shared" si="0"/>
        <v>-</v>
      </c>
      <c r="B135" s="130" t="str">
        <f>IF(D135="","",Finish!N137)</f>
        <v/>
      </c>
      <c r="C135" s="130" t="str">
        <f>IF(D135="","",Finish!M137)</f>
        <v/>
      </c>
      <c r="D135" s="131" t="str">
        <f>IF(LEFT(Finish!O137,1)="W",Finish!J137,"")</f>
        <v/>
      </c>
      <c r="E135" s="131" t="str">
        <f t="shared" si="1"/>
        <v/>
      </c>
      <c r="F135" s="132" t="str">
        <f t="shared" si="2"/>
        <v/>
      </c>
      <c r="G135" s="130" t="str">
        <f t="shared" ref="G135:I135" si="269">IF($E135=2,B135,"")</f>
        <v/>
      </c>
      <c r="H135" s="130" t="str">
        <f t="shared" si="269"/>
        <v/>
      </c>
      <c r="I135" s="133" t="str">
        <f t="shared" si="269"/>
        <v/>
      </c>
      <c r="J135" s="130" t="str">
        <f t="shared" ref="J135:L135" si="270">IF($E135=3,B135,"")</f>
        <v/>
      </c>
      <c r="K135" s="130" t="str">
        <f t="shared" si="270"/>
        <v/>
      </c>
      <c r="L135" s="133" t="str">
        <f t="shared" si="270"/>
        <v/>
      </c>
    </row>
    <row r="136" spans="1:12" ht="12.75" customHeight="1" x14ac:dyDescent="0.2">
      <c r="A136" s="129" t="str">
        <f t="shared" si="0"/>
        <v>-</v>
      </c>
      <c r="B136" s="130" t="str">
        <f>IF(D136="","",Finish!N138)</f>
        <v/>
      </c>
      <c r="C136" s="130" t="str">
        <f>IF(D136="","",Finish!M138)</f>
        <v/>
      </c>
      <c r="D136" s="131" t="str">
        <f>IF(LEFT(Finish!O138,1)="W",Finish!J138,"")</f>
        <v/>
      </c>
      <c r="E136" s="131" t="str">
        <f t="shared" si="1"/>
        <v/>
      </c>
      <c r="F136" s="132" t="str">
        <f t="shared" si="2"/>
        <v/>
      </c>
      <c r="G136" s="130" t="str">
        <f t="shared" ref="G136:I136" si="271">IF($E136=2,B136,"")</f>
        <v/>
      </c>
      <c r="H136" s="130" t="str">
        <f t="shared" si="271"/>
        <v/>
      </c>
      <c r="I136" s="133" t="str">
        <f t="shared" si="271"/>
        <v/>
      </c>
      <c r="J136" s="130" t="str">
        <f t="shared" ref="J136:L136" si="272">IF($E136=3,B136,"")</f>
        <v/>
      </c>
      <c r="K136" s="130" t="str">
        <f t="shared" si="272"/>
        <v/>
      </c>
      <c r="L136" s="133" t="str">
        <f t="shared" si="272"/>
        <v/>
      </c>
    </row>
    <row r="137" spans="1:12" ht="12.75" customHeight="1" x14ac:dyDescent="0.2">
      <c r="A137" s="129" t="str">
        <f t="shared" si="0"/>
        <v>-</v>
      </c>
      <c r="B137" s="130" t="str">
        <f>IF(D137="","",Finish!N139)</f>
        <v/>
      </c>
      <c r="C137" s="130" t="str">
        <f>IF(D137="","",Finish!M139)</f>
        <v/>
      </c>
      <c r="D137" s="131" t="str">
        <f>IF(LEFT(Finish!O139,1)="W",Finish!J139,"")</f>
        <v/>
      </c>
      <c r="E137" s="131" t="str">
        <f t="shared" si="1"/>
        <v/>
      </c>
      <c r="F137" s="132" t="str">
        <f t="shared" si="2"/>
        <v/>
      </c>
      <c r="G137" s="130" t="str">
        <f t="shared" ref="G137:I137" si="273">IF($E137=2,B137,"")</f>
        <v/>
      </c>
      <c r="H137" s="130" t="str">
        <f t="shared" si="273"/>
        <v/>
      </c>
      <c r="I137" s="133" t="str">
        <f t="shared" si="273"/>
        <v/>
      </c>
      <c r="J137" s="130" t="str">
        <f t="shared" ref="J137:L137" si="274">IF($E137=3,B137,"")</f>
        <v/>
      </c>
      <c r="K137" s="130" t="str">
        <f t="shared" si="274"/>
        <v/>
      </c>
      <c r="L137" s="133" t="str">
        <f t="shared" si="274"/>
        <v/>
      </c>
    </row>
    <row r="138" spans="1:12" ht="12.75" customHeight="1" x14ac:dyDescent="0.2">
      <c r="A138" s="129" t="str">
        <f t="shared" si="0"/>
        <v>-</v>
      </c>
      <c r="B138" s="130" t="str">
        <f>IF(D138="","",Finish!N140)</f>
        <v/>
      </c>
      <c r="C138" s="130" t="str">
        <f>IF(D138="","",Finish!M140)</f>
        <v/>
      </c>
      <c r="D138" s="131" t="str">
        <f>IF(LEFT(Finish!O140,1)="W",Finish!J140,"")</f>
        <v/>
      </c>
      <c r="E138" s="131" t="str">
        <f t="shared" si="1"/>
        <v/>
      </c>
      <c r="F138" s="132" t="str">
        <f t="shared" si="2"/>
        <v/>
      </c>
      <c r="G138" s="130" t="str">
        <f t="shared" ref="G138:I138" si="275">IF($E138=2,B138,"")</f>
        <v/>
      </c>
      <c r="H138" s="130" t="str">
        <f t="shared" si="275"/>
        <v/>
      </c>
      <c r="I138" s="133" t="str">
        <f t="shared" si="275"/>
        <v/>
      </c>
      <c r="J138" s="130" t="str">
        <f t="shared" ref="J138:L138" si="276">IF($E138=3,B138,"")</f>
        <v/>
      </c>
      <c r="K138" s="130" t="str">
        <f t="shared" si="276"/>
        <v/>
      </c>
      <c r="L138" s="133" t="str">
        <f t="shared" si="276"/>
        <v/>
      </c>
    </row>
    <row r="139" spans="1:12" ht="12.75" customHeight="1" x14ac:dyDescent="0.2">
      <c r="A139" s="129" t="str">
        <f t="shared" si="0"/>
        <v>-</v>
      </c>
      <c r="B139" s="130" t="str">
        <f>IF(D139="","",Finish!N141)</f>
        <v/>
      </c>
      <c r="C139" s="130" t="str">
        <f>IF(D139="","",Finish!M141)</f>
        <v/>
      </c>
      <c r="D139" s="131" t="str">
        <f>IF(LEFT(Finish!O141,1)="W",Finish!J141,"")</f>
        <v/>
      </c>
      <c r="E139" s="131" t="str">
        <f t="shared" si="1"/>
        <v/>
      </c>
      <c r="F139" s="132" t="str">
        <f t="shared" si="2"/>
        <v/>
      </c>
      <c r="G139" s="130" t="str">
        <f t="shared" ref="G139:I139" si="277">IF($E139=2,B139,"")</f>
        <v/>
      </c>
      <c r="H139" s="130" t="str">
        <f t="shared" si="277"/>
        <v/>
      </c>
      <c r="I139" s="133" t="str">
        <f t="shared" si="277"/>
        <v/>
      </c>
      <c r="J139" s="130" t="str">
        <f t="shared" ref="J139:L139" si="278">IF($E139=3,B139,"")</f>
        <v/>
      </c>
      <c r="K139" s="130" t="str">
        <f t="shared" si="278"/>
        <v/>
      </c>
      <c r="L139" s="133" t="str">
        <f t="shared" si="278"/>
        <v/>
      </c>
    </row>
    <row r="140" spans="1:12" ht="12.75" customHeight="1" x14ac:dyDescent="0.2">
      <c r="A140" s="129" t="str">
        <f t="shared" si="0"/>
        <v>-</v>
      </c>
      <c r="B140" s="130" t="str">
        <f>IF(D140="","",Finish!N142)</f>
        <v/>
      </c>
      <c r="C140" s="130" t="str">
        <f>IF(D140="","",Finish!M142)</f>
        <v/>
      </c>
      <c r="D140" s="131" t="str">
        <f>IF(LEFT(Finish!O142,1)="W",Finish!J142,"")</f>
        <v/>
      </c>
      <c r="E140" s="131" t="str">
        <f t="shared" si="1"/>
        <v/>
      </c>
      <c r="F140" s="132" t="str">
        <f t="shared" si="2"/>
        <v/>
      </c>
      <c r="G140" s="130" t="str">
        <f t="shared" ref="G140:I140" si="279">IF($E140=2,B140,"")</f>
        <v/>
      </c>
      <c r="H140" s="130" t="str">
        <f t="shared" si="279"/>
        <v/>
      </c>
      <c r="I140" s="133" t="str">
        <f t="shared" si="279"/>
        <v/>
      </c>
      <c r="J140" s="130" t="str">
        <f t="shared" ref="J140:L140" si="280">IF($E140=3,B140,"")</f>
        <v/>
      </c>
      <c r="K140" s="130" t="str">
        <f t="shared" si="280"/>
        <v/>
      </c>
      <c r="L140" s="133" t="str">
        <f t="shared" si="280"/>
        <v/>
      </c>
    </row>
    <row r="141" spans="1:12" ht="12.75" customHeight="1" x14ac:dyDescent="0.2">
      <c r="A141" s="129" t="str">
        <f t="shared" si="0"/>
        <v>-</v>
      </c>
      <c r="B141" s="130" t="str">
        <f>IF(D141="","",Finish!N143)</f>
        <v/>
      </c>
      <c r="C141" s="130" t="str">
        <f>IF(D141="","",Finish!M143)</f>
        <v/>
      </c>
      <c r="D141" s="131" t="str">
        <f>IF(LEFT(Finish!O143,1)="W",Finish!J143,"")</f>
        <v/>
      </c>
      <c r="E141" s="131" t="str">
        <f t="shared" si="1"/>
        <v/>
      </c>
      <c r="F141" s="132" t="str">
        <f t="shared" si="2"/>
        <v/>
      </c>
      <c r="G141" s="130" t="str">
        <f t="shared" ref="G141:I141" si="281">IF($E141=2,B141,"")</f>
        <v/>
      </c>
      <c r="H141" s="130" t="str">
        <f t="shared" si="281"/>
        <v/>
      </c>
      <c r="I141" s="133" t="str">
        <f t="shared" si="281"/>
        <v/>
      </c>
      <c r="J141" s="130" t="str">
        <f t="shared" ref="J141:L141" si="282">IF($E141=3,B141,"")</f>
        <v/>
      </c>
      <c r="K141" s="130" t="str">
        <f t="shared" si="282"/>
        <v/>
      </c>
      <c r="L141" s="133" t="str">
        <f t="shared" si="282"/>
        <v/>
      </c>
    </row>
    <row r="142" spans="1:12" ht="12.75" customHeight="1" x14ac:dyDescent="0.2">
      <c r="A142" s="129" t="str">
        <f t="shared" si="0"/>
        <v>-</v>
      </c>
      <c r="B142" s="130" t="str">
        <f>IF(D142="","",Finish!N144)</f>
        <v/>
      </c>
      <c r="C142" s="130" t="str">
        <f>IF(D142="","",Finish!M144)</f>
        <v/>
      </c>
      <c r="D142" s="131" t="str">
        <f>IF(LEFT(Finish!O144,1)="W",Finish!J144,"")</f>
        <v/>
      </c>
      <c r="E142" s="131" t="str">
        <f t="shared" si="1"/>
        <v/>
      </c>
      <c r="F142" s="132" t="str">
        <f t="shared" si="2"/>
        <v/>
      </c>
      <c r="G142" s="130" t="str">
        <f t="shared" ref="G142:I142" si="283">IF($E142=2,B142,"")</f>
        <v/>
      </c>
      <c r="H142" s="130" t="str">
        <f t="shared" si="283"/>
        <v/>
      </c>
      <c r="I142" s="133" t="str">
        <f t="shared" si="283"/>
        <v/>
      </c>
      <c r="J142" s="130" t="str">
        <f t="shared" ref="J142:L142" si="284">IF($E142=3,B142,"")</f>
        <v/>
      </c>
      <c r="K142" s="130" t="str">
        <f t="shared" si="284"/>
        <v/>
      </c>
      <c r="L142" s="133" t="str">
        <f t="shared" si="284"/>
        <v/>
      </c>
    </row>
    <row r="143" spans="1:12" ht="12.75" customHeight="1" x14ac:dyDescent="0.2">
      <c r="A143" s="129" t="str">
        <f t="shared" si="0"/>
        <v>-</v>
      </c>
      <c r="B143" s="130" t="str">
        <f>IF(D143="","",Finish!N145)</f>
        <v/>
      </c>
      <c r="C143" s="130" t="str">
        <f>IF(D143="","",Finish!M145)</f>
        <v/>
      </c>
      <c r="D143" s="131" t="str">
        <f>IF(LEFT(Finish!O145,1)="W",Finish!J145,"")</f>
        <v/>
      </c>
      <c r="E143" s="131" t="str">
        <f t="shared" si="1"/>
        <v/>
      </c>
      <c r="F143" s="132" t="str">
        <f t="shared" si="2"/>
        <v/>
      </c>
      <c r="G143" s="130" t="str">
        <f t="shared" ref="G143:I143" si="285">IF($E143=2,B143,"")</f>
        <v/>
      </c>
      <c r="H143" s="130" t="str">
        <f t="shared" si="285"/>
        <v/>
      </c>
      <c r="I143" s="133" t="str">
        <f t="shared" si="285"/>
        <v/>
      </c>
      <c r="J143" s="130" t="str">
        <f t="shared" ref="J143:L143" si="286">IF($E143=3,B143,"")</f>
        <v/>
      </c>
      <c r="K143" s="130" t="str">
        <f t="shared" si="286"/>
        <v/>
      </c>
      <c r="L143" s="133" t="str">
        <f t="shared" si="286"/>
        <v/>
      </c>
    </row>
    <row r="144" spans="1:12" ht="12.75" customHeight="1" x14ac:dyDescent="0.2">
      <c r="A144" s="129" t="str">
        <f t="shared" si="0"/>
        <v>-</v>
      </c>
      <c r="B144" s="130" t="str">
        <f>IF(D144="","",Finish!N146)</f>
        <v/>
      </c>
      <c r="C144" s="130" t="str">
        <f>IF(D144="","",Finish!M146)</f>
        <v/>
      </c>
      <c r="D144" s="131" t="str">
        <f>IF(LEFT(Finish!O146,1)="W",Finish!J146,"")</f>
        <v/>
      </c>
      <c r="E144" s="131" t="str">
        <f t="shared" si="1"/>
        <v/>
      </c>
      <c r="F144" s="132" t="str">
        <f t="shared" si="2"/>
        <v/>
      </c>
      <c r="G144" s="130" t="str">
        <f t="shared" ref="G144:I144" si="287">IF($E144=2,B144,"")</f>
        <v/>
      </c>
      <c r="H144" s="130" t="str">
        <f t="shared" si="287"/>
        <v/>
      </c>
      <c r="I144" s="133" t="str">
        <f t="shared" si="287"/>
        <v/>
      </c>
      <c r="J144" s="130" t="str">
        <f t="shared" ref="J144:L144" si="288">IF($E144=3,B144,"")</f>
        <v/>
      </c>
      <c r="K144" s="130" t="str">
        <f t="shared" si="288"/>
        <v/>
      </c>
      <c r="L144" s="133" t="str">
        <f t="shared" si="288"/>
        <v/>
      </c>
    </row>
    <row r="145" spans="1:12" ht="12.75" customHeight="1" x14ac:dyDescent="0.2">
      <c r="A145" s="129" t="str">
        <f t="shared" si="0"/>
        <v>-</v>
      </c>
      <c r="B145" s="130" t="str">
        <f>IF(D145="","",Finish!N147)</f>
        <v/>
      </c>
      <c r="C145" s="130" t="str">
        <f>IF(D145="","",Finish!M147)</f>
        <v/>
      </c>
      <c r="D145" s="131" t="str">
        <f>IF(LEFT(Finish!O147,1)="W",Finish!J147,"")</f>
        <v/>
      </c>
      <c r="E145" s="131" t="str">
        <f t="shared" si="1"/>
        <v/>
      </c>
      <c r="F145" s="132" t="str">
        <f t="shared" si="2"/>
        <v/>
      </c>
      <c r="G145" s="130" t="str">
        <f t="shared" ref="G145:I145" si="289">IF($E145=2,B145,"")</f>
        <v/>
      </c>
      <c r="H145" s="130" t="str">
        <f t="shared" si="289"/>
        <v/>
      </c>
      <c r="I145" s="133" t="str">
        <f t="shared" si="289"/>
        <v/>
      </c>
      <c r="J145" s="130" t="str">
        <f t="shared" ref="J145:L145" si="290">IF($E145=3,B145,"")</f>
        <v/>
      </c>
      <c r="K145" s="130" t="str">
        <f t="shared" si="290"/>
        <v/>
      </c>
      <c r="L145" s="133" t="str">
        <f t="shared" si="290"/>
        <v/>
      </c>
    </row>
    <row r="146" spans="1:12" ht="12.75" customHeight="1" x14ac:dyDescent="0.2">
      <c r="A146" s="129" t="str">
        <f t="shared" si="0"/>
        <v>-</v>
      </c>
      <c r="B146" s="130" t="str">
        <f>IF(D146="","",Finish!N148)</f>
        <v/>
      </c>
      <c r="C146" s="130" t="str">
        <f>IF(D146="","",Finish!M148)</f>
        <v/>
      </c>
      <c r="D146" s="131" t="str">
        <f>IF(LEFT(Finish!O148,1)="W",Finish!J148,"")</f>
        <v/>
      </c>
      <c r="E146" s="131" t="str">
        <f t="shared" si="1"/>
        <v/>
      </c>
      <c r="F146" s="132" t="str">
        <f t="shared" si="2"/>
        <v/>
      </c>
      <c r="G146" s="130" t="str">
        <f t="shared" ref="G146:I146" si="291">IF($E146=2,B146,"")</f>
        <v/>
      </c>
      <c r="H146" s="130" t="str">
        <f t="shared" si="291"/>
        <v/>
      </c>
      <c r="I146" s="133" t="str">
        <f t="shared" si="291"/>
        <v/>
      </c>
      <c r="J146" s="130" t="str">
        <f t="shared" ref="J146:L146" si="292">IF($E146=3,B146,"")</f>
        <v/>
      </c>
      <c r="K146" s="130" t="str">
        <f t="shared" si="292"/>
        <v/>
      </c>
      <c r="L146" s="133" t="str">
        <f t="shared" si="292"/>
        <v/>
      </c>
    </row>
    <row r="147" spans="1:12" ht="12.75" customHeight="1" x14ac:dyDescent="0.2">
      <c r="A147" s="129" t="str">
        <f t="shared" si="0"/>
        <v>-</v>
      </c>
      <c r="B147" s="130" t="str">
        <f>IF(D147="","",Finish!N149)</f>
        <v/>
      </c>
      <c r="C147" s="130" t="str">
        <f>IF(D147="","",Finish!M149)</f>
        <v/>
      </c>
      <c r="D147" s="131" t="str">
        <f>IF(LEFT(Finish!O149,1)="W",Finish!J149,"")</f>
        <v/>
      </c>
      <c r="E147" s="131" t="str">
        <f t="shared" si="1"/>
        <v/>
      </c>
      <c r="F147" s="132" t="str">
        <f t="shared" si="2"/>
        <v/>
      </c>
      <c r="G147" s="130" t="str">
        <f t="shared" ref="G147:I147" si="293">IF($E147=2,B147,"")</f>
        <v/>
      </c>
      <c r="H147" s="130" t="str">
        <f t="shared" si="293"/>
        <v/>
      </c>
      <c r="I147" s="133" t="str">
        <f t="shared" si="293"/>
        <v/>
      </c>
      <c r="J147" s="130" t="str">
        <f t="shared" ref="J147:L147" si="294">IF($E147=3,B147,"")</f>
        <v/>
      </c>
      <c r="K147" s="130" t="str">
        <f t="shared" si="294"/>
        <v/>
      </c>
      <c r="L147" s="133" t="str">
        <f t="shared" si="294"/>
        <v/>
      </c>
    </row>
    <row r="148" spans="1:12" ht="12.75" customHeight="1" x14ac:dyDescent="0.2">
      <c r="A148" s="129" t="str">
        <f t="shared" si="0"/>
        <v>-</v>
      </c>
      <c r="B148" s="130" t="str">
        <f>IF(D148="","",Finish!N150)</f>
        <v/>
      </c>
      <c r="C148" s="130" t="str">
        <f>IF(D148="","",Finish!M150)</f>
        <v/>
      </c>
      <c r="D148" s="131" t="str">
        <f>IF(LEFT(Finish!O150,1)="W",Finish!J150,"")</f>
        <v/>
      </c>
      <c r="E148" s="131" t="str">
        <f t="shared" si="1"/>
        <v/>
      </c>
      <c r="F148" s="132" t="str">
        <f t="shared" si="2"/>
        <v/>
      </c>
      <c r="G148" s="130" t="str">
        <f t="shared" ref="G148:I148" si="295">IF($E148=2,B148,"")</f>
        <v/>
      </c>
      <c r="H148" s="130" t="str">
        <f t="shared" si="295"/>
        <v/>
      </c>
      <c r="I148" s="133" t="str">
        <f t="shared" si="295"/>
        <v/>
      </c>
      <c r="J148" s="130" t="str">
        <f t="shared" ref="J148:L148" si="296">IF($E148=3,B148,"")</f>
        <v/>
      </c>
      <c r="K148" s="130" t="str">
        <f t="shared" si="296"/>
        <v/>
      </c>
      <c r="L148" s="133" t="str">
        <f t="shared" si="296"/>
        <v/>
      </c>
    </row>
    <row r="149" spans="1:12" ht="12.75" customHeight="1" x14ac:dyDescent="0.2">
      <c r="A149" s="129" t="str">
        <f t="shared" si="0"/>
        <v>-</v>
      </c>
      <c r="B149" s="130" t="str">
        <f>IF(D149="","",Finish!N151)</f>
        <v/>
      </c>
      <c r="C149" s="130" t="str">
        <f>IF(D149="","",Finish!M151)</f>
        <v/>
      </c>
      <c r="D149" s="131" t="str">
        <f>IF(LEFT(Finish!O151,1)="W",Finish!J151,"")</f>
        <v/>
      </c>
      <c r="E149" s="131" t="str">
        <f t="shared" si="1"/>
        <v/>
      </c>
      <c r="F149" s="132" t="str">
        <f t="shared" si="2"/>
        <v/>
      </c>
      <c r="G149" s="130" t="str">
        <f t="shared" ref="G149:I149" si="297">IF($E149=2,B149,"")</f>
        <v/>
      </c>
      <c r="H149" s="130" t="str">
        <f t="shared" si="297"/>
        <v/>
      </c>
      <c r="I149" s="133" t="str">
        <f t="shared" si="297"/>
        <v/>
      </c>
      <c r="J149" s="130" t="str">
        <f t="shared" ref="J149:L149" si="298">IF($E149=3,B149,"")</f>
        <v/>
      </c>
      <c r="K149" s="130" t="str">
        <f t="shared" si="298"/>
        <v/>
      </c>
      <c r="L149" s="133" t="str">
        <f t="shared" si="298"/>
        <v/>
      </c>
    </row>
    <row r="150" spans="1:12" ht="12.75" customHeight="1" x14ac:dyDescent="0.2">
      <c r="A150" s="129" t="str">
        <f t="shared" si="0"/>
        <v>-</v>
      </c>
      <c r="B150" s="130" t="str">
        <f>IF(D150="","",Finish!N152)</f>
        <v/>
      </c>
      <c r="C150" s="130" t="str">
        <f>IF(D150="","",Finish!M152)</f>
        <v/>
      </c>
      <c r="D150" s="131" t="str">
        <f>IF(LEFT(Finish!O152,1)="W",Finish!J152,"")</f>
        <v/>
      </c>
      <c r="E150" s="131" t="str">
        <f t="shared" si="1"/>
        <v/>
      </c>
      <c r="F150" s="132" t="str">
        <f t="shared" si="2"/>
        <v/>
      </c>
      <c r="G150" s="130" t="str">
        <f t="shared" ref="G150:I150" si="299">IF($E150=2,B150,"")</f>
        <v/>
      </c>
      <c r="H150" s="130" t="str">
        <f t="shared" si="299"/>
        <v/>
      </c>
      <c r="I150" s="133" t="str">
        <f t="shared" si="299"/>
        <v/>
      </c>
      <c r="J150" s="130" t="str">
        <f t="shared" ref="J150:L150" si="300">IF($E150=3,B150,"")</f>
        <v/>
      </c>
      <c r="K150" s="130" t="str">
        <f t="shared" si="300"/>
        <v/>
      </c>
      <c r="L150" s="133" t="str">
        <f t="shared" si="300"/>
        <v/>
      </c>
    </row>
    <row r="151" spans="1:12" ht="12.75" customHeight="1" x14ac:dyDescent="0.2">
      <c r="A151" s="129" t="str">
        <f t="shared" si="0"/>
        <v>-</v>
      </c>
      <c r="B151" s="130" t="str">
        <f>IF(D151="","",Finish!N153)</f>
        <v/>
      </c>
      <c r="C151" s="130" t="str">
        <f>IF(D151="","",Finish!M153)</f>
        <v/>
      </c>
      <c r="D151" s="131" t="str">
        <f>IF(LEFT(Finish!O153,1)="W",Finish!J153,"")</f>
        <v/>
      </c>
      <c r="E151" s="131" t="str">
        <f t="shared" si="1"/>
        <v/>
      </c>
      <c r="F151" s="132" t="str">
        <f t="shared" si="2"/>
        <v/>
      </c>
      <c r="G151" s="130" t="str">
        <f t="shared" ref="G151:I151" si="301">IF($E151=2,B151,"")</f>
        <v/>
      </c>
      <c r="H151" s="130" t="str">
        <f t="shared" si="301"/>
        <v/>
      </c>
      <c r="I151" s="133" t="str">
        <f t="shared" si="301"/>
        <v/>
      </c>
      <c r="J151" s="130" t="str">
        <f t="shared" ref="J151:L151" si="302">IF($E151=3,B151,"")</f>
        <v/>
      </c>
      <c r="K151" s="130" t="str">
        <f t="shared" si="302"/>
        <v/>
      </c>
      <c r="L151" s="133" t="str">
        <f t="shared" si="302"/>
        <v/>
      </c>
    </row>
    <row r="152" spans="1:12" ht="12.75" customHeight="1" x14ac:dyDescent="0.2">
      <c r="A152" s="129" t="str">
        <f t="shared" si="0"/>
        <v>-</v>
      </c>
      <c r="B152" s="130" t="str">
        <f>IF(D152="","",Finish!N154)</f>
        <v/>
      </c>
      <c r="C152" s="130" t="str">
        <f>IF(D152="","",Finish!M154)</f>
        <v/>
      </c>
      <c r="D152" s="131" t="str">
        <f>IF(LEFT(Finish!O154,1)="W",Finish!J154,"")</f>
        <v/>
      </c>
      <c r="E152" s="131" t="str">
        <f t="shared" si="1"/>
        <v/>
      </c>
      <c r="F152" s="132" t="str">
        <f t="shared" si="2"/>
        <v/>
      </c>
      <c r="G152" s="130" t="str">
        <f t="shared" ref="G152:I152" si="303">IF($E152=2,B152,"")</f>
        <v/>
      </c>
      <c r="H152" s="130" t="str">
        <f t="shared" si="303"/>
        <v/>
      </c>
      <c r="I152" s="133" t="str">
        <f t="shared" si="303"/>
        <v/>
      </c>
      <c r="J152" s="130" t="str">
        <f t="shared" ref="J152:L152" si="304">IF($E152=3,B152,"")</f>
        <v/>
      </c>
      <c r="K152" s="130" t="str">
        <f t="shared" si="304"/>
        <v/>
      </c>
      <c r="L152" s="133" t="str">
        <f t="shared" si="304"/>
        <v/>
      </c>
    </row>
    <row r="153" spans="1:12" ht="12.75" customHeight="1" x14ac:dyDescent="0.2">
      <c r="A153" s="129" t="str">
        <f t="shared" si="0"/>
        <v>-</v>
      </c>
      <c r="B153" s="130" t="str">
        <f>IF(D153="","",Finish!N155)</f>
        <v/>
      </c>
      <c r="C153" s="130" t="str">
        <f>IF(D153="","",Finish!M155)</f>
        <v/>
      </c>
      <c r="D153" s="131" t="str">
        <f>IF(LEFT(Finish!O155,1)="W",Finish!J155,"")</f>
        <v/>
      </c>
      <c r="E153" s="131" t="str">
        <f t="shared" si="1"/>
        <v/>
      </c>
      <c r="F153" s="132" t="str">
        <f t="shared" si="2"/>
        <v/>
      </c>
      <c r="G153" s="130" t="str">
        <f t="shared" ref="G153:I153" si="305">IF($E153=2,B153,"")</f>
        <v/>
      </c>
      <c r="H153" s="130" t="str">
        <f t="shared" si="305"/>
        <v/>
      </c>
      <c r="I153" s="133" t="str">
        <f t="shared" si="305"/>
        <v/>
      </c>
      <c r="J153" s="130" t="str">
        <f t="shared" ref="J153:L153" si="306">IF($E153=3,B153,"")</f>
        <v/>
      </c>
      <c r="K153" s="130" t="str">
        <f t="shared" si="306"/>
        <v/>
      </c>
      <c r="L153" s="133" t="str">
        <f t="shared" si="306"/>
        <v/>
      </c>
    </row>
    <row r="154" spans="1:12" ht="12.75" customHeight="1" x14ac:dyDescent="0.2">
      <c r="A154" s="129" t="str">
        <f t="shared" si="0"/>
        <v>-</v>
      </c>
      <c r="B154" s="130" t="str">
        <f>IF(D154="","",Finish!N156)</f>
        <v/>
      </c>
      <c r="C154" s="130" t="str">
        <f>IF(D154="","",Finish!M156)</f>
        <v/>
      </c>
      <c r="D154" s="131" t="str">
        <f>IF(LEFT(Finish!O156,1)="W",Finish!J156,"")</f>
        <v/>
      </c>
      <c r="E154" s="131" t="str">
        <f t="shared" si="1"/>
        <v/>
      </c>
      <c r="F154" s="132" t="str">
        <f t="shared" si="2"/>
        <v/>
      </c>
      <c r="G154" s="130" t="str">
        <f t="shared" ref="G154:I154" si="307">IF($E154=2,B154,"")</f>
        <v/>
      </c>
      <c r="H154" s="130" t="str">
        <f t="shared" si="307"/>
        <v/>
      </c>
      <c r="I154" s="133" t="str">
        <f t="shared" si="307"/>
        <v/>
      </c>
      <c r="J154" s="130" t="str">
        <f t="shared" ref="J154:L154" si="308">IF($E154=3,B154,"")</f>
        <v/>
      </c>
      <c r="K154" s="130" t="str">
        <f t="shared" si="308"/>
        <v/>
      </c>
      <c r="L154" s="133" t="str">
        <f t="shared" si="308"/>
        <v/>
      </c>
    </row>
    <row r="155" spans="1:12" ht="12.75" customHeight="1" x14ac:dyDescent="0.2">
      <c r="A155" s="129" t="str">
        <f t="shared" si="0"/>
        <v>-</v>
      </c>
      <c r="B155" s="130" t="str">
        <f>IF(D155="","",Finish!N157)</f>
        <v/>
      </c>
      <c r="C155" s="130" t="str">
        <f>IF(D155="","",Finish!M157)</f>
        <v/>
      </c>
      <c r="D155" s="131" t="str">
        <f>IF(LEFT(Finish!O157,1)="W",Finish!J157,"")</f>
        <v/>
      </c>
      <c r="E155" s="131" t="str">
        <f t="shared" si="1"/>
        <v/>
      </c>
      <c r="F155" s="132" t="str">
        <f t="shared" si="2"/>
        <v/>
      </c>
      <c r="G155" s="130" t="str">
        <f t="shared" ref="G155:I155" si="309">IF($E155=2,B155,"")</f>
        <v/>
      </c>
      <c r="H155" s="130" t="str">
        <f t="shared" si="309"/>
        <v/>
      </c>
      <c r="I155" s="133" t="str">
        <f t="shared" si="309"/>
        <v/>
      </c>
      <c r="J155" s="130" t="str">
        <f t="shared" ref="J155:L155" si="310">IF($E155=3,B155,"")</f>
        <v/>
      </c>
      <c r="K155" s="130" t="str">
        <f t="shared" si="310"/>
        <v/>
      </c>
      <c r="L155" s="133" t="str">
        <f t="shared" si="310"/>
        <v/>
      </c>
    </row>
    <row r="156" spans="1:12" ht="12.75" customHeight="1" x14ac:dyDescent="0.2">
      <c r="A156" s="129" t="str">
        <f t="shared" si="0"/>
        <v>-</v>
      </c>
      <c r="B156" s="130" t="str">
        <f>IF(D156="","",Finish!N158)</f>
        <v/>
      </c>
      <c r="C156" s="130" t="str">
        <f>IF(D156="","",Finish!M158)</f>
        <v/>
      </c>
      <c r="D156" s="131" t="str">
        <f>IF(LEFT(Finish!O158,1)="W",Finish!J158,"")</f>
        <v/>
      </c>
      <c r="E156" s="131" t="str">
        <f t="shared" si="1"/>
        <v/>
      </c>
      <c r="F156" s="132" t="str">
        <f t="shared" si="2"/>
        <v/>
      </c>
      <c r="G156" s="130" t="str">
        <f t="shared" ref="G156:I156" si="311">IF($E156=2,B156,"")</f>
        <v/>
      </c>
      <c r="H156" s="130" t="str">
        <f t="shared" si="311"/>
        <v/>
      </c>
      <c r="I156" s="133" t="str">
        <f t="shared" si="311"/>
        <v/>
      </c>
      <c r="J156" s="130" t="str">
        <f t="shared" ref="J156:L156" si="312">IF($E156=3,B156,"")</f>
        <v/>
      </c>
      <c r="K156" s="130" t="str">
        <f t="shared" si="312"/>
        <v/>
      </c>
      <c r="L156" s="133" t="str">
        <f t="shared" si="312"/>
        <v/>
      </c>
    </row>
    <row r="157" spans="1:12" ht="12.75" customHeight="1" x14ac:dyDescent="0.2">
      <c r="A157" s="129" t="str">
        <f t="shared" si="0"/>
        <v>-</v>
      </c>
      <c r="B157" s="130" t="str">
        <f>IF(D157="","",Finish!N159)</f>
        <v/>
      </c>
      <c r="C157" s="130" t="str">
        <f>IF(D157="","",Finish!M159)</f>
        <v/>
      </c>
      <c r="D157" s="131" t="str">
        <f>IF(LEFT(Finish!O159,1)="W",Finish!J159,"")</f>
        <v/>
      </c>
      <c r="E157" s="131" t="str">
        <f t="shared" si="1"/>
        <v/>
      </c>
      <c r="F157" s="132" t="str">
        <f t="shared" si="2"/>
        <v/>
      </c>
      <c r="G157" s="130" t="str">
        <f t="shared" ref="G157:I157" si="313">IF($E157=2,B157,"")</f>
        <v/>
      </c>
      <c r="H157" s="130" t="str">
        <f t="shared" si="313"/>
        <v/>
      </c>
      <c r="I157" s="133" t="str">
        <f t="shared" si="313"/>
        <v/>
      </c>
      <c r="J157" s="130" t="str">
        <f t="shared" ref="J157:L157" si="314">IF($E157=3,B157,"")</f>
        <v/>
      </c>
      <c r="K157" s="130" t="str">
        <f t="shared" si="314"/>
        <v/>
      </c>
      <c r="L157" s="133" t="str">
        <f t="shared" si="314"/>
        <v/>
      </c>
    </row>
    <row r="158" spans="1:12" ht="12.75" customHeight="1" x14ac:dyDescent="0.2">
      <c r="A158" s="129" t="str">
        <f t="shared" si="0"/>
        <v>-</v>
      </c>
      <c r="B158" s="130" t="str">
        <f>IF(D158="","",Finish!N160)</f>
        <v/>
      </c>
      <c r="C158" s="130" t="str">
        <f>IF(D158="","",Finish!M160)</f>
        <v/>
      </c>
      <c r="D158" s="131" t="str">
        <f>IF(LEFT(Finish!O160,1)="W",Finish!J160,"")</f>
        <v/>
      </c>
      <c r="E158" s="131" t="str">
        <f t="shared" si="1"/>
        <v/>
      </c>
      <c r="F158" s="132" t="str">
        <f t="shared" si="2"/>
        <v/>
      </c>
      <c r="G158" s="130" t="str">
        <f t="shared" ref="G158:I158" si="315">IF($E158=2,B158,"")</f>
        <v/>
      </c>
      <c r="H158" s="130" t="str">
        <f t="shared" si="315"/>
        <v/>
      </c>
      <c r="I158" s="133" t="str">
        <f t="shared" si="315"/>
        <v/>
      </c>
      <c r="J158" s="130" t="str">
        <f t="shared" ref="J158:L158" si="316">IF($E158=3,B158,"")</f>
        <v/>
      </c>
      <c r="K158" s="130" t="str">
        <f t="shared" si="316"/>
        <v/>
      </c>
      <c r="L158" s="133" t="str">
        <f t="shared" si="316"/>
        <v/>
      </c>
    </row>
    <row r="159" spans="1:12" ht="12.75" customHeight="1" x14ac:dyDescent="0.2">
      <c r="A159" s="129" t="str">
        <f t="shared" si="0"/>
        <v>-</v>
      </c>
      <c r="B159" s="130" t="str">
        <f>IF(D159="","",Finish!N161)</f>
        <v/>
      </c>
      <c r="C159" s="130" t="str">
        <f>IF(D159="","",Finish!M161)</f>
        <v/>
      </c>
      <c r="D159" s="131" t="str">
        <f>IF(LEFT(Finish!O161,1)="W",Finish!J161,"")</f>
        <v/>
      </c>
      <c r="E159" s="131" t="str">
        <f t="shared" si="1"/>
        <v/>
      </c>
      <c r="F159" s="132" t="str">
        <f t="shared" si="2"/>
        <v/>
      </c>
      <c r="G159" s="130" t="str">
        <f t="shared" ref="G159:I159" si="317">IF($E159=2,B159,"")</f>
        <v/>
      </c>
      <c r="H159" s="130" t="str">
        <f t="shared" si="317"/>
        <v/>
      </c>
      <c r="I159" s="133" t="str">
        <f t="shared" si="317"/>
        <v/>
      </c>
      <c r="J159" s="130" t="str">
        <f t="shared" ref="J159:L159" si="318">IF($E159=3,B159,"")</f>
        <v/>
      </c>
      <c r="K159" s="130" t="str">
        <f t="shared" si="318"/>
        <v/>
      </c>
      <c r="L159" s="133" t="str">
        <f t="shared" si="318"/>
        <v/>
      </c>
    </row>
    <row r="160" spans="1:12" ht="12.75" customHeight="1" x14ac:dyDescent="0.2">
      <c r="A160" s="129" t="str">
        <f t="shared" si="0"/>
        <v>-</v>
      </c>
      <c r="B160" s="130" t="str">
        <f>IF(D160="","",Finish!N162)</f>
        <v/>
      </c>
      <c r="C160" s="130" t="str">
        <f>IF(D160="","",Finish!M162)</f>
        <v/>
      </c>
      <c r="D160" s="131" t="str">
        <f>IF(LEFT(Finish!O162,1)="W",Finish!J162,"")</f>
        <v/>
      </c>
      <c r="E160" s="131" t="str">
        <f t="shared" si="1"/>
        <v/>
      </c>
      <c r="F160" s="132" t="str">
        <f t="shared" si="2"/>
        <v/>
      </c>
      <c r="G160" s="130" t="str">
        <f t="shared" ref="G160:I160" si="319">IF($E160=2,B160,"")</f>
        <v/>
      </c>
      <c r="H160" s="130" t="str">
        <f t="shared" si="319"/>
        <v/>
      </c>
      <c r="I160" s="133" t="str">
        <f t="shared" si="319"/>
        <v/>
      </c>
      <c r="J160" s="130" t="str">
        <f t="shared" ref="J160:L160" si="320">IF($E160=3,B160,"")</f>
        <v/>
      </c>
      <c r="K160" s="130" t="str">
        <f t="shared" si="320"/>
        <v/>
      </c>
      <c r="L160" s="133" t="str">
        <f t="shared" si="320"/>
        <v/>
      </c>
    </row>
    <row r="161" spans="1:12" ht="12.75" customHeight="1" x14ac:dyDescent="0.2">
      <c r="A161" s="129" t="str">
        <f t="shared" si="0"/>
        <v>-</v>
      </c>
      <c r="B161" s="130" t="str">
        <f>IF(D161="","",Finish!N163)</f>
        <v/>
      </c>
      <c r="C161" s="130" t="str">
        <f>IF(D161="","",Finish!M163)</f>
        <v/>
      </c>
      <c r="D161" s="131" t="str">
        <f>IF(LEFT(Finish!O163,1)="W",Finish!J163,"")</f>
        <v/>
      </c>
      <c r="E161" s="131" t="str">
        <f t="shared" si="1"/>
        <v/>
      </c>
      <c r="F161" s="132" t="str">
        <f t="shared" si="2"/>
        <v/>
      </c>
      <c r="G161" s="130" t="str">
        <f t="shared" ref="G161:I161" si="321">IF($E161=2,B161,"")</f>
        <v/>
      </c>
      <c r="H161" s="130" t="str">
        <f t="shared" si="321"/>
        <v/>
      </c>
      <c r="I161" s="133" t="str">
        <f t="shared" si="321"/>
        <v/>
      </c>
      <c r="J161" s="130" t="str">
        <f t="shared" ref="J161:L161" si="322">IF($E161=3,B161,"")</f>
        <v/>
      </c>
      <c r="K161" s="130" t="str">
        <f t="shared" si="322"/>
        <v/>
      </c>
      <c r="L161" s="133" t="str">
        <f t="shared" si="322"/>
        <v/>
      </c>
    </row>
    <row r="162" spans="1:12" ht="12.75" customHeight="1" x14ac:dyDescent="0.2">
      <c r="A162" s="129" t="str">
        <f t="shared" si="0"/>
        <v>-</v>
      </c>
      <c r="B162" s="130" t="str">
        <f>IF(D162="","",Finish!N164)</f>
        <v/>
      </c>
      <c r="C162" s="130" t="str">
        <f>IF(D162="","",Finish!M164)</f>
        <v/>
      </c>
      <c r="D162" s="131" t="str">
        <f>IF(LEFT(Finish!O164,1)="W",Finish!J164,"")</f>
        <v/>
      </c>
      <c r="E162" s="131" t="str">
        <f t="shared" si="1"/>
        <v/>
      </c>
      <c r="F162" s="132" t="str">
        <f t="shared" si="2"/>
        <v/>
      </c>
      <c r="G162" s="130" t="str">
        <f t="shared" ref="G162:I162" si="323">IF($E162=2,B162,"")</f>
        <v/>
      </c>
      <c r="H162" s="130" t="str">
        <f t="shared" si="323"/>
        <v/>
      </c>
      <c r="I162" s="133" t="str">
        <f t="shared" si="323"/>
        <v/>
      </c>
      <c r="J162" s="130" t="str">
        <f t="shared" ref="J162:L162" si="324">IF($E162=3,B162,"")</f>
        <v/>
      </c>
      <c r="K162" s="130" t="str">
        <f t="shared" si="324"/>
        <v/>
      </c>
      <c r="L162" s="133" t="str">
        <f t="shared" si="324"/>
        <v/>
      </c>
    </row>
    <row r="163" spans="1:12" ht="12.75" customHeight="1" x14ac:dyDescent="0.2">
      <c r="A163" s="129" t="str">
        <f t="shared" si="0"/>
        <v>-</v>
      </c>
      <c r="B163" s="130" t="str">
        <f>IF(D163="","",Finish!N165)</f>
        <v/>
      </c>
      <c r="C163" s="130" t="str">
        <f>IF(D163="","",Finish!M165)</f>
        <v/>
      </c>
      <c r="D163" s="131" t="str">
        <f>IF(LEFT(Finish!O165,1)="W",Finish!J165,"")</f>
        <v/>
      </c>
      <c r="E163" s="131" t="str">
        <f t="shared" si="1"/>
        <v/>
      </c>
      <c r="F163" s="132" t="str">
        <f t="shared" si="2"/>
        <v/>
      </c>
      <c r="G163" s="130" t="str">
        <f t="shared" ref="G163:I163" si="325">IF($E163=2,B163,"")</f>
        <v/>
      </c>
      <c r="H163" s="130" t="str">
        <f t="shared" si="325"/>
        <v/>
      </c>
      <c r="I163" s="133" t="str">
        <f t="shared" si="325"/>
        <v/>
      </c>
      <c r="J163" s="130" t="str">
        <f t="shared" ref="J163:L163" si="326">IF($E163=3,B163,"")</f>
        <v/>
      </c>
      <c r="K163" s="130" t="str">
        <f t="shared" si="326"/>
        <v/>
      </c>
      <c r="L163" s="133" t="str">
        <f t="shared" si="326"/>
        <v/>
      </c>
    </row>
    <row r="164" spans="1:12" ht="12.75" customHeight="1" x14ac:dyDescent="0.2">
      <c r="A164" s="129" t="str">
        <f t="shared" si="0"/>
        <v>-</v>
      </c>
      <c r="B164" s="130" t="str">
        <f>IF(D164="","",Finish!N166)</f>
        <v/>
      </c>
      <c r="C164" s="130" t="str">
        <f>IF(D164="","",Finish!M166)</f>
        <v/>
      </c>
      <c r="D164" s="131" t="str">
        <f>IF(LEFT(Finish!O166,1)="W",Finish!J166,"")</f>
        <v/>
      </c>
      <c r="E164" s="131" t="str">
        <f t="shared" si="1"/>
        <v/>
      </c>
      <c r="F164" s="132" t="str">
        <f t="shared" si="2"/>
        <v/>
      </c>
      <c r="G164" s="130" t="str">
        <f t="shared" ref="G164:I164" si="327">IF($E164=2,B164,"")</f>
        <v/>
      </c>
      <c r="H164" s="130" t="str">
        <f t="shared" si="327"/>
        <v/>
      </c>
      <c r="I164" s="133" t="str">
        <f t="shared" si="327"/>
        <v/>
      </c>
      <c r="J164" s="130" t="str">
        <f t="shared" ref="J164:L164" si="328">IF($E164=3,B164,"")</f>
        <v/>
      </c>
      <c r="K164" s="130" t="str">
        <f t="shared" si="328"/>
        <v/>
      </c>
      <c r="L164" s="133" t="str">
        <f t="shared" si="328"/>
        <v/>
      </c>
    </row>
    <row r="165" spans="1:12" ht="12.75" customHeight="1" x14ac:dyDescent="0.2">
      <c r="A165" s="129" t="str">
        <f t="shared" si="0"/>
        <v>-</v>
      </c>
      <c r="B165" s="130" t="str">
        <f>IF(D165="","",Finish!N167)</f>
        <v/>
      </c>
      <c r="C165" s="130" t="str">
        <f>IF(D165="","",Finish!M167)</f>
        <v/>
      </c>
      <c r="D165" s="131" t="str">
        <f>IF(LEFT(Finish!O167,1)="W",Finish!J167,"")</f>
        <v/>
      </c>
      <c r="E165" s="131" t="str">
        <f t="shared" si="1"/>
        <v/>
      </c>
      <c r="F165" s="132" t="str">
        <f t="shared" si="2"/>
        <v/>
      </c>
      <c r="G165" s="130" t="str">
        <f t="shared" ref="G165:I165" si="329">IF($E165=2,B165,"")</f>
        <v/>
      </c>
      <c r="H165" s="130" t="str">
        <f t="shared" si="329"/>
        <v/>
      </c>
      <c r="I165" s="133" t="str">
        <f t="shared" si="329"/>
        <v/>
      </c>
      <c r="J165" s="130" t="str">
        <f t="shared" ref="J165:L165" si="330">IF($E165=3,B165,"")</f>
        <v/>
      </c>
      <c r="K165" s="130" t="str">
        <f t="shared" si="330"/>
        <v/>
      </c>
      <c r="L165" s="133" t="str">
        <f t="shared" si="330"/>
        <v/>
      </c>
    </row>
    <row r="166" spans="1:12" ht="12.75" customHeight="1" x14ac:dyDescent="0.2">
      <c r="A166" s="129" t="str">
        <f t="shared" si="0"/>
        <v>-</v>
      </c>
      <c r="B166" s="130" t="str">
        <f>IF(D166="","",Finish!N168)</f>
        <v/>
      </c>
      <c r="C166" s="130" t="str">
        <f>IF(D166="","",Finish!M168)</f>
        <v/>
      </c>
      <c r="D166" s="131" t="str">
        <f>IF(LEFT(Finish!O168,1)="W",Finish!J168,"")</f>
        <v/>
      </c>
      <c r="E166" s="131" t="str">
        <f t="shared" si="1"/>
        <v/>
      </c>
      <c r="F166" s="132" t="str">
        <f t="shared" si="2"/>
        <v/>
      </c>
      <c r="G166" s="130" t="str">
        <f t="shared" ref="G166:I166" si="331">IF($E166=2,B166,"")</f>
        <v/>
      </c>
      <c r="H166" s="130" t="str">
        <f t="shared" si="331"/>
        <v/>
      </c>
      <c r="I166" s="133" t="str">
        <f t="shared" si="331"/>
        <v/>
      </c>
      <c r="J166" s="130" t="str">
        <f t="shared" ref="J166:L166" si="332">IF($E166=3,B166,"")</f>
        <v/>
      </c>
      <c r="K166" s="130" t="str">
        <f t="shared" si="332"/>
        <v/>
      </c>
      <c r="L166" s="133" t="str">
        <f t="shared" si="332"/>
        <v/>
      </c>
    </row>
    <row r="167" spans="1:12" ht="12.75" customHeight="1" x14ac:dyDescent="0.2">
      <c r="A167" s="129" t="str">
        <f t="shared" si="0"/>
        <v>-</v>
      </c>
      <c r="B167" s="130" t="str">
        <f>IF(D167="","",Finish!N169)</f>
        <v/>
      </c>
      <c r="C167" s="130" t="str">
        <f>IF(D167="","",Finish!M169)</f>
        <v/>
      </c>
      <c r="D167" s="131" t="str">
        <f>IF(LEFT(Finish!O169,1)="W",Finish!J169,"")</f>
        <v/>
      </c>
      <c r="E167" s="131" t="str">
        <f t="shared" si="1"/>
        <v/>
      </c>
      <c r="F167" s="132" t="str">
        <f t="shared" si="2"/>
        <v/>
      </c>
      <c r="G167" s="130" t="str">
        <f t="shared" ref="G167:I167" si="333">IF($E167=2,B167,"")</f>
        <v/>
      </c>
      <c r="H167" s="130" t="str">
        <f t="shared" si="333"/>
        <v/>
      </c>
      <c r="I167" s="133" t="str">
        <f t="shared" si="333"/>
        <v/>
      </c>
      <c r="J167" s="130" t="str">
        <f t="shared" ref="J167:L167" si="334">IF($E167=3,B167,"")</f>
        <v/>
      </c>
      <c r="K167" s="130" t="str">
        <f t="shared" si="334"/>
        <v/>
      </c>
      <c r="L167" s="133" t="str">
        <f t="shared" si="334"/>
        <v/>
      </c>
    </row>
    <row r="168" spans="1:12" ht="12.75" customHeight="1" x14ac:dyDescent="0.2">
      <c r="A168" s="129" t="str">
        <f t="shared" si="0"/>
        <v>-</v>
      </c>
      <c r="B168" s="130" t="str">
        <f>IF(D168="","",Finish!N170)</f>
        <v/>
      </c>
      <c r="C168" s="130" t="str">
        <f>IF(D168="","",Finish!M170)</f>
        <v/>
      </c>
      <c r="D168" s="131" t="str">
        <f>IF(LEFT(Finish!O170,1)="W",Finish!J170,"")</f>
        <v/>
      </c>
      <c r="E168" s="131" t="str">
        <f t="shared" si="1"/>
        <v/>
      </c>
      <c r="F168" s="132" t="str">
        <f t="shared" si="2"/>
        <v/>
      </c>
      <c r="G168" s="130" t="str">
        <f t="shared" ref="G168:I168" si="335">IF($E168=2,B168,"")</f>
        <v/>
      </c>
      <c r="H168" s="130" t="str">
        <f t="shared" si="335"/>
        <v/>
      </c>
      <c r="I168" s="133" t="str">
        <f t="shared" si="335"/>
        <v/>
      </c>
      <c r="J168" s="130" t="str">
        <f t="shared" ref="J168:L168" si="336">IF($E168=3,B168,"")</f>
        <v/>
      </c>
      <c r="K168" s="130" t="str">
        <f t="shared" si="336"/>
        <v/>
      </c>
      <c r="L168" s="133" t="str">
        <f t="shared" si="336"/>
        <v/>
      </c>
    </row>
    <row r="169" spans="1:12" ht="12.75" customHeight="1" x14ac:dyDescent="0.2">
      <c r="A169" s="129" t="str">
        <f t="shared" si="0"/>
        <v>-</v>
      </c>
      <c r="B169" s="130" t="str">
        <f>IF(D169="","",Finish!N171)</f>
        <v/>
      </c>
      <c r="C169" s="130" t="str">
        <f>IF(D169="","",Finish!M171)</f>
        <v/>
      </c>
      <c r="D169" s="131" t="str">
        <f>IF(LEFT(Finish!O171,1)="W",Finish!J171,"")</f>
        <v/>
      </c>
      <c r="E169" s="131" t="str">
        <f t="shared" si="1"/>
        <v/>
      </c>
      <c r="F169" s="132" t="str">
        <f t="shared" si="2"/>
        <v/>
      </c>
      <c r="G169" s="130" t="str">
        <f t="shared" ref="G169:I169" si="337">IF($E169=2,B169,"")</f>
        <v/>
      </c>
      <c r="H169" s="130" t="str">
        <f t="shared" si="337"/>
        <v/>
      </c>
      <c r="I169" s="133" t="str">
        <f t="shared" si="337"/>
        <v/>
      </c>
      <c r="J169" s="130" t="str">
        <f t="shared" ref="J169:L169" si="338">IF($E169=3,B169,"")</f>
        <v/>
      </c>
      <c r="K169" s="130" t="str">
        <f t="shared" si="338"/>
        <v/>
      </c>
      <c r="L169" s="133" t="str">
        <f t="shared" si="338"/>
        <v/>
      </c>
    </row>
    <row r="170" spans="1:12" ht="12.75" customHeight="1" x14ac:dyDescent="0.2">
      <c r="A170" s="129" t="str">
        <f t="shared" si="0"/>
        <v>-</v>
      </c>
      <c r="B170" s="130" t="str">
        <f>IF(D170="","",Finish!N172)</f>
        <v/>
      </c>
      <c r="C170" s="130" t="str">
        <f>IF(D170="","",Finish!M172)</f>
        <v/>
      </c>
      <c r="D170" s="131" t="str">
        <f>IF(LEFT(Finish!O172,1)="W",Finish!J172,"")</f>
        <v/>
      </c>
      <c r="E170" s="131" t="str">
        <f t="shared" si="1"/>
        <v/>
      </c>
      <c r="F170" s="132" t="str">
        <f t="shared" si="2"/>
        <v/>
      </c>
      <c r="G170" s="130" t="str">
        <f t="shared" ref="G170:I170" si="339">IF($E170=2,B170,"")</f>
        <v/>
      </c>
      <c r="H170" s="130" t="str">
        <f t="shared" si="339"/>
        <v/>
      </c>
      <c r="I170" s="133" t="str">
        <f t="shared" si="339"/>
        <v/>
      </c>
      <c r="J170" s="130" t="str">
        <f t="shared" ref="J170:L170" si="340">IF($E170=3,B170,"")</f>
        <v/>
      </c>
      <c r="K170" s="130" t="str">
        <f t="shared" si="340"/>
        <v/>
      </c>
      <c r="L170" s="133" t="str">
        <f t="shared" si="340"/>
        <v/>
      </c>
    </row>
    <row r="171" spans="1:12" ht="12.75" customHeight="1" x14ac:dyDescent="0.2">
      <c r="A171" s="129" t="str">
        <f t="shared" si="0"/>
        <v>-</v>
      </c>
      <c r="B171" s="130" t="str">
        <f>IF(D171="","",Finish!N173)</f>
        <v/>
      </c>
      <c r="C171" s="130" t="str">
        <f>IF(D171="","",Finish!M173)</f>
        <v/>
      </c>
      <c r="D171" s="131" t="str">
        <f>IF(LEFT(Finish!O173,1)="W",Finish!J173,"")</f>
        <v/>
      </c>
      <c r="E171" s="131" t="str">
        <f t="shared" si="1"/>
        <v/>
      </c>
      <c r="F171" s="132" t="str">
        <f t="shared" si="2"/>
        <v/>
      </c>
      <c r="G171" s="130" t="str">
        <f t="shared" ref="G171:I171" si="341">IF($E171=2,B171,"")</f>
        <v/>
      </c>
      <c r="H171" s="130" t="str">
        <f t="shared" si="341"/>
        <v/>
      </c>
      <c r="I171" s="133" t="str">
        <f t="shared" si="341"/>
        <v/>
      </c>
      <c r="J171" s="130" t="str">
        <f t="shared" ref="J171:L171" si="342">IF($E171=3,B171,"")</f>
        <v/>
      </c>
      <c r="K171" s="130" t="str">
        <f t="shared" si="342"/>
        <v/>
      </c>
      <c r="L171" s="133" t="str">
        <f t="shared" si="342"/>
        <v/>
      </c>
    </row>
    <row r="172" spans="1:12" ht="12.75" customHeight="1" x14ac:dyDescent="0.2">
      <c r="A172" s="129" t="str">
        <f t="shared" si="0"/>
        <v>-</v>
      </c>
      <c r="B172" s="130" t="str">
        <f>IF(D172="","",Finish!N174)</f>
        <v/>
      </c>
      <c r="C172" s="130" t="str">
        <f>IF(D172="","",Finish!M174)</f>
        <v/>
      </c>
      <c r="D172" s="131" t="str">
        <f>IF(LEFT(Finish!O174,1)="W",Finish!J174,"")</f>
        <v/>
      </c>
      <c r="E172" s="131" t="str">
        <f t="shared" si="1"/>
        <v/>
      </c>
      <c r="F172" s="132" t="str">
        <f t="shared" si="2"/>
        <v/>
      </c>
      <c r="G172" s="130" t="str">
        <f t="shared" ref="G172:I172" si="343">IF($E172=2,B172,"")</f>
        <v/>
      </c>
      <c r="H172" s="130" t="str">
        <f t="shared" si="343"/>
        <v/>
      </c>
      <c r="I172" s="133" t="str">
        <f t="shared" si="343"/>
        <v/>
      </c>
      <c r="J172" s="130" t="str">
        <f t="shared" ref="J172:L172" si="344">IF($E172=3,B172,"")</f>
        <v/>
      </c>
      <c r="K172" s="130" t="str">
        <f t="shared" si="344"/>
        <v/>
      </c>
      <c r="L172" s="133" t="str">
        <f t="shared" si="344"/>
        <v/>
      </c>
    </row>
    <row r="173" spans="1:12" ht="12.75" customHeight="1" x14ac:dyDescent="0.2">
      <c r="A173" s="129" t="str">
        <f t="shared" si="0"/>
        <v>-</v>
      </c>
      <c r="B173" s="130" t="str">
        <f>IF(D173="","",Finish!N175)</f>
        <v/>
      </c>
      <c r="C173" s="130" t="str">
        <f>IF(D173="","",Finish!M175)</f>
        <v/>
      </c>
      <c r="D173" s="131" t="str">
        <f>IF(LEFT(Finish!O175,1)="W",Finish!J175,"")</f>
        <v/>
      </c>
      <c r="E173" s="131" t="str">
        <f t="shared" si="1"/>
        <v/>
      </c>
      <c r="F173" s="132" t="str">
        <f t="shared" si="2"/>
        <v/>
      </c>
      <c r="G173" s="130" t="str">
        <f t="shared" ref="G173:I173" si="345">IF($E173=2,B173,"")</f>
        <v/>
      </c>
      <c r="H173" s="130" t="str">
        <f t="shared" si="345"/>
        <v/>
      </c>
      <c r="I173" s="133" t="str">
        <f t="shared" si="345"/>
        <v/>
      </c>
      <c r="J173" s="130" t="str">
        <f t="shared" ref="J173:L173" si="346">IF($E173=3,B173,"")</f>
        <v/>
      </c>
      <c r="K173" s="130" t="str">
        <f t="shared" si="346"/>
        <v/>
      </c>
      <c r="L173" s="133" t="str">
        <f t="shared" si="346"/>
        <v/>
      </c>
    </row>
    <row r="174" spans="1:12" ht="12.75" customHeight="1" x14ac:dyDescent="0.2">
      <c r="A174" s="129" t="str">
        <f t="shared" si="0"/>
        <v>-</v>
      </c>
      <c r="B174" s="130" t="str">
        <f>IF(D174="","",Finish!N176)</f>
        <v/>
      </c>
      <c r="C174" s="130" t="str">
        <f>IF(D174="","",Finish!M176)</f>
        <v/>
      </c>
      <c r="D174" s="131" t="str">
        <f>IF(LEFT(Finish!O176,1)="W",Finish!J176,"")</f>
        <v/>
      </c>
      <c r="E174" s="131" t="str">
        <f t="shared" si="1"/>
        <v/>
      </c>
      <c r="F174" s="132" t="str">
        <f t="shared" si="2"/>
        <v/>
      </c>
      <c r="G174" s="130" t="str">
        <f t="shared" ref="G174:I174" si="347">IF($E174=2,B174,"")</f>
        <v/>
      </c>
      <c r="H174" s="130" t="str">
        <f t="shared" si="347"/>
        <v/>
      </c>
      <c r="I174" s="133" t="str">
        <f t="shared" si="347"/>
        <v/>
      </c>
      <c r="J174" s="130" t="str">
        <f t="shared" ref="J174:L174" si="348">IF($E174=3,B174,"")</f>
        <v/>
      </c>
      <c r="K174" s="130" t="str">
        <f t="shared" si="348"/>
        <v/>
      </c>
      <c r="L174" s="133" t="str">
        <f t="shared" si="348"/>
        <v/>
      </c>
    </row>
    <row r="175" spans="1:12" ht="12.75" customHeight="1" x14ac:dyDescent="0.2">
      <c r="A175" s="129" t="str">
        <f t="shared" si="0"/>
        <v>-</v>
      </c>
      <c r="B175" s="130" t="str">
        <f>IF(D175="","",Finish!N177)</f>
        <v/>
      </c>
      <c r="C175" s="130" t="str">
        <f>IF(D175="","",Finish!M177)</f>
        <v/>
      </c>
      <c r="D175" s="131" t="str">
        <f>IF(LEFT(Finish!O177,1)="W",Finish!J177,"")</f>
        <v/>
      </c>
      <c r="E175" s="131" t="str">
        <f t="shared" si="1"/>
        <v/>
      </c>
      <c r="F175" s="132" t="str">
        <f t="shared" si="2"/>
        <v/>
      </c>
      <c r="G175" s="130" t="str">
        <f t="shared" ref="G175:I175" si="349">IF($E175=2,B175,"")</f>
        <v/>
      </c>
      <c r="H175" s="130" t="str">
        <f t="shared" si="349"/>
        <v/>
      </c>
      <c r="I175" s="133" t="str">
        <f t="shared" si="349"/>
        <v/>
      </c>
      <c r="J175" s="130" t="str">
        <f t="shared" ref="J175:L175" si="350">IF($E175=3,B175,"")</f>
        <v/>
      </c>
      <c r="K175" s="130" t="str">
        <f t="shared" si="350"/>
        <v/>
      </c>
      <c r="L175" s="133" t="str">
        <f t="shared" si="350"/>
        <v/>
      </c>
    </row>
    <row r="176" spans="1:12" ht="12.75" customHeight="1" x14ac:dyDescent="0.2">
      <c r="A176" s="129" t="str">
        <f t="shared" si="0"/>
        <v>-</v>
      </c>
      <c r="B176" s="130" t="str">
        <f>IF(D176="","",Finish!N178)</f>
        <v/>
      </c>
      <c r="C176" s="130" t="str">
        <f>IF(D176="","",Finish!M178)</f>
        <v/>
      </c>
      <c r="D176" s="131" t="str">
        <f>IF(LEFT(Finish!O178,1)="W",Finish!J178,"")</f>
        <v/>
      </c>
      <c r="E176" s="131" t="str">
        <f t="shared" si="1"/>
        <v/>
      </c>
      <c r="F176" s="132" t="str">
        <f t="shared" si="2"/>
        <v/>
      </c>
      <c r="G176" s="130" t="str">
        <f t="shared" ref="G176:I176" si="351">IF($E176=2,B176,"")</f>
        <v/>
      </c>
      <c r="H176" s="130" t="str">
        <f t="shared" si="351"/>
        <v/>
      </c>
      <c r="I176" s="133" t="str">
        <f t="shared" si="351"/>
        <v/>
      </c>
      <c r="J176" s="130" t="str">
        <f t="shared" ref="J176:L176" si="352">IF($E176=3,B176,"")</f>
        <v/>
      </c>
      <c r="K176" s="130" t="str">
        <f t="shared" si="352"/>
        <v/>
      </c>
      <c r="L176" s="133" t="str">
        <f t="shared" si="352"/>
        <v/>
      </c>
    </row>
    <row r="177" spans="1:12" ht="12.75" customHeight="1" x14ac:dyDescent="0.2">
      <c r="A177" s="129" t="str">
        <f t="shared" si="0"/>
        <v>-</v>
      </c>
      <c r="B177" s="130" t="str">
        <f>IF(D177="","",Finish!N179)</f>
        <v/>
      </c>
      <c r="C177" s="130" t="str">
        <f>IF(D177="","",Finish!M179)</f>
        <v/>
      </c>
      <c r="D177" s="131" t="str">
        <f>IF(LEFT(Finish!O179,1)="W",Finish!J179,"")</f>
        <v/>
      </c>
      <c r="E177" s="131" t="str">
        <f t="shared" si="1"/>
        <v/>
      </c>
      <c r="F177" s="132" t="str">
        <f t="shared" si="2"/>
        <v/>
      </c>
      <c r="G177" s="130" t="str">
        <f t="shared" ref="G177:I177" si="353">IF($E177=2,B177,"")</f>
        <v/>
      </c>
      <c r="H177" s="130" t="str">
        <f t="shared" si="353"/>
        <v/>
      </c>
      <c r="I177" s="133" t="str">
        <f t="shared" si="353"/>
        <v/>
      </c>
      <c r="J177" s="130" t="str">
        <f t="shared" ref="J177:L177" si="354">IF($E177=3,B177,"")</f>
        <v/>
      </c>
      <c r="K177" s="130" t="str">
        <f t="shared" si="354"/>
        <v/>
      </c>
      <c r="L177" s="133" t="str">
        <f t="shared" si="354"/>
        <v/>
      </c>
    </row>
    <row r="178" spans="1:12" ht="12.75" customHeight="1" x14ac:dyDescent="0.2">
      <c r="A178" s="129" t="str">
        <f t="shared" si="0"/>
        <v>-</v>
      </c>
      <c r="B178" s="130" t="str">
        <f>IF(D178="","",Finish!N180)</f>
        <v/>
      </c>
      <c r="C178" s="130" t="str">
        <f>IF(D178="","",Finish!M180)</f>
        <v/>
      </c>
      <c r="D178" s="131" t="str">
        <f>IF(LEFT(Finish!O180,1)="W",Finish!J180,"")</f>
        <v/>
      </c>
      <c r="E178" s="131" t="str">
        <f t="shared" si="1"/>
        <v/>
      </c>
      <c r="F178" s="132" t="str">
        <f t="shared" si="2"/>
        <v/>
      </c>
      <c r="G178" s="130" t="str">
        <f t="shared" ref="G178:I178" si="355">IF($E178=2,B178,"")</f>
        <v/>
      </c>
      <c r="H178" s="130" t="str">
        <f t="shared" si="355"/>
        <v/>
      </c>
      <c r="I178" s="133" t="str">
        <f t="shared" si="355"/>
        <v/>
      </c>
      <c r="J178" s="130" t="str">
        <f t="shared" ref="J178:L178" si="356">IF($E178=3,B178,"")</f>
        <v/>
      </c>
      <c r="K178" s="130" t="str">
        <f t="shared" si="356"/>
        <v/>
      </c>
      <c r="L178" s="133" t="str">
        <f t="shared" si="356"/>
        <v/>
      </c>
    </row>
    <row r="179" spans="1:12" ht="12.75" customHeight="1" x14ac:dyDescent="0.2">
      <c r="A179" s="129" t="str">
        <f t="shared" si="0"/>
        <v>-</v>
      </c>
      <c r="B179" s="130" t="str">
        <f>IF(D179="","",Finish!N181)</f>
        <v/>
      </c>
      <c r="C179" s="130" t="str">
        <f>IF(D179="","",Finish!M181)</f>
        <v/>
      </c>
      <c r="D179" s="131" t="str">
        <f>IF(LEFT(Finish!O181,1)="W",Finish!J181,"")</f>
        <v/>
      </c>
      <c r="E179" s="131" t="str">
        <f t="shared" si="1"/>
        <v/>
      </c>
      <c r="F179" s="132" t="str">
        <f t="shared" si="2"/>
        <v/>
      </c>
      <c r="G179" s="130" t="str">
        <f t="shared" ref="G179:I179" si="357">IF($E179=2,B179,"")</f>
        <v/>
      </c>
      <c r="H179" s="130" t="str">
        <f t="shared" si="357"/>
        <v/>
      </c>
      <c r="I179" s="133" t="str">
        <f t="shared" si="357"/>
        <v/>
      </c>
      <c r="J179" s="130" t="str">
        <f t="shared" ref="J179:L179" si="358">IF($E179=3,B179,"")</f>
        <v/>
      </c>
      <c r="K179" s="130" t="str">
        <f t="shared" si="358"/>
        <v/>
      </c>
      <c r="L179" s="133" t="str">
        <f t="shared" si="358"/>
        <v/>
      </c>
    </row>
    <row r="180" spans="1:12" ht="12.75" customHeight="1" x14ac:dyDescent="0.2">
      <c r="A180" s="129" t="str">
        <f t="shared" si="0"/>
        <v>-</v>
      </c>
      <c r="B180" s="130" t="str">
        <f>IF(D180="","",Finish!N182)</f>
        <v/>
      </c>
      <c r="C180" s="130" t="str">
        <f>IF(D180="","",Finish!M182)</f>
        <v/>
      </c>
      <c r="D180" s="131" t="str">
        <f>IF(LEFT(Finish!O182,1)="W",Finish!J182,"")</f>
        <v/>
      </c>
      <c r="E180" s="131" t="str">
        <f t="shared" si="1"/>
        <v/>
      </c>
      <c r="F180" s="132" t="str">
        <f t="shared" si="2"/>
        <v/>
      </c>
      <c r="G180" s="130" t="str">
        <f t="shared" ref="G180:I180" si="359">IF($E180=2,B180,"")</f>
        <v/>
      </c>
      <c r="H180" s="130" t="str">
        <f t="shared" si="359"/>
        <v/>
      </c>
      <c r="I180" s="133" t="str">
        <f t="shared" si="359"/>
        <v/>
      </c>
      <c r="J180" s="130" t="str">
        <f t="shared" ref="J180:L180" si="360">IF($E180=3,B180,"")</f>
        <v/>
      </c>
      <c r="K180" s="130" t="str">
        <f t="shared" si="360"/>
        <v/>
      </c>
      <c r="L180" s="133" t="str">
        <f t="shared" si="360"/>
        <v/>
      </c>
    </row>
    <row r="181" spans="1:12" ht="12.75" customHeight="1" x14ac:dyDescent="0.2">
      <c r="A181" s="129" t="str">
        <f t="shared" si="0"/>
        <v>-</v>
      </c>
      <c r="B181" s="130" t="str">
        <f>IF(D181="","",Finish!N183)</f>
        <v/>
      </c>
      <c r="C181" s="130" t="str">
        <f>IF(D181="","",Finish!M183)</f>
        <v/>
      </c>
      <c r="D181" s="131" t="str">
        <f>IF(LEFT(Finish!O183,1)="W",Finish!J183,"")</f>
        <v/>
      </c>
      <c r="E181" s="131" t="str">
        <f t="shared" si="1"/>
        <v/>
      </c>
      <c r="F181" s="132" t="str">
        <f t="shared" si="2"/>
        <v/>
      </c>
      <c r="G181" s="130" t="str">
        <f t="shared" ref="G181:I181" si="361">IF($E181=2,B181,"")</f>
        <v/>
      </c>
      <c r="H181" s="130" t="str">
        <f t="shared" si="361"/>
        <v/>
      </c>
      <c r="I181" s="133" t="str">
        <f t="shared" si="361"/>
        <v/>
      </c>
      <c r="J181" s="130" t="str">
        <f t="shared" ref="J181:L181" si="362">IF($E181=3,B181,"")</f>
        <v/>
      </c>
      <c r="K181" s="130" t="str">
        <f t="shared" si="362"/>
        <v/>
      </c>
      <c r="L181" s="133" t="str">
        <f t="shared" si="362"/>
        <v/>
      </c>
    </row>
    <row r="182" spans="1:12" ht="12.75" customHeight="1" x14ac:dyDescent="0.2">
      <c r="A182" s="129" t="str">
        <f t="shared" si="0"/>
        <v>-</v>
      </c>
      <c r="B182" s="130" t="str">
        <f>IF(D182="","",Finish!N184)</f>
        <v/>
      </c>
      <c r="C182" s="130" t="str">
        <f>IF(D182="","",Finish!M184)</f>
        <v/>
      </c>
      <c r="D182" s="131" t="str">
        <f>IF(LEFT(Finish!O184,1)="W",Finish!J184,"")</f>
        <v/>
      </c>
      <c r="E182" s="131" t="str">
        <f t="shared" si="1"/>
        <v/>
      </c>
      <c r="F182" s="132" t="str">
        <f t="shared" si="2"/>
        <v/>
      </c>
      <c r="G182" s="130" t="str">
        <f t="shared" ref="G182:I182" si="363">IF($E182=2,B182,"")</f>
        <v/>
      </c>
      <c r="H182" s="130" t="str">
        <f t="shared" si="363"/>
        <v/>
      </c>
      <c r="I182" s="133" t="str">
        <f t="shared" si="363"/>
        <v/>
      </c>
      <c r="J182" s="130" t="str">
        <f t="shared" ref="J182:L182" si="364">IF($E182=3,B182,"")</f>
        <v/>
      </c>
      <c r="K182" s="130" t="str">
        <f t="shared" si="364"/>
        <v/>
      </c>
      <c r="L182" s="133" t="str">
        <f t="shared" si="364"/>
        <v/>
      </c>
    </row>
    <row r="183" spans="1:12" ht="12.75" customHeight="1" x14ac:dyDescent="0.2">
      <c r="A183" s="129" t="str">
        <f t="shared" si="0"/>
        <v>-</v>
      </c>
      <c r="B183" s="130" t="str">
        <f>IF(D183="","",Finish!N185)</f>
        <v/>
      </c>
      <c r="C183" s="130" t="str">
        <f>IF(D183="","",Finish!M185)</f>
        <v/>
      </c>
      <c r="D183" s="131" t="str">
        <f>IF(LEFT(Finish!O185,1)="W",Finish!J185,"")</f>
        <v/>
      </c>
      <c r="E183" s="131" t="str">
        <f t="shared" si="1"/>
        <v/>
      </c>
      <c r="F183" s="132" t="str">
        <f t="shared" si="2"/>
        <v/>
      </c>
      <c r="G183" s="130" t="str">
        <f t="shared" ref="G183:I183" si="365">IF($E183=2,B183,"")</f>
        <v/>
      </c>
      <c r="H183" s="130" t="str">
        <f t="shared" si="365"/>
        <v/>
      </c>
      <c r="I183" s="133" t="str">
        <f t="shared" si="365"/>
        <v/>
      </c>
      <c r="J183" s="130" t="str">
        <f t="shared" ref="J183:L183" si="366">IF($E183=3,B183,"")</f>
        <v/>
      </c>
      <c r="K183" s="130" t="str">
        <f t="shared" si="366"/>
        <v/>
      </c>
      <c r="L183" s="133" t="str">
        <f t="shared" si="366"/>
        <v/>
      </c>
    </row>
    <row r="184" spans="1:12" ht="12.75" customHeight="1" x14ac:dyDescent="0.2">
      <c r="A184" s="129" t="str">
        <f t="shared" si="0"/>
        <v>-</v>
      </c>
      <c r="B184" s="130" t="str">
        <f>IF(D184="","",Finish!N186)</f>
        <v/>
      </c>
      <c r="C184" s="130" t="str">
        <f>IF(D184="","",Finish!M186)</f>
        <v/>
      </c>
      <c r="D184" s="131" t="str">
        <f>IF(LEFT(Finish!O186,1)="W",Finish!J186,"")</f>
        <v/>
      </c>
      <c r="E184" s="131" t="str">
        <f t="shared" si="1"/>
        <v/>
      </c>
      <c r="F184" s="132" t="str">
        <f t="shared" si="2"/>
        <v/>
      </c>
      <c r="G184" s="130" t="str">
        <f t="shared" ref="G184:I184" si="367">IF($E184=2,B184,"")</f>
        <v/>
      </c>
      <c r="H184" s="130" t="str">
        <f t="shared" si="367"/>
        <v/>
      </c>
      <c r="I184" s="133" t="str">
        <f t="shared" si="367"/>
        <v/>
      </c>
      <c r="J184" s="130" t="str">
        <f t="shared" ref="J184:L184" si="368">IF($E184=3,B184,"")</f>
        <v/>
      </c>
      <c r="K184" s="130" t="str">
        <f t="shared" si="368"/>
        <v/>
      </c>
      <c r="L184" s="133" t="str">
        <f t="shared" si="368"/>
        <v/>
      </c>
    </row>
    <row r="185" spans="1:12" ht="12.75" customHeight="1" x14ac:dyDescent="0.2">
      <c r="A185" s="129" t="str">
        <f t="shared" si="0"/>
        <v>-</v>
      </c>
      <c r="B185" s="130" t="str">
        <f>IF(D185="","",Finish!N187)</f>
        <v/>
      </c>
      <c r="C185" s="130" t="str">
        <f>IF(D185="","",Finish!M187)</f>
        <v/>
      </c>
      <c r="D185" s="131" t="str">
        <f>IF(LEFT(Finish!O187,1)="W",Finish!J187,"")</f>
        <v/>
      </c>
      <c r="E185" s="131" t="str">
        <f t="shared" si="1"/>
        <v/>
      </c>
      <c r="F185" s="132" t="str">
        <f t="shared" si="2"/>
        <v/>
      </c>
      <c r="G185" s="130" t="str">
        <f t="shared" ref="G185:I185" si="369">IF($E185=2,B185,"")</f>
        <v/>
      </c>
      <c r="H185" s="130" t="str">
        <f t="shared" si="369"/>
        <v/>
      </c>
      <c r="I185" s="133" t="str">
        <f t="shared" si="369"/>
        <v/>
      </c>
      <c r="J185" s="130" t="str">
        <f t="shared" ref="J185:L185" si="370">IF($E185=3,B185,"")</f>
        <v/>
      </c>
      <c r="K185" s="130" t="str">
        <f t="shared" si="370"/>
        <v/>
      </c>
      <c r="L185" s="133" t="str">
        <f t="shared" si="370"/>
        <v/>
      </c>
    </row>
    <row r="186" spans="1:12" ht="12.75" customHeight="1" x14ac:dyDescent="0.2">
      <c r="A186" s="129" t="str">
        <f t="shared" si="0"/>
        <v>-</v>
      </c>
      <c r="B186" s="130" t="str">
        <f>IF(D186="","",Finish!N188)</f>
        <v/>
      </c>
      <c r="C186" s="130" t="str">
        <f>IF(D186="","",Finish!M188)</f>
        <v/>
      </c>
      <c r="D186" s="131" t="str">
        <f>IF(LEFT(Finish!O188,1)="W",Finish!J188,"")</f>
        <v/>
      </c>
      <c r="E186" s="131" t="str">
        <f t="shared" si="1"/>
        <v/>
      </c>
      <c r="F186" s="132" t="str">
        <f t="shared" si="2"/>
        <v/>
      </c>
      <c r="G186" s="130" t="str">
        <f t="shared" ref="G186:I186" si="371">IF($E186=2,B186,"")</f>
        <v/>
      </c>
      <c r="H186" s="130" t="str">
        <f t="shared" si="371"/>
        <v/>
      </c>
      <c r="I186" s="133" t="str">
        <f t="shared" si="371"/>
        <v/>
      </c>
      <c r="J186" s="130" t="str">
        <f t="shared" ref="J186:L186" si="372">IF($E186=3,B186,"")</f>
        <v/>
      </c>
      <c r="K186" s="130" t="str">
        <f t="shared" si="372"/>
        <v/>
      </c>
      <c r="L186" s="133" t="str">
        <f t="shared" si="372"/>
        <v/>
      </c>
    </row>
    <row r="187" spans="1:12" ht="12.75" customHeight="1" x14ac:dyDescent="0.2">
      <c r="A187" s="129" t="str">
        <f t="shared" si="0"/>
        <v>-</v>
      </c>
      <c r="B187" s="130" t="str">
        <f>IF(D187="","",Finish!N189)</f>
        <v/>
      </c>
      <c r="C187" s="130" t="str">
        <f>IF(D187="","",Finish!M189)</f>
        <v/>
      </c>
      <c r="D187" s="131" t="str">
        <f>IF(LEFT(Finish!O189,1)="W",Finish!J189,"")</f>
        <v/>
      </c>
      <c r="E187" s="131" t="str">
        <f t="shared" si="1"/>
        <v/>
      </c>
      <c r="F187" s="132" t="str">
        <f t="shared" si="2"/>
        <v/>
      </c>
      <c r="G187" s="130" t="str">
        <f t="shared" ref="G187:I187" si="373">IF($E187=2,B187,"")</f>
        <v/>
      </c>
      <c r="H187" s="130" t="str">
        <f t="shared" si="373"/>
        <v/>
      </c>
      <c r="I187" s="133" t="str">
        <f t="shared" si="373"/>
        <v/>
      </c>
      <c r="J187" s="130" t="str">
        <f t="shared" ref="J187:L187" si="374">IF($E187=3,B187,"")</f>
        <v/>
      </c>
      <c r="K187" s="130" t="str">
        <f t="shared" si="374"/>
        <v/>
      </c>
      <c r="L187" s="133" t="str">
        <f t="shared" si="374"/>
        <v/>
      </c>
    </row>
    <row r="188" spans="1:12" ht="12.75" customHeight="1" x14ac:dyDescent="0.2">
      <c r="A188" s="129" t="str">
        <f t="shared" si="0"/>
        <v>-</v>
      </c>
      <c r="B188" s="130" t="str">
        <f>IF(D188="","",Finish!N190)</f>
        <v/>
      </c>
      <c r="C188" s="130" t="str">
        <f>IF(D188="","",Finish!M190)</f>
        <v/>
      </c>
      <c r="D188" s="131" t="str">
        <f>IF(LEFT(Finish!O190,1)="W",Finish!J190,"")</f>
        <v/>
      </c>
      <c r="E188" s="131" t="str">
        <f t="shared" si="1"/>
        <v/>
      </c>
      <c r="F188" s="132" t="str">
        <f t="shared" si="2"/>
        <v/>
      </c>
      <c r="G188" s="130" t="str">
        <f t="shared" ref="G188:I188" si="375">IF($E188=2,B188,"")</f>
        <v/>
      </c>
      <c r="H188" s="130" t="str">
        <f t="shared" si="375"/>
        <v/>
      </c>
      <c r="I188" s="133" t="str">
        <f t="shared" si="375"/>
        <v/>
      </c>
      <c r="J188" s="130" t="str">
        <f t="shared" ref="J188:L188" si="376">IF($E188=3,B188,"")</f>
        <v/>
      </c>
      <c r="K188" s="130" t="str">
        <f t="shared" si="376"/>
        <v/>
      </c>
      <c r="L188" s="133" t="str">
        <f t="shared" si="376"/>
        <v/>
      </c>
    </row>
    <row r="189" spans="1:12" ht="12.75" customHeight="1" x14ac:dyDescent="0.2">
      <c r="A189" s="129" t="str">
        <f t="shared" si="0"/>
        <v>-</v>
      </c>
      <c r="B189" s="130" t="str">
        <f>IF(D189="","",Finish!N191)</f>
        <v/>
      </c>
      <c r="C189" s="130" t="str">
        <f>IF(D189="","",Finish!M191)</f>
        <v/>
      </c>
      <c r="D189" s="131" t="str">
        <f>IF(LEFT(Finish!O191,1)="W",Finish!J191,"")</f>
        <v/>
      </c>
      <c r="E189" s="131" t="str">
        <f t="shared" si="1"/>
        <v/>
      </c>
      <c r="F189" s="132" t="str">
        <f t="shared" si="2"/>
        <v/>
      </c>
      <c r="G189" s="130" t="str">
        <f t="shared" ref="G189:I189" si="377">IF($E189=2,B189,"")</f>
        <v/>
      </c>
      <c r="H189" s="130" t="str">
        <f t="shared" si="377"/>
        <v/>
      </c>
      <c r="I189" s="133" t="str">
        <f t="shared" si="377"/>
        <v/>
      </c>
      <c r="J189" s="130" t="str">
        <f t="shared" ref="J189:L189" si="378">IF($E189=3,B189,"")</f>
        <v/>
      </c>
      <c r="K189" s="130" t="str">
        <f t="shared" si="378"/>
        <v/>
      </c>
      <c r="L189" s="133" t="str">
        <f t="shared" si="378"/>
        <v/>
      </c>
    </row>
    <row r="190" spans="1:12" ht="12.75" customHeight="1" x14ac:dyDescent="0.2">
      <c r="A190" s="129" t="str">
        <f t="shared" si="0"/>
        <v>-</v>
      </c>
      <c r="B190" s="130" t="str">
        <f>IF(D190="","",Finish!N192)</f>
        <v/>
      </c>
      <c r="C190" s="130" t="str">
        <f>IF(D190="","",Finish!M192)</f>
        <v/>
      </c>
      <c r="D190" s="131" t="str">
        <f>IF(LEFT(Finish!O192,1)="W",Finish!J192,"")</f>
        <v/>
      </c>
      <c r="E190" s="131" t="str">
        <f t="shared" si="1"/>
        <v/>
      </c>
      <c r="F190" s="132" t="str">
        <f t="shared" si="2"/>
        <v/>
      </c>
      <c r="G190" s="130" t="str">
        <f t="shared" ref="G190:I190" si="379">IF($E190=2,B190,"")</f>
        <v/>
      </c>
      <c r="H190" s="130" t="str">
        <f t="shared" si="379"/>
        <v/>
      </c>
      <c r="I190" s="133" t="str">
        <f t="shared" si="379"/>
        <v/>
      </c>
      <c r="J190" s="130" t="str">
        <f t="shared" ref="J190:L190" si="380">IF($E190=3,B190,"")</f>
        <v/>
      </c>
      <c r="K190" s="130" t="str">
        <f t="shared" si="380"/>
        <v/>
      </c>
      <c r="L190" s="133" t="str">
        <f t="shared" si="380"/>
        <v/>
      </c>
    </row>
    <row r="191" spans="1:12" ht="12.75" customHeight="1" x14ac:dyDescent="0.2">
      <c r="A191" s="129" t="str">
        <f t="shared" si="0"/>
        <v>-</v>
      </c>
      <c r="B191" s="130" t="str">
        <f>IF(D191="","",Finish!N193)</f>
        <v/>
      </c>
      <c r="C191" s="130" t="str">
        <f>IF(D191="","",Finish!M193)</f>
        <v/>
      </c>
      <c r="D191" s="131" t="str">
        <f>IF(LEFT(Finish!O193,1)="W",Finish!J193,"")</f>
        <v/>
      </c>
      <c r="E191" s="131" t="str">
        <f t="shared" si="1"/>
        <v/>
      </c>
      <c r="F191" s="132" t="str">
        <f t="shared" si="2"/>
        <v/>
      </c>
      <c r="G191" s="130" t="str">
        <f t="shared" ref="G191:I191" si="381">IF($E191=2,B191,"")</f>
        <v/>
      </c>
      <c r="H191" s="130" t="str">
        <f t="shared" si="381"/>
        <v/>
      </c>
      <c r="I191" s="133" t="str">
        <f t="shared" si="381"/>
        <v/>
      </c>
      <c r="J191" s="130" t="str">
        <f t="shared" ref="J191:L191" si="382">IF($E191=3,B191,"")</f>
        <v/>
      </c>
      <c r="K191" s="130" t="str">
        <f t="shared" si="382"/>
        <v/>
      </c>
      <c r="L191" s="133" t="str">
        <f t="shared" si="382"/>
        <v/>
      </c>
    </row>
    <row r="192" spans="1:12" ht="12.75" customHeight="1" x14ac:dyDescent="0.2">
      <c r="A192" s="129" t="str">
        <f t="shared" si="0"/>
        <v>-</v>
      </c>
      <c r="B192" s="130" t="str">
        <f>IF(D192="","",Finish!N194)</f>
        <v/>
      </c>
      <c r="C192" s="130" t="str">
        <f>IF(D192="","",Finish!M194)</f>
        <v/>
      </c>
      <c r="D192" s="131" t="str">
        <f>IF(LEFT(Finish!O194,1)="W",Finish!J194,"")</f>
        <v/>
      </c>
      <c r="E192" s="131" t="str">
        <f t="shared" si="1"/>
        <v/>
      </c>
      <c r="F192" s="132" t="str">
        <f t="shared" si="2"/>
        <v/>
      </c>
      <c r="G192" s="130" t="str">
        <f t="shared" ref="G192:I192" si="383">IF($E192=2,B192,"")</f>
        <v/>
      </c>
      <c r="H192" s="130" t="str">
        <f t="shared" si="383"/>
        <v/>
      </c>
      <c r="I192" s="133" t="str">
        <f t="shared" si="383"/>
        <v/>
      </c>
      <c r="J192" s="130" t="str">
        <f t="shared" ref="J192:L192" si="384">IF($E192=3,B192,"")</f>
        <v/>
      </c>
      <c r="K192" s="130" t="str">
        <f t="shared" si="384"/>
        <v/>
      </c>
      <c r="L192" s="133" t="str">
        <f t="shared" si="384"/>
        <v/>
      </c>
    </row>
    <row r="193" spans="1:12" ht="12.75" customHeight="1" x14ac:dyDescent="0.2">
      <c r="A193" s="129" t="str">
        <f t="shared" si="0"/>
        <v>-</v>
      </c>
      <c r="B193" s="130" t="str">
        <f>IF(D193="","",Finish!N195)</f>
        <v/>
      </c>
      <c r="C193" s="130" t="str">
        <f>IF(D193="","",Finish!M195)</f>
        <v/>
      </c>
      <c r="D193" s="131" t="str">
        <f>IF(LEFT(Finish!O195,1)="W",Finish!J195,"")</f>
        <v/>
      </c>
      <c r="E193" s="131" t="str">
        <f t="shared" si="1"/>
        <v/>
      </c>
      <c r="F193" s="132" t="str">
        <f t="shared" si="2"/>
        <v/>
      </c>
      <c r="G193" s="130" t="str">
        <f t="shared" ref="G193:I193" si="385">IF($E193=2,B193,"")</f>
        <v/>
      </c>
      <c r="H193" s="130" t="str">
        <f t="shared" si="385"/>
        <v/>
      </c>
      <c r="I193" s="133" t="str">
        <f t="shared" si="385"/>
        <v/>
      </c>
      <c r="J193" s="130" t="str">
        <f t="shared" ref="J193:L193" si="386">IF($E193=3,B193,"")</f>
        <v/>
      </c>
      <c r="K193" s="130" t="str">
        <f t="shared" si="386"/>
        <v/>
      </c>
      <c r="L193" s="133" t="str">
        <f t="shared" si="386"/>
        <v/>
      </c>
    </row>
    <row r="194" spans="1:12" ht="12.75" customHeight="1" x14ac:dyDescent="0.2">
      <c r="A194" s="129" t="str">
        <f t="shared" si="0"/>
        <v>-</v>
      </c>
      <c r="B194" s="130" t="str">
        <f>IF(D194="","",Finish!N196)</f>
        <v/>
      </c>
      <c r="C194" s="130" t="str">
        <f>IF(D194="","",Finish!M196)</f>
        <v/>
      </c>
      <c r="D194" s="131" t="str">
        <f>IF(LEFT(Finish!O196,1)="W",Finish!J196,"")</f>
        <v/>
      </c>
      <c r="E194" s="131" t="str">
        <f t="shared" si="1"/>
        <v/>
      </c>
      <c r="F194" s="132" t="str">
        <f t="shared" si="2"/>
        <v/>
      </c>
      <c r="G194" s="130" t="str">
        <f t="shared" ref="G194:I194" si="387">IF($E194=2,B194,"")</f>
        <v/>
      </c>
      <c r="H194" s="130" t="str">
        <f t="shared" si="387"/>
        <v/>
      </c>
      <c r="I194" s="133" t="str">
        <f t="shared" si="387"/>
        <v/>
      </c>
      <c r="J194" s="130" t="str">
        <f t="shared" ref="J194:L194" si="388">IF($E194=3,B194,"")</f>
        <v/>
      </c>
      <c r="K194" s="130" t="str">
        <f t="shared" si="388"/>
        <v/>
      </c>
      <c r="L194" s="133" t="str">
        <f t="shared" si="388"/>
        <v/>
      </c>
    </row>
    <row r="195" spans="1:12" ht="12.75" customHeight="1" x14ac:dyDescent="0.2">
      <c r="A195" s="129" t="str">
        <f t="shared" si="0"/>
        <v>-</v>
      </c>
      <c r="B195" s="130" t="str">
        <f>IF(D195="","",Finish!N197)</f>
        <v/>
      </c>
      <c r="C195" s="130" t="str">
        <f>IF(D195="","",Finish!M197)</f>
        <v/>
      </c>
      <c r="D195" s="131" t="str">
        <f>IF(LEFT(Finish!O197,1)="W",Finish!J197,"")</f>
        <v/>
      </c>
      <c r="E195" s="131" t="str">
        <f t="shared" si="1"/>
        <v/>
      </c>
      <c r="F195" s="132" t="str">
        <f t="shared" si="2"/>
        <v/>
      </c>
      <c r="G195" s="130" t="str">
        <f t="shared" ref="G195:I195" si="389">IF($E195=2,B195,"")</f>
        <v/>
      </c>
      <c r="H195" s="130" t="str">
        <f t="shared" si="389"/>
        <v/>
      </c>
      <c r="I195" s="133" t="str">
        <f t="shared" si="389"/>
        <v/>
      </c>
      <c r="J195" s="130" t="str">
        <f t="shared" ref="J195:L195" si="390">IF($E195=3,B195,"")</f>
        <v/>
      </c>
      <c r="K195" s="130" t="str">
        <f t="shared" si="390"/>
        <v/>
      </c>
      <c r="L195" s="133" t="str">
        <f t="shared" si="390"/>
        <v/>
      </c>
    </row>
    <row r="196" spans="1:12" ht="12.75" customHeight="1" x14ac:dyDescent="0.2">
      <c r="A196" s="129" t="str">
        <f t="shared" si="0"/>
        <v>-</v>
      </c>
      <c r="B196" s="130" t="str">
        <f>IF(D196="","",Finish!N198)</f>
        <v/>
      </c>
      <c r="C196" s="130" t="str">
        <f>IF(D196="","",Finish!M198)</f>
        <v/>
      </c>
      <c r="D196" s="131" t="str">
        <f>IF(LEFT(Finish!O198,1)="W",Finish!J198,"")</f>
        <v/>
      </c>
      <c r="E196" s="131" t="str">
        <f t="shared" si="1"/>
        <v/>
      </c>
      <c r="F196" s="132" t="str">
        <f t="shared" si="2"/>
        <v/>
      </c>
      <c r="G196" s="130" t="str">
        <f t="shared" ref="G196:I196" si="391">IF($E196=2,B196,"")</f>
        <v/>
      </c>
      <c r="H196" s="130" t="str">
        <f t="shared" si="391"/>
        <v/>
      </c>
      <c r="I196" s="133" t="str">
        <f t="shared" si="391"/>
        <v/>
      </c>
      <c r="J196" s="130" t="str">
        <f t="shared" ref="J196:L196" si="392">IF($E196=3,B196,"")</f>
        <v/>
      </c>
      <c r="K196" s="130" t="str">
        <f t="shared" si="392"/>
        <v/>
      </c>
      <c r="L196" s="133" t="str">
        <f t="shared" si="392"/>
        <v/>
      </c>
    </row>
    <row r="197" spans="1:12" ht="12.75" customHeight="1" x14ac:dyDescent="0.2">
      <c r="A197" s="129" t="str">
        <f t="shared" si="0"/>
        <v>-</v>
      </c>
      <c r="B197" s="130" t="str">
        <f>IF(D197="","",Finish!N199)</f>
        <v/>
      </c>
      <c r="C197" s="130" t="str">
        <f>IF(D197="","",Finish!M199)</f>
        <v/>
      </c>
      <c r="D197" s="131" t="str">
        <f>IF(LEFT(Finish!O199,1)="W",Finish!J199,"")</f>
        <v/>
      </c>
      <c r="E197" s="131" t="str">
        <f t="shared" si="1"/>
        <v/>
      </c>
      <c r="F197" s="132" t="str">
        <f t="shared" si="2"/>
        <v/>
      </c>
      <c r="G197" s="130" t="str">
        <f t="shared" ref="G197:I197" si="393">IF($E197=2,B197,"")</f>
        <v/>
      </c>
      <c r="H197" s="130" t="str">
        <f t="shared" si="393"/>
        <v/>
      </c>
      <c r="I197" s="133" t="str">
        <f t="shared" si="393"/>
        <v/>
      </c>
      <c r="J197" s="130" t="str">
        <f t="shared" ref="J197:L197" si="394">IF($E197=3,B197,"")</f>
        <v/>
      </c>
      <c r="K197" s="130" t="str">
        <f t="shared" si="394"/>
        <v/>
      </c>
      <c r="L197" s="133" t="str">
        <f t="shared" si="394"/>
        <v/>
      </c>
    </row>
    <row r="198" spans="1:12" ht="12.75" customHeight="1" x14ac:dyDescent="0.2">
      <c r="A198" s="129" t="str">
        <f t="shared" si="0"/>
        <v>-</v>
      </c>
      <c r="B198" s="130" t="str">
        <f>IF(D198="","",Finish!N200)</f>
        <v/>
      </c>
      <c r="C198" s="130" t="str">
        <f>IF(D198="","",Finish!M200)</f>
        <v/>
      </c>
      <c r="D198" s="131" t="str">
        <f>IF(LEFT(Finish!O200,1)="W",Finish!J200,"")</f>
        <v/>
      </c>
      <c r="E198" s="131" t="str">
        <f t="shared" si="1"/>
        <v/>
      </c>
      <c r="F198" s="132" t="str">
        <f t="shared" si="2"/>
        <v/>
      </c>
      <c r="G198" s="130" t="str">
        <f t="shared" ref="G198:I198" si="395">IF($E198=2,B198,"")</f>
        <v/>
      </c>
      <c r="H198" s="130" t="str">
        <f t="shared" si="395"/>
        <v/>
      </c>
      <c r="I198" s="133" t="str">
        <f t="shared" si="395"/>
        <v/>
      </c>
      <c r="J198" s="130" t="str">
        <f t="shared" ref="J198:L198" si="396">IF($E198=3,B198,"")</f>
        <v/>
      </c>
      <c r="K198" s="130" t="str">
        <f t="shared" si="396"/>
        <v/>
      </c>
      <c r="L198" s="133" t="str">
        <f t="shared" si="396"/>
        <v/>
      </c>
    </row>
    <row r="199" spans="1:12" ht="12.75" customHeight="1" x14ac:dyDescent="0.2">
      <c r="A199" s="129" t="str">
        <f t="shared" si="0"/>
        <v>-</v>
      </c>
      <c r="B199" s="130" t="str">
        <f>IF(D199="","",Finish!N201)</f>
        <v/>
      </c>
      <c r="C199" s="130" t="str">
        <f>IF(D199="","",Finish!M201)</f>
        <v/>
      </c>
      <c r="D199" s="131" t="str">
        <f>IF(LEFT(Finish!O201,1)="W",Finish!J201,"")</f>
        <v/>
      </c>
      <c r="E199" s="131" t="str">
        <f t="shared" si="1"/>
        <v/>
      </c>
      <c r="F199" s="132" t="str">
        <f t="shared" si="2"/>
        <v/>
      </c>
      <c r="G199" s="130" t="str">
        <f t="shared" ref="G199:I199" si="397">IF($E199=2,B199,"")</f>
        <v/>
      </c>
      <c r="H199" s="130" t="str">
        <f t="shared" si="397"/>
        <v/>
      </c>
      <c r="I199" s="133" t="str">
        <f t="shared" si="397"/>
        <v/>
      </c>
      <c r="J199" s="130" t="str">
        <f t="shared" ref="J199:L199" si="398">IF($E199=3,B199,"")</f>
        <v/>
      </c>
      <c r="K199" s="130" t="str">
        <f t="shared" si="398"/>
        <v/>
      </c>
      <c r="L199" s="133" t="str">
        <f t="shared" si="398"/>
        <v/>
      </c>
    </row>
    <row r="200" spans="1:12" ht="12.75" customHeight="1" x14ac:dyDescent="0.2">
      <c r="A200" s="129" t="str">
        <f t="shared" si="0"/>
        <v>-</v>
      </c>
      <c r="B200" s="130" t="str">
        <f>IF(D200="","",Finish!N202)</f>
        <v/>
      </c>
      <c r="C200" s="130" t="str">
        <f>IF(D200="","",Finish!M202)</f>
        <v/>
      </c>
      <c r="D200" s="131" t="str">
        <f>IF(LEFT(Finish!O202,1)="W",Finish!J202,"")</f>
        <v/>
      </c>
      <c r="E200" s="131" t="str">
        <f t="shared" si="1"/>
        <v/>
      </c>
      <c r="F200" s="132" t="str">
        <f t="shared" si="2"/>
        <v/>
      </c>
      <c r="G200" s="130" t="str">
        <f t="shared" ref="G200:I200" si="399">IF($E200=2,B200,"")</f>
        <v/>
      </c>
      <c r="H200" s="130" t="str">
        <f t="shared" si="399"/>
        <v/>
      </c>
      <c r="I200" s="133" t="str">
        <f t="shared" si="399"/>
        <v/>
      </c>
      <c r="J200" s="130" t="str">
        <f t="shared" ref="J200:L200" si="400">IF($E200=3,B200,"")</f>
        <v/>
      </c>
      <c r="K200" s="130" t="str">
        <f t="shared" si="400"/>
        <v/>
      </c>
      <c r="L200" s="133" t="str">
        <f t="shared" si="400"/>
        <v/>
      </c>
    </row>
    <row r="201" spans="1:12" ht="12.75" customHeight="1" x14ac:dyDescent="0.2">
      <c r="A201" s="129" t="str">
        <f t="shared" si="0"/>
        <v>-</v>
      </c>
      <c r="B201" s="130" t="str">
        <f>IF(D201="","",Finish!N203)</f>
        <v/>
      </c>
      <c r="C201" s="130" t="str">
        <f>IF(D201="","",Finish!M203)</f>
        <v/>
      </c>
      <c r="D201" s="131" t="str">
        <f>IF(LEFT(Finish!O203,1)="W",Finish!J203,"")</f>
        <v/>
      </c>
      <c r="E201" s="131" t="str">
        <f t="shared" si="1"/>
        <v/>
      </c>
      <c r="F201" s="132" t="str">
        <f t="shared" si="2"/>
        <v/>
      </c>
      <c r="G201" s="130" t="str">
        <f t="shared" ref="G201:I201" si="401">IF($E201=2,B201,"")</f>
        <v/>
      </c>
      <c r="H201" s="130" t="str">
        <f t="shared" si="401"/>
        <v/>
      </c>
      <c r="I201" s="133" t="str">
        <f t="shared" si="401"/>
        <v/>
      </c>
      <c r="J201" s="130" t="str">
        <f t="shared" ref="J201:L201" si="402">IF($E201=3,B201,"")</f>
        <v/>
      </c>
      <c r="K201" s="130" t="str">
        <f t="shared" si="402"/>
        <v/>
      </c>
      <c r="L201" s="133" t="str">
        <f t="shared" si="402"/>
        <v/>
      </c>
    </row>
    <row r="202" spans="1:12" ht="12.75" customHeight="1" x14ac:dyDescent="0.2">
      <c r="A202" s="129" t="str">
        <f t="shared" si="0"/>
        <v>-</v>
      </c>
      <c r="B202" s="130" t="str">
        <f>IF(D202="","",Finish!N204)</f>
        <v/>
      </c>
      <c r="C202" s="130" t="str">
        <f>IF(D202="","",Finish!M204)</f>
        <v/>
      </c>
      <c r="D202" s="131" t="str">
        <f>IF(LEFT(Finish!O204,1)="W",Finish!J204,"")</f>
        <v/>
      </c>
      <c r="E202" s="131" t="str">
        <f t="shared" si="1"/>
        <v/>
      </c>
      <c r="F202" s="132" t="str">
        <f t="shared" si="2"/>
        <v/>
      </c>
      <c r="G202" s="130" t="str">
        <f t="shared" ref="G202:I202" si="403">IF($E202=2,B202,"")</f>
        <v/>
      </c>
      <c r="H202" s="130" t="str">
        <f t="shared" si="403"/>
        <v/>
      </c>
      <c r="I202" s="133" t="str">
        <f t="shared" si="403"/>
        <v/>
      </c>
      <c r="J202" s="130" t="str">
        <f t="shared" ref="J202:L202" si="404">IF($E202=3,B202,"")</f>
        <v/>
      </c>
      <c r="K202" s="130" t="str">
        <f t="shared" si="404"/>
        <v/>
      </c>
      <c r="L202" s="133" t="str">
        <f t="shared" si="404"/>
        <v/>
      </c>
    </row>
    <row r="203" spans="1:12" ht="12.75" customHeight="1" x14ac:dyDescent="0.2">
      <c r="A203" s="129" t="str">
        <f t="shared" si="0"/>
        <v>-</v>
      </c>
      <c r="B203" s="130" t="str">
        <f>IF(D203="","",Finish!N205)</f>
        <v/>
      </c>
      <c r="C203" s="130" t="str">
        <f>IF(D203="","",Finish!M205)</f>
        <v/>
      </c>
      <c r="D203" s="131" t="str">
        <f>IF(LEFT(Finish!O205,1)="W",Finish!J205,"")</f>
        <v/>
      </c>
      <c r="E203" s="131" t="str">
        <f t="shared" si="1"/>
        <v/>
      </c>
      <c r="F203" s="132" t="str">
        <f t="shared" si="2"/>
        <v/>
      </c>
      <c r="G203" s="130" t="str">
        <f t="shared" ref="G203:I203" si="405">IF($E203=2,B203,"")</f>
        <v/>
      </c>
      <c r="H203" s="130" t="str">
        <f t="shared" si="405"/>
        <v/>
      </c>
      <c r="I203" s="133" t="str">
        <f t="shared" si="405"/>
        <v/>
      </c>
      <c r="J203" s="130" t="str">
        <f t="shared" ref="J203:L203" si="406">IF($E203=3,B203,"")</f>
        <v/>
      </c>
      <c r="K203" s="130" t="str">
        <f t="shared" si="406"/>
        <v/>
      </c>
      <c r="L203" s="133" t="str">
        <f t="shared" si="406"/>
        <v/>
      </c>
    </row>
    <row r="204" spans="1:12" ht="12.75" customHeight="1" x14ac:dyDescent="0.2">
      <c r="A204" s="129" t="str">
        <f t="shared" si="0"/>
        <v>-</v>
      </c>
      <c r="B204" s="130" t="str">
        <f>IF(D204="","",Finish!N206)</f>
        <v/>
      </c>
      <c r="C204" s="130" t="str">
        <f>IF(D204="","",Finish!M206)</f>
        <v/>
      </c>
      <c r="D204" s="131" t="str">
        <f>IF(LEFT(Finish!O206,1)="W",Finish!J206,"")</f>
        <v/>
      </c>
      <c r="E204" s="131" t="str">
        <f t="shared" si="1"/>
        <v/>
      </c>
      <c r="F204" s="132" t="str">
        <f t="shared" si="2"/>
        <v/>
      </c>
      <c r="G204" s="130" t="str">
        <f t="shared" ref="G204:I204" si="407">IF($E204=2,B204,"")</f>
        <v/>
      </c>
      <c r="H204" s="130" t="str">
        <f t="shared" si="407"/>
        <v/>
      </c>
      <c r="I204" s="133" t="str">
        <f t="shared" si="407"/>
        <v/>
      </c>
      <c r="J204" s="130" t="str">
        <f t="shared" ref="J204:L204" si="408">IF($E204=3,B204,"")</f>
        <v/>
      </c>
      <c r="K204" s="130" t="str">
        <f t="shared" si="408"/>
        <v/>
      </c>
      <c r="L204" s="133" t="str">
        <f t="shared" si="408"/>
        <v/>
      </c>
    </row>
    <row r="205" spans="1:12" ht="12.75" customHeight="1" x14ac:dyDescent="0.2">
      <c r="A205" s="129" t="str">
        <f t="shared" si="0"/>
        <v>-</v>
      </c>
      <c r="B205" s="130" t="str">
        <f>IF(D205="","",Finish!N207)</f>
        <v/>
      </c>
      <c r="C205" s="130" t="str">
        <f>IF(D205="","",Finish!M207)</f>
        <v/>
      </c>
      <c r="D205" s="131" t="str">
        <f>IF(LEFT(Finish!O207,1)="W",Finish!J207,"")</f>
        <v/>
      </c>
      <c r="E205" s="131" t="str">
        <f t="shared" si="1"/>
        <v/>
      </c>
      <c r="F205" s="132" t="str">
        <f t="shared" si="2"/>
        <v/>
      </c>
      <c r="G205" s="130" t="str">
        <f t="shared" ref="G205:I205" si="409">IF($E205=2,B205,"")</f>
        <v/>
      </c>
      <c r="H205" s="130" t="str">
        <f t="shared" si="409"/>
        <v/>
      </c>
      <c r="I205" s="133" t="str">
        <f t="shared" si="409"/>
        <v/>
      </c>
      <c r="J205" s="130" t="str">
        <f t="shared" ref="J205:L205" si="410">IF($E205=3,B205,"")</f>
        <v/>
      </c>
      <c r="K205" s="130" t="str">
        <f t="shared" si="410"/>
        <v/>
      </c>
      <c r="L205" s="133" t="str">
        <f t="shared" si="410"/>
        <v/>
      </c>
    </row>
    <row r="206" spans="1:12" ht="12.75" customHeight="1" x14ac:dyDescent="0.2">
      <c r="A206" s="129" t="str">
        <f t="shared" si="0"/>
        <v>-</v>
      </c>
      <c r="B206" s="130" t="str">
        <f>IF(D206="","",Finish!N208)</f>
        <v/>
      </c>
      <c r="C206" s="130" t="str">
        <f>IF(D206="","",Finish!M208)</f>
        <v/>
      </c>
      <c r="D206" s="131" t="str">
        <f>IF(LEFT(Finish!O208,1)="W",Finish!J208,"")</f>
        <v/>
      </c>
      <c r="E206" s="131" t="str">
        <f t="shared" si="1"/>
        <v/>
      </c>
      <c r="F206" s="132" t="str">
        <f t="shared" si="2"/>
        <v/>
      </c>
      <c r="G206" s="130" t="str">
        <f t="shared" ref="G206:I206" si="411">IF($E206=2,B206,"")</f>
        <v/>
      </c>
      <c r="H206" s="130" t="str">
        <f t="shared" si="411"/>
        <v/>
      </c>
      <c r="I206" s="133" t="str">
        <f t="shared" si="411"/>
        <v/>
      </c>
      <c r="J206" s="130" t="str">
        <f t="shared" ref="J206:L206" si="412">IF($E206=3,B206,"")</f>
        <v/>
      </c>
      <c r="K206" s="130" t="str">
        <f t="shared" si="412"/>
        <v/>
      </c>
      <c r="L206" s="133" t="str">
        <f t="shared" si="412"/>
        <v/>
      </c>
    </row>
    <row r="207" spans="1:12" ht="12.75" customHeight="1" x14ac:dyDescent="0.2">
      <c r="A207" s="129" t="str">
        <f t="shared" si="0"/>
        <v>-</v>
      </c>
      <c r="B207" s="130" t="str">
        <f>IF(D207="","",Finish!N209)</f>
        <v/>
      </c>
      <c r="C207" s="130" t="str">
        <f>IF(D207="","",Finish!M209)</f>
        <v/>
      </c>
      <c r="D207" s="131" t="str">
        <f>IF(LEFT(Finish!O209,1)="W",Finish!J209,"")</f>
        <v/>
      </c>
      <c r="E207" s="131" t="str">
        <f t="shared" si="1"/>
        <v/>
      </c>
      <c r="F207" s="132" t="str">
        <f t="shared" si="2"/>
        <v/>
      </c>
      <c r="G207" s="130" t="str">
        <f t="shared" ref="G207:I207" si="413">IF($E207=2,B207,"")</f>
        <v/>
      </c>
      <c r="H207" s="130" t="str">
        <f t="shared" si="413"/>
        <v/>
      </c>
      <c r="I207" s="133" t="str">
        <f t="shared" si="413"/>
        <v/>
      </c>
      <c r="J207" s="130" t="str">
        <f t="shared" ref="J207:L207" si="414">IF($E207=3,B207,"")</f>
        <v/>
      </c>
      <c r="K207" s="130" t="str">
        <f t="shared" si="414"/>
        <v/>
      </c>
      <c r="L207" s="133" t="str">
        <f t="shared" si="414"/>
        <v/>
      </c>
    </row>
    <row r="208" spans="1:12" ht="12.75" customHeight="1" x14ac:dyDescent="0.2">
      <c r="A208" s="129" t="str">
        <f t="shared" si="0"/>
        <v>-</v>
      </c>
      <c r="B208" s="130" t="str">
        <f>IF(D208="","",Finish!N210)</f>
        <v/>
      </c>
      <c r="C208" s="130" t="str">
        <f>IF(D208="","",Finish!M210)</f>
        <v/>
      </c>
      <c r="D208" s="131" t="str">
        <f>IF(LEFT(Finish!O210,1)="W",Finish!J210,"")</f>
        <v/>
      </c>
      <c r="E208" s="131" t="str">
        <f t="shared" si="1"/>
        <v/>
      </c>
      <c r="F208" s="132" t="str">
        <f t="shared" si="2"/>
        <v/>
      </c>
      <c r="G208" s="130" t="str">
        <f t="shared" ref="G208:I208" si="415">IF($E208=2,B208,"")</f>
        <v/>
      </c>
      <c r="H208" s="130" t="str">
        <f t="shared" si="415"/>
        <v/>
      </c>
      <c r="I208" s="133" t="str">
        <f t="shared" si="415"/>
        <v/>
      </c>
      <c r="J208" s="130" t="str">
        <f t="shared" ref="J208:L208" si="416">IF($E208=3,B208,"")</f>
        <v/>
      </c>
      <c r="K208" s="130" t="str">
        <f t="shared" si="416"/>
        <v/>
      </c>
      <c r="L208" s="133" t="str">
        <f t="shared" si="416"/>
        <v/>
      </c>
    </row>
    <row r="209" spans="1:12" ht="12.75" customHeight="1" x14ac:dyDescent="0.2">
      <c r="A209" s="129" t="str">
        <f t="shared" si="0"/>
        <v>-</v>
      </c>
      <c r="B209" s="130" t="str">
        <f>IF(D209="","",Finish!N211)</f>
        <v/>
      </c>
      <c r="C209" s="130" t="str">
        <f>IF(D209="","",Finish!M211)</f>
        <v/>
      </c>
      <c r="D209" s="131" t="str">
        <f>IF(LEFT(Finish!O211,1)="W",Finish!J211,"")</f>
        <v/>
      </c>
      <c r="E209" s="131" t="str">
        <f t="shared" si="1"/>
        <v/>
      </c>
      <c r="F209" s="132" t="str">
        <f t="shared" si="2"/>
        <v/>
      </c>
      <c r="G209" s="130" t="str">
        <f t="shared" ref="G209:I209" si="417">IF($E209=2,B209,"")</f>
        <v/>
      </c>
      <c r="H209" s="130" t="str">
        <f t="shared" si="417"/>
        <v/>
      </c>
      <c r="I209" s="133" t="str">
        <f t="shared" si="417"/>
        <v/>
      </c>
      <c r="J209" s="130" t="str">
        <f t="shared" ref="J209:L209" si="418">IF($E209=3,B209,"")</f>
        <v/>
      </c>
      <c r="K209" s="130" t="str">
        <f t="shared" si="418"/>
        <v/>
      </c>
      <c r="L209" s="133" t="str">
        <f t="shared" si="418"/>
        <v/>
      </c>
    </row>
    <row r="210" spans="1:12" ht="12.75" customHeight="1" x14ac:dyDescent="0.2">
      <c r="A210" s="129" t="str">
        <f t="shared" si="0"/>
        <v>-</v>
      </c>
      <c r="B210" s="130" t="str">
        <f>IF(D210="","",Finish!N212)</f>
        <v/>
      </c>
      <c r="C210" s="130" t="str">
        <f>IF(D210="","",Finish!M212)</f>
        <v/>
      </c>
      <c r="D210" s="131" t="str">
        <f>IF(LEFT(Finish!O212,1)="W",Finish!J212,"")</f>
        <v/>
      </c>
      <c r="E210" s="131" t="str">
        <f t="shared" si="1"/>
        <v/>
      </c>
      <c r="F210" s="132" t="str">
        <f t="shared" si="2"/>
        <v/>
      </c>
      <c r="G210" s="130" t="str">
        <f t="shared" ref="G210:I210" si="419">IF($E210=2,B210,"")</f>
        <v/>
      </c>
      <c r="H210" s="130" t="str">
        <f t="shared" si="419"/>
        <v/>
      </c>
      <c r="I210" s="133" t="str">
        <f t="shared" si="419"/>
        <v/>
      </c>
      <c r="J210" s="130" t="str">
        <f t="shared" ref="J210:L210" si="420">IF($E210=3,B210,"")</f>
        <v/>
      </c>
      <c r="K210" s="130" t="str">
        <f t="shared" si="420"/>
        <v/>
      </c>
      <c r="L210" s="133" t="str">
        <f t="shared" si="420"/>
        <v/>
      </c>
    </row>
    <row r="211" spans="1:12" ht="12.75" customHeight="1" x14ac:dyDescent="0.2">
      <c r="A211" s="129" t="str">
        <f t="shared" si="0"/>
        <v>-</v>
      </c>
      <c r="B211" s="130" t="str">
        <f>IF(D211="","",Finish!N213)</f>
        <v/>
      </c>
      <c r="C211" s="130" t="str">
        <f>IF(D211="","",Finish!M213)</f>
        <v/>
      </c>
      <c r="D211" s="131" t="str">
        <f>IF(LEFT(Finish!O213,1)="W",Finish!J213,"")</f>
        <v/>
      </c>
      <c r="E211" s="131" t="str">
        <f t="shared" si="1"/>
        <v/>
      </c>
      <c r="F211" s="132" t="str">
        <f t="shared" si="2"/>
        <v/>
      </c>
      <c r="G211" s="130" t="str">
        <f t="shared" ref="G211:I211" si="421">IF($E211=2,B211,"")</f>
        <v/>
      </c>
      <c r="H211" s="130" t="str">
        <f t="shared" si="421"/>
        <v/>
      </c>
      <c r="I211" s="133" t="str">
        <f t="shared" si="421"/>
        <v/>
      </c>
      <c r="J211" s="130" t="str">
        <f t="shared" ref="J211:L211" si="422">IF($E211=3,B211,"")</f>
        <v/>
      </c>
      <c r="K211" s="130" t="str">
        <f t="shared" si="422"/>
        <v/>
      </c>
      <c r="L211" s="133" t="str">
        <f t="shared" si="422"/>
        <v/>
      </c>
    </row>
    <row r="212" spans="1:12" ht="12.75" customHeight="1" x14ac:dyDescent="0.2">
      <c r="A212" s="129" t="str">
        <f t="shared" si="0"/>
        <v>-</v>
      </c>
      <c r="B212" s="130" t="str">
        <f>IF(D212="","",Finish!N214)</f>
        <v/>
      </c>
      <c r="C212" s="130" t="str">
        <f>IF(D212="","",Finish!M214)</f>
        <v/>
      </c>
      <c r="D212" s="131" t="str">
        <f>IF(LEFT(Finish!O214,1)="W",Finish!J214,"")</f>
        <v/>
      </c>
      <c r="E212" s="131" t="str">
        <f t="shared" si="1"/>
        <v/>
      </c>
      <c r="F212" s="132" t="str">
        <f t="shared" si="2"/>
        <v/>
      </c>
      <c r="G212" s="130" t="str">
        <f t="shared" ref="G212:I212" si="423">IF($E212=2,B212,"")</f>
        <v/>
      </c>
      <c r="H212" s="130" t="str">
        <f t="shared" si="423"/>
        <v/>
      </c>
      <c r="I212" s="133" t="str">
        <f t="shared" si="423"/>
        <v/>
      </c>
      <c r="J212" s="130" t="str">
        <f t="shared" ref="J212:L212" si="424">IF($E212=3,B212,"")</f>
        <v/>
      </c>
      <c r="K212" s="130" t="str">
        <f t="shared" si="424"/>
        <v/>
      </c>
      <c r="L212" s="133" t="str">
        <f t="shared" si="424"/>
        <v/>
      </c>
    </row>
    <row r="213" spans="1:12" ht="12.75" customHeight="1" x14ac:dyDescent="0.2">
      <c r="A213" s="129" t="str">
        <f t="shared" si="0"/>
        <v>-</v>
      </c>
      <c r="B213" s="130" t="str">
        <f>IF(D213="","",Finish!N215)</f>
        <v/>
      </c>
      <c r="C213" s="130" t="str">
        <f>IF(D213="","",Finish!M215)</f>
        <v/>
      </c>
      <c r="D213" s="131" t="str">
        <f>IF(LEFT(Finish!O215,1)="W",Finish!J215,"")</f>
        <v/>
      </c>
      <c r="E213" s="131" t="str">
        <f t="shared" si="1"/>
        <v/>
      </c>
      <c r="F213" s="132" t="str">
        <f t="shared" si="2"/>
        <v/>
      </c>
      <c r="G213" s="130" t="str">
        <f t="shared" ref="G213:I213" si="425">IF($E213=2,B213,"")</f>
        <v/>
      </c>
      <c r="H213" s="130" t="str">
        <f t="shared" si="425"/>
        <v/>
      </c>
      <c r="I213" s="133" t="str">
        <f t="shared" si="425"/>
        <v/>
      </c>
      <c r="J213" s="130" t="str">
        <f t="shared" ref="J213:L213" si="426">IF($E213=3,B213,"")</f>
        <v/>
      </c>
      <c r="K213" s="130" t="str">
        <f t="shared" si="426"/>
        <v/>
      </c>
      <c r="L213" s="133" t="str">
        <f t="shared" si="426"/>
        <v/>
      </c>
    </row>
    <row r="214" spans="1:12" ht="12.75" customHeight="1" x14ac:dyDescent="0.2">
      <c r="A214" s="129" t="str">
        <f t="shared" si="0"/>
        <v>-</v>
      </c>
      <c r="B214" s="130" t="str">
        <f>IF(D214="","",Finish!N216)</f>
        <v/>
      </c>
      <c r="C214" s="130" t="str">
        <f>IF(D214="","",Finish!M216)</f>
        <v/>
      </c>
      <c r="D214" s="131" t="str">
        <f>IF(LEFT(Finish!O216,1)="W",Finish!J216,"")</f>
        <v/>
      </c>
      <c r="E214" s="131" t="str">
        <f t="shared" si="1"/>
        <v/>
      </c>
      <c r="F214" s="132" t="str">
        <f t="shared" si="2"/>
        <v/>
      </c>
      <c r="G214" s="130" t="str">
        <f t="shared" ref="G214:I214" si="427">IF($E214=2,B214,"")</f>
        <v/>
      </c>
      <c r="H214" s="130" t="str">
        <f t="shared" si="427"/>
        <v/>
      </c>
      <c r="I214" s="133" t="str">
        <f t="shared" si="427"/>
        <v/>
      </c>
      <c r="J214" s="130" t="str">
        <f t="shared" ref="J214:L214" si="428">IF($E214=3,B214,"")</f>
        <v/>
      </c>
      <c r="K214" s="130" t="str">
        <f t="shared" si="428"/>
        <v/>
      </c>
      <c r="L214" s="133" t="str">
        <f t="shared" si="428"/>
        <v/>
      </c>
    </row>
    <row r="215" spans="1:12" ht="12.75" customHeight="1" x14ac:dyDescent="0.2">
      <c r="A215" s="129" t="str">
        <f t="shared" si="0"/>
        <v>-</v>
      </c>
      <c r="B215" s="130" t="str">
        <f>IF(D215="","",Finish!N217)</f>
        <v/>
      </c>
      <c r="C215" s="130" t="str">
        <f>IF(D215="","",Finish!M217)</f>
        <v/>
      </c>
      <c r="D215" s="131" t="str">
        <f>IF(LEFT(Finish!O217,1)="W",Finish!J217,"")</f>
        <v/>
      </c>
      <c r="E215" s="131" t="str">
        <f t="shared" si="1"/>
        <v/>
      </c>
      <c r="F215" s="132" t="str">
        <f t="shared" si="2"/>
        <v/>
      </c>
      <c r="G215" s="130" t="str">
        <f t="shared" ref="G215:I215" si="429">IF($E215=2,B215,"")</f>
        <v/>
      </c>
      <c r="H215" s="130" t="str">
        <f t="shared" si="429"/>
        <v/>
      </c>
      <c r="I215" s="133" t="str">
        <f t="shared" si="429"/>
        <v/>
      </c>
      <c r="J215" s="130" t="str">
        <f t="shared" ref="J215:L215" si="430">IF($E215=3,B215,"")</f>
        <v/>
      </c>
      <c r="K215" s="130" t="str">
        <f t="shared" si="430"/>
        <v/>
      </c>
      <c r="L215" s="133" t="str">
        <f t="shared" si="430"/>
        <v/>
      </c>
    </row>
    <row r="216" spans="1:12" ht="12.75" customHeight="1" x14ac:dyDescent="0.2">
      <c r="A216" s="129" t="str">
        <f t="shared" si="0"/>
        <v>-</v>
      </c>
      <c r="B216" s="130" t="str">
        <f>IF(D216="","",Finish!N218)</f>
        <v/>
      </c>
      <c r="C216" s="130" t="str">
        <f>IF(D216="","",Finish!M218)</f>
        <v/>
      </c>
      <c r="D216" s="131" t="str">
        <f>IF(LEFT(Finish!O218,1)="W",Finish!J218,"")</f>
        <v/>
      </c>
      <c r="E216" s="131" t="str">
        <f t="shared" si="1"/>
        <v/>
      </c>
      <c r="F216" s="132" t="str">
        <f t="shared" si="2"/>
        <v/>
      </c>
      <c r="G216" s="130" t="str">
        <f t="shared" ref="G216:I216" si="431">IF($E216=2,B216,"")</f>
        <v/>
      </c>
      <c r="H216" s="130" t="str">
        <f t="shared" si="431"/>
        <v/>
      </c>
      <c r="I216" s="133" t="str">
        <f t="shared" si="431"/>
        <v/>
      </c>
      <c r="J216" s="130" t="str">
        <f t="shared" ref="J216:L216" si="432">IF($E216=3,B216,"")</f>
        <v/>
      </c>
      <c r="K216" s="130" t="str">
        <f t="shared" si="432"/>
        <v/>
      </c>
      <c r="L216" s="133" t="str">
        <f t="shared" si="432"/>
        <v/>
      </c>
    </row>
    <row r="217" spans="1:12" ht="12.75" customHeight="1" x14ac:dyDescent="0.2">
      <c r="A217" s="129" t="str">
        <f t="shared" si="0"/>
        <v>-</v>
      </c>
      <c r="B217" s="130" t="str">
        <f>IF(D217="","",Finish!N219)</f>
        <v/>
      </c>
      <c r="C217" s="130" t="str">
        <f>IF(D217="","",Finish!M219)</f>
        <v/>
      </c>
      <c r="D217" s="131" t="str">
        <f>IF(LEFT(Finish!O219,1)="W",Finish!J219,"")</f>
        <v/>
      </c>
      <c r="E217" s="131" t="str">
        <f t="shared" si="1"/>
        <v/>
      </c>
      <c r="F217" s="132" t="str">
        <f t="shared" si="2"/>
        <v/>
      </c>
      <c r="G217" s="130" t="str">
        <f t="shared" ref="G217:I217" si="433">IF($E217=2,B217,"")</f>
        <v/>
      </c>
      <c r="H217" s="130" t="str">
        <f t="shared" si="433"/>
        <v/>
      </c>
      <c r="I217" s="133" t="str">
        <f t="shared" si="433"/>
        <v/>
      </c>
      <c r="J217" s="130" t="str">
        <f t="shared" ref="J217:L217" si="434">IF($E217=3,B217,"")</f>
        <v/>
      </c>
      <c r="K217" s="130" t="str">
        <f t="shared" si="434"/>
        <v/>
      </c>
      <c r="L217" s="133" t="str">
        <f t="shared" si="434"/>
        <v/>
      </c>
    </row>
    <row r="218" spans="1:12" ht="12.75" customHeight="1" x14ac:dyDescent="0.2">
      <c r="A218" s="129" t="str">
        <f t="shared" si="0"/>
        <v>-</v>
      </c>
      <c r="B218" s="130" t="str">
        <f>IF(D218="","",Finish!N220)</f>
        <v/>
      </c>
      <c r="C218" s="130" t="str">
        <f>IF(D218="","",Finish!M220)</f>
        <v/>
      </c>
      <c r="D218" s="131" t="str">
        <f>IF(LEFT(Finish!O220,1)="W",Finish!J220,"")</f>
        <v/>
      </c>
      <c r="E218" s="131" t="str">
        <f t="shared" si="1"/>
        <v/>
      </c>
      <c r="F218" s="132" t="str">
        <f t="shared" si="2"/>
        <v/>
      </c>
      <c r="G218" s="130" t="str">
        <f t="shared" ref="G218:I218" si="435">IF($E218=2,B218,"")</f>
        <v/>
      </c>
      <c r="H218" s="130" t="str">
        <f t="shared" si="435"/>
        <v/>
      </c>
      <c r="I218" s="133" t="str">
        <f t="shared" si="435"/>
        <v/>
      </c>
      <c r="J218" s="130" t="str">
        <f t="shared" ref="J218:L218" si="436">IF($E218=3,B218,"")</f>
        <v/>
      </c>
      <c r="K218" s="130" t="str">
        <f t="shared" si="436"/>
        <v/>
      </c>
      <c r="L218" s="133" t="str">
        <f t="shared" si="436"/>
        <v/>
      </c>
    </row>
    <row r="219" spans="1:12" ht="12.75" customHeight="1" x14ac:dyDescent="0.2">
      <c r="A219" s="129" t="str">
        <f t="shared" si="0"/>
        <v>-</v>
      </c>
      <c r="B219" s="130" t="str">
        <f>IF(D219="","",Finish!N221)</f>
        <v/>
      </c>
      <c r="C219" s="130" t="str">
        <f>IF(D219="","",Finish!M221)</f>
        <v/>
      </c>
      <c r="D219" s="131" t="str">
        <f>IF(LEFT(Finish!O221,1)="W",Finish!J221,"")</f>
        <v/>
      </c>
      <c r="E219" s="131" t="str">
        <f t="shared" si="1"/>
        <v/>
      </c>
      <c r="F219" s="132" t="str">
        <f t="shared" si="2"/>
        <v/>
      </c>
      <c r="G219" s="130" t="str">
        <f t="shared" ref="G219:I219" si="437">IF($E219=2,B219,"")</f>
        <v/>
      </c>
      <c r="H219" s="130" t="str">
        <f t="shared" si="437"/>
        <v/>
      </c>
      <c r="I219" s="133" t="str">
        <f t="shared" si="437"/>
        <v/>
      </c>
      <c r="J219" s="130" t="str">
        <f t="shared" ref="J219:L219" si="438">IF($E219=3,B219,"")</f>
        <v/>
      </c>
      <c r="K219" s="130" t="str">
        <f t="shared" si="438"/>
        <v/>
      </c>
      <c r="L219" s="133" t="str">
        <f t="shared" si="438"/>
        <v/>
      </c>
    </row>
    <row r="220" spans="1:12" ht="12.75" customHeight="1" x14ac:dyDescent="0.2">
      <c r="A220" s="129" t="str">
        <f t="shared" si="0"/>
        <v>-</v>
      </c>
      <c r="B220" s="130" t="str">
        <f>IF(D220="","",Finish!N222)</f>
        <v/>
      </c>
      <c r="C220" s="130" t="str">
        <f>IF(D220="","",Finish!M222)</f>
        <v/>
      </c>
      <c r="D220" s="131" t="str">
        <f>IF(LEFT(Finish!O222,1)="W",Finish!J222,"")</f>
        <v/>
      </c>
      <c r="E220" s="131" t="str">
        <f t="shared" si="1"/>
        <v/>
      </c>
      <c r="F220" s="132" t="str">
        <f t="shared" si="2"/>
        <v/>
      </c>
      <c r="G220" s="130" t="str">
        <f t="shared" ref="G220:I220" si="439">IF($E220=2,B220,"")</f>
        <v/>
      </c>
      <c r="H220" s="130" t="str">
        <f t="shared" si="439"/>
        <v/>
      </c>
      <c r="I220" s="133" t="str">
        <f t="shared" si="439"/>
        <v/>
      </c>
      <c r="J220" s="130" t="str">
        <f t="shared" ref="J220:L220" si="440">IF($E220=3,B220,"")</f>
        <v/>
      </c>
      <c r="K220" s="130" t="str">
        <f t="shared" si="440"/>
        <v/>
      </c>
      <c r="L220" s="133" t="str">
        <f t="shared" si="440"/>
        <v/>
      </c>
    </row>
    <row r="221" spans="1:12" ht="12.75" customHeight="1" x14ac:dyDescent="0.2">
      <c r="A221" s="129" t="str">
        <f t="shared" si="0"/>
        <v>-</v>
      </c>
      <c r="B221" s="130" t="str">
        <f>IF(D221="","",Finish!N223)</f>
        <v/>
      </c>
      <c r="C221" s="130" t="str">
        <f>IF(D221="","",Finish!M223)</f>
        <v/>
      </c>
      <c r="D221" s="131" t="str">
        <f>IF(LEFT(Finish!O223,1)="W",Finish!J223,"")</f>
        <v/>
      </c>
      <c r="E221" s="131" t="str">
        <f t="shared" si="1"/>
        <v/>
      </c>
      <c r="F221" s="132" t="str">
        <f t="shared" si="2"/>
        <v/>
      </c>
      <c r="G221" s="130" t="str">
        <f t="shared" ref="G221:I221" si="441">IF($E221=2,B221,"")</f>
        <v/>
      </c>
      <c r="H221" s="130" t="str">
        <f t="shared" si="441"/>
        <v/>
      </c>
      <c r="I221" s="133" t="str">
        <f t="shared" si="441"/>
        <v/>
      </c>
      <c r="J221" s="130" t="str">
        <f t="shared" ref="J221:L221" si="442">IF($E221=3,B221,"")</f>
        <v/>
      </c>
      <c r="K221" s="130" t="str">
        <f t="shared" si="442"/>
        <v/>
      </c>
      <c r="L221" s="133" t="str">
        <f t="shared" si="442"/>
        <v/>
      </c>
    </row>
    <row r="222" spans="1:12" ht="12.75" customHeight="1" x14ac:dyDescent="0.2">
      <c r="A222" s="129" t="str">
        <f t="shared" si="0"/>
        <v>-</v>
      </c>
      <c r="B222" s="130" t="str">
        <f>IF(D222="","",Finish!N224)</f>
        <v/>
      </c>
      <c r="C222" s="130" t="str">
        <f>IF(D222="","",Finish!M224)</f>
        <v/>
      </c>
      <c r="D222" s="131" t="str">
        <f>IF(LEFT(Finish!O224,1)="W",Finish!J224,"")</f>
        <v/>
      </c>
      <c r="E222" s="131" t="str">
        <f t="shared" si="1"/>
        <v/>
      </c>
      <c r="F222" s="132" t="str">
        <f t="shared" si="2"/>
        <v/>
      </c>
      <c r="G222" s="130" t="str">
        <f t="shared" ref="G222:I222" si="443">IF($E222=2,B222,"")</f>
        <v/>
      </c>
      <c r="H222" s="130" t="str">
        <f t="shared" si="443"/>
        <v/>
      </c>
      <c r="I222" s="133" t="str">
        <f t="shared" si="443"/>
        <v/>
      </c>
      <c r="J222" s="130" t="str">
        <f t="shared" ref="J222:L222" si="444">IF($E222=3,B222,"")</f>
        <v/>
      </c>
      <c r="K222" s="130" t="str">
        <f t="shared" si="444"/>
        <v/>
      </c>
      <c r="L222" s="133" t="str">
        <f t="shared" si="444"/>
        <v/>
      </c>
    </row>
    <row r="223" spans="1:12" ht="12.75" customHeight="1" x14ac:dyDescent="0.2">
      <c r="A223" s="129" t="str">
        <f t="shared" si="0"/>
        <v>-</v>
      </c>
      <c r="B223" s="130" t="str">
        <f>IF(D223="","",Finish!N225)</f>
        <v/>
      </c>
      <c r="C223" s="130" t="str">
        <f>IF(D223="","",Finish!M225)</f>
        <v/>
      </c>
      <c r="D223" s="131" t="str">
        <f>IF(LEFT(Finish!O225,1)="W",Finish!J225,"")</f>
        <v/>
      </c>
      <c r="E223" s="131" t="str">
        <f t="shared" si="1"/>
        <v/>
      </c>
      <c r="F223" s="132" t="str">
        <f t="shared" si="2"/>
        <v/>
      </c>
      <c r="G223" s="130" t="str">
        <f t="shared" ref="G223:I223" si="445">IF($E223=2,B223,"")</f>
        <v/>
      </c>
      <c r="H223" s="130" t="str">
        <f t="shared" si="445"/>
        <v/>
      </c>
      <c r="I223" s="133" t="str">
        <f t="shared" si="445"/>
        <v/>
      </c>
      <c r="J223" s="130" t="str">
        <f t="shared" ref="J223:L223" si="446">IF($E223=3,B223,"")</f>
        <v/>
      </c>
      <c r="K223" s="130" t="str">
        <f t="shared" si="446"/>
        <v/>
      </c>
      <c r="L223" s="133" t="str">
        <f t="shared" si="446"/>
        <v/>
      </c>
    </row>
    <row r="224" spans="1:12" ht="12.75" customHeight="1" x14ac:dyDescent="0.2">
      <c r="A224" s="129" t="str">
        <f t="shared" si="0"/>
        <v>-</v>
      </c>
      <c r="B224" s="130" t="str">
        <f>IF(D224="","",Finish!N226)</f>
        <v/>
      </c>
      <c r="C224" s="130" t="str">
        <f>IF(D224="","",Finish!M226)</f>
        <v/>
      </c>
      <c r="D224" s="131" t="str">
        <f>IF(LEFT(Finish!O226,1)="W",Finish!J226,"")</f>
        <v/>
      </c>
      <c r="E224" s="131" t="str">
        <f t="shared" si="1"/>
        <v/>
      </c>
      <c r="F224" s="132" t="str">
        <f t="shared" si="2"/>
        <v/>
      </c>
      <c r="G224" s="130" t="str">
        <f t="shared" ref="G224:I224" si="447">IF($E224=2,B224,"")</f>
        <v/>
      </c>
      <c r="H224" s="130" t="str">
        <f t="shared" si="447"/>
        <v/>
      </c>
      <c r="I224" s="133" t="str">
        <f t="shared" si="447"/>
        <v/>
      </c>
      <c r="J224" s="130" t="str">
        <f t="shared" ref="J224:L224" si="448">IF($E224=3,B224,"")</f>
        <v/>
      </c>
      <c r="K224" s="130" t="str">
        <f t="shared" si="448"/>
        <v/>
      </c>
      <c r="L224" s="133" t="str">
        <f t="shared" si="448"/>
        <v/>
      </c>
    </row>
    <row r="225" spans="1:12" ht="12.75" customHeight="1" x14ac:dyDescent="0.2">
      <c r="A225" s="129" t="str">
        <f t="shared" si="0"/>
        <v>-</v>
      </c>
      <c r="B225" s="130" t="str">
        <f>IF(D225="","",Finish!N227)</f>
        <v/>
      </c>
      <c r="C225" s="130" t="str">
        <f>IF(D225="","",Finish!M227)</f>
        <v/>
      </c>
      <c r="D225" s="131" t="str">
        <f>IF(LEFT(Finish!O227,1)="W",Finish!J227,"")</f>
        <v/>
      </c>
      <c r="E225" s="131" t="str">
        <f t="shared" si="1"/>
        <v/>
      </c>
      <c r="F225" s="132" t="str">
        <f t="shared" si="2"/>
        <v/>
      </c>
      <c r="G225" s="130" t="str">
        <f t="shared" ref="G225:I225" si="449">IF($E225=2,B225,"")</f>
        <v/>
      </c>
      <c r="H225" s="130" t="str">
        <f t="shared" si="449"/>
        <v/>
      </c>
      <c r="I225" s="133" t="str">
        <f t="shared" si="449"/>
        <v/>
      </c>
      <c r="J225" s="130" t="str">
        <f t="shared" ref="J225:L225" si="450">IF($E225=3,B225,"")</f>
        <v/>
      </c>
      <c r="K225" s="130" t="str">
        <f t="shared" si="450"/>
        <v/>
      </c>
      <c r="L225" s="133" t="str">
        <f t="shared" si="450"/>
        <v/>
      </c>
    </row>
    <row r="226" spans="1:12" ht="12.75" customHeight="1" x14ac:dyDescent="0.2">
      <c r="A226" s="129" t="str">
        <f t="shared" si="0"/>
        <v>-</v>
      </c>
      <c r="B226" s="130" t="str">
        <f>IF(D226="","",Finish!N228)</f>
        <v/>
      </c>
      <c r="C226" s="130" t="str">
        <f>IF(D226="","",Finish!M228)</f>
        <v/>
      </c>
      <c r="D226" s="131" t="str">
        <f>IF(LEFT(Finish!O228,1)="W",Finish!J228,"")</f>
        <v/>
      </c>
      <c r="E226" s="131" t="str">
        <f t="shared" si="1"/>
        <v/>
      </c>
      <c r="F226" s="132" t="str">
        <f t="shared" si="2"/>
        <v/>
      </c>
      <c r="G226" s="130" t="str">
        <f t="shared" ref="G226:I226" si="451">IF($E226=2,B226,"")</f>
        <v/>
      </c>
      <c r="H226" s="130" t="str">
        <f t="shared" si="451"/>
        <v/>
      </c>
      <c r="I226" s="133" t="str">
        <f t="shared" si="451"/>
        <v/>
      </c>
      <c r="J226" s="130" t="str">
        <f t="shared" ref="J226:L226" si="452">IF($E226=3,B226,"")</f>
        <v/>
      </c>
      <c r="K226" s="130" t="str">
        <f t="shared" si="452"/>
        <v/>
      </c>
      <c r="L226" s="133" t="str">
        <f t="shared" si="452"/>
        <v/>
      </c>
    </row>
    <row r="227" spans="1:12" ht="12.75" customHeight="1" x14ac:dyDescent="0.2">
      <c r="A227" s="129" t="str">
        <f t="shared" si="0"/>
        <v>-</v>
      </c>
      <c r="B227" s="130" t="str">
        <f>IF(D227="","",Finish!N229)</f>
        <v/>
      </c>
      <c r="C227" s="130" t="str">
        <f>IF(D227="","",Finish!M229)</f>
        <v/>
      </c>
      <c r="D227" s="131" t="str">
        <f>IF(LEFT(Finish!O229,1)="W",Finish!J229,"")</f>
        <v/>
      </c>
      <c r="E227" s="131" t="str">
        <f t="shared" si="1"/>
        <v/>
      </c>
      <c r="F227" s="132" t="str">
        <f t="shared" si="2"/>
        <v/>
      </c>
      <c r="G227" s="130" t="str">
        <f t="shared" ref="G227:I227" si="453">IF($E227=2,B227,"")</f>
        <v/>
      </c>
      <c r="H227" s="130" t="str">
        <f t="shared" si="453"/>
        <v/>
      </c>
      <c r="I227" s="133" t="str">
        <f t="shared" si="453"/>
        <v/>
      </c>
      <c r="J227" s="130" t="str">
        <f t="shared" ref="J227:L227" si="454">IF($E227=3,B227,"")</f>
        <v/>
      </c>
      <c r="K227" s="130" t="str">
        <f t="shared" si="454"/>
        <v/>
      </c>
      <c r="L227" s="133" t="str">
        <f t="shared" si="454"/>
        <v/>
      </c>
    </row>
    <row r="228" spans="1:12" ht="12.75" customHeight="1" x14ac:dyDescent="0.2">
      <c r="A228" s="129" t="str">
        <f t="shared" si="0"/>
        <v>-</v>
      </c>
      <c r="B228" s="130" t="str">
        <f>IF(D228="","",Finish!N230)</f>
        <v/>
      </c>
      <c r="C228" s="130" t="str">
        <f>IF(D228="","",Finish!M230)</f>
        <v/>
      </c>
      <c r="D228" s="131" t="str">
        <f>IF(LEFT(Finish!O230,1)="W",Finish!J230,"")</f>
        <v/>
      </c>
      <c r="E228" s="131" t="str">
        <f t="shared" si="1"/>
        <v/>
      </c>
      <c r="F228" s="132" t="str">
        <f t="shared" si="2"/>
        <v/>
      </c>
      <c r="G228" s="130" t="str">
        <f t="shared" ref="G228:I228" si="455">IF($E228=2,B228,"")</f>
        <v/>
      </c>
      <c r="H228" s="130" t="str">
        <f t="shared" si="455"/>
        <v/>
      </c>
      <c r="I228" s="133" t="str">
        <f t="shared" si="455"/>
        <v/>
      </c>
      <c r="J228" s="130" t="str">
        <f t="shared" ref="J228:L228" si="456">IF($E228=3,B228,"")</f>
        <v/>
      </c>
      <c r="K228" s="130" t="str">
        <f t="shared" si="456"/>
        <v/>
      </c>
      <c r="L228" s="133" t="str">
        <f t="shared" si="456"/>
        <v/>
      </c>
    </row>
    <row r="229" spans="1:12" ht="12.75" customHeight="1" x14ac:dyDescent="0.2">
      <c r="A229" s="129" t="str">
        <f t="shared" si="0"/>
        <v>-</v>
      </c>
      <c r="B229" s="130" t="str">
        <f>IF(D229="","",Finish!N231)</f>
        <v/>
      </c>
      <c r="C229" s="130" t="str">
        <f>IF(D229="","",Finish!M231)</f>
        <v/>
      </c>
      <c r="D229" s="131" t="str">
        <f>IF(LEFT(Finish!O231,1)="W",Finish!J231,"")</f>
        <v/>
      </c>
      <c r="E229" s="131" t="str">
        <f t="shared" si="1"/>
        <v/>
      </c>
      <c r="F229" s="132" t="str">
        <f t="shared" si="2"/>
        <v/>
      </c>
      <c r="G229" s="130" t="str">
        <f t="shared" ref="G229:I229" si="457">IF($E229=2,B229,"")</f>
        <v/>
      </c>
      <c r="H229" s="130" t="str">
        <f t="shared" si="457"/>
        <v/>
      </c>
      <c r="I229" s="133" t="str">
        <f t="shared" si="457"/>
        <v/>
      </c>
      <c r="J229" s="130" t="str">
        <f t="shared" ref="J229:L229" si="458">IF($E229=3,B229,"")</f>
        <v/>
      </c>
      <c r="K229" s="130" t="str">
        <f t="shared" si="458"/>
        <v/>
      </c>
      <c r="L229" s="133" t="str">
        <f t="shared" si="458"/>
        <v/>
      </c>
    </row>
    <row r="230" spans="1:12" ht="12.75" customHeight="1" x14ac:dyDescent="0.2">
      <c r="A230" s="129" t="str">
        <f t="shared" si="0"/>
        <v>-</v>
      </c>
      <c r="B230" s="130" t="str">
        <f>IF(D230="","",Finish!N232)</f>
        <v/>
      </c>
      <c r="C230" s="130" t="str">
        <f>IF(D230="","",Finish!M232)</f>
        <v/>
      </c>
      <c r="D230" s="131" t="str">
        <f>IF(LEFT(Finish!O232,1)="W",Finish!J232,"")</f>
        <v/>
      </c>
      <c r="E230" s="131" t="str">
        <f t="shared" si="1"/>
        <v/>
      </c>
      <c r="F230" s="132" t="str">
        <f t="shared" si="2"/>
        <v/>
      </c>
      <c r="G230" s="130" t="str">
        <f t="shared" ref="G230:I230" si="459">IF($E230=2,B230,"")</f>
        <v/>
      </c>
      <c r="H230" s="130" t="str">
        <f t="shared" si="459"/>
        <v/>
      </c>
      <c r="I230" s="133" t="str">
        <f t="shared" si="459"/>
        <v/>
      </c>
      <c r="J230" s="130" t="str">
        <f t="shared" ref="J230:L230" si="460">IF($E230=3,B230,"")</f>
        <v/>
      </c>
      <c r="K230" s="130" t="str">
        <f t="shared" si="460"/>
        <v/>
      </c>
      <c r="L230" s="133" t="str">
        <f t="shared" si="460"/>
        <v/>
      </c>
    </row>
    <row r="231" spans="1:12" ht="12.75" customHeight="1" x14ac:dyDescent="0.2">
      <c r="A231" s="129" t="str">
        <f t="shared" si="0"/>
        <v>-</v>
      </c>
      <c r="B231" s="130" t="str">
        <f>IF(D231="","",Finish!N233)</f>
        <v/>
      </c>
      <c r="C231" s="130" t="str">
        <f>IF(D231="","",Finish!M233)</f>
        <v/>
      </c>
      <c r="D231" s="131" t="str">
        <f>IF(LEFT(Finish!O233,1)="W",Finish!J233,"")</f>
        <v/>
      </c>
      <c r="E231" s="131" t="str">
        <f t="shared" si="1"/>
        <v/>
      </c>
      <c r="F231" s="132" t="str">
        <f t="shared" si="2"/>
        <v/>
      </c>
      <c r="G231" s="130" t="str">
        <f t="shared" ref="G231:I231" si="461">IF($E231=2,B231,"")</f>
        <v/>
      </c>
      <c r="H231" s="130" t="str">
        <f t="shared" si="461"/>
        <v/>
      </c>
      <c r="I231" s="133" t="str">
        <f t="shared" si="461"/>
        <v/>
      </c>
      <c r="J231" s="130" t="str">
        <f t="shared" ref="J231:L231" si="462">IF($E231=3,B231,"")</f>
        <v/>
      </c>
      <c r="K231" s="130" t="str">
        <f t="shared" si="462"/>
        <v/>
      </c>
      <c r="L231" s="133" t="str">
        <f t="shared" si="462"/>
        <v/>
      </c>
    </row>
    <row r="232" spans="1:12" ht="12.75" customHeight="1" x14ac:dyDescent="0.2">
      <c r="A232" s="129" t="str">
        <f t="shared" si="0"/>
        <v>-</v>
      </c>
      <c r="B232" s="130" t="str">
        <f>IF(D232="","",Finish!N234)</f>
        <v/>
      </c>
      <c r="C232" s="130" t="str">
        <f>IF(D232="","",Finish!M234)</f>
        <v/>
      </c>
      <c r="D232" s="131" t="str">
        <f>IF(LEFT(Finish!O234,1)="W",Finish!J234,"")</f>
        <v/>
      </c>
      <c r="E232" s="131" t="str">
        <f t="shared" si="1"/>
        <v/>
      </c>
      <c r="F232" s="132" t="str">
        <f t="shared" si="2"/>
        <v/>
      </c>
      <c r="G232" s="130" t="str">
        <f t="shared" ref="G232:I232" si="463">IF($E232=2,B232,"")</f>
        <v/>
      </c>
      <c r="H232" s="130" t="str">
        <f t="shared" si="463"/>
        <v/>
      </c>
      <c r="I232" s="133" t="str">
        <f t="shared" si="463"/>
        <v/>
      </c>
      <c r="J232" s="130" t="str">
        <f t="shared" ref="J232:L232" si="464">IF($E232=3,B232,"")</f>
        <v/>
      </c>
      <c r="K232" s="130" t="str">
        <f t="shared" si="464"/>
        <v/>
      </c>
      <c r="L232" s="133" t="str">
        <f t="shared" si="464"/>
        <v/>
      </c>
    </row>
    <row r="233" spans="1:12" ht="12.75" customHeight="1" x14ac:dyDescent="0.2">
      <c r="A233" s="129" t="str">
        <f t="shared" si="0"/>
        <v>-</v>
      </c>
      <c r="B233" s="130" t="str">
        <f>IF(D233="","",Finish!N235)</f>
        <v/>
      </c>
      <c r="C233" s="130" t="str">
        <f>IF(D233="","",Finish!M235)</f>
        <v/>
      </c>
      <c r="D233" s="131" t="str">
        <f>IF(LEFT(Finish!O235,1)="W",Finish!J235,"")</f>
        <v/>
      </c>
      <c r="E233" s="131" t="str">
        <f t="shared" si="1"/>
        <v/>
      </c>
      <c r="F233" s="132" t="str">
        <f t="shared" si="2"/>
        <v/>
      </c>
      <c r="G233" s="130" t="str">
        <f t="shared" ref="G233:I233" si="465">IF($E233=2,B233,"")</f>
        <v/>
      </c>
      <c r="H233" s="130" t="str">
        <f t="shared" si="465"/>
        <v/>
      </c>
      <c r="I233" s="133" t="str">
        <f t="shared" si="465"/>
        <v/>
      </c>
      <c r="J233" s="130" t="str">
        <f t="shared" ref="J233:L233" si="466">IF($E233=3,B233,"")</f>
        <v/>
      </c>
      <c r="K233" s="130" t="str">
        <f t="shared" si="466"/>
        <v/>
      </c>
      <c r="L233" s="133" t="str">
        <f t="shared" si="466"/>
        <v/>
      </c>
    </row>
    <row r="234" spans="1:12" ht="12.75" customHeight="1" x14ac:dyDescent="0.2">
      <c r="A234" s="129" t="str">
        <f t="shared" si="0"/>
        <v>-</v>
      </c>
      <c r="B234" s="130" t="str">
        <f>IF(D234="","",Finish!N236)</f>
        <v/>
      </c>
      <c r="C234" s="130" t="str">
        <f>IF(D234="","",Finish!M236)</f>
        <v/>
      </c>
      <c r="D234" s="131" t="str">
        <f>IF(LEFT(Finish!O236,1)="W",Finish!J236,"")</f>
        <v/>
      </c>
      <c r="E234" s="131" t="str">
        <f t="shared" si="1"/>
        <v/>
      </c>
      <c r="F234" s="132" t="str">
        <f t="shared" si="2"/>
        <v/>
      </c>
      <c r="G234" s="130" t="str">
        <f t="shared" ref="G234:I234" si="467">IF($E234=2,B234,"")</f>
        <v/>
      </c>
      <c r="H234" s="130" t="str">
        <f t="shared" si="467"/>
        <v/>
      </c>
      <c r="I234" s="133" t="str">
        <f t="shared" si="467"/>
        <v/>
      </c>
      <c r="J234" s="130" t="str">
        <f t="shared" ref="J234:L234" si="468">IF($E234=3,B234,"")</f>
        <v/>
      </c>
      <c r="K234" s="130" t="str">
        <f t="shared" si="468"/>
        <v/>
      </c>
      <c r="L234" s="133" t="str">
        <f t="shared" si="468"/>
        <v/>
      </c>
    </row>
    <row r="235" spans="1:12" ht="12.75" customHeight="1" x14ac:dyDescent="0.2">
      <c r="A235" s="129" t="str">
        <f t="shared" si="0"/>
        <v>-</v>
      </c>
      <c r="B235" s="130" t="str">
        <f>IF(D235="","",Finish!N237)</f>
        <v/>
      </c>
      <c r="C235" s="130" t="str">
        <f>IF(D235="","",Finish!M237)</f>
        <v/>
      </c>
      <c r="D235" s="131" t="str">
        <f>IF(LEFT(Finish!O237,1)="W",Finish!J237,"")</f>
        <v/>
      </c>
      <c r="E235" s="131" t="str">
        <f t="shared" si="1"/>
        <v/>
      </c>
      <c r="F235" s="132" t="str">
        <f t="shared" si="2"/>
        <v/>
      </c>
      <c r="G235" s="130" t="str">
        <f t="shared" ref="G235:I235" si="469">IF($E235=2,B235,"")</f>
        <v/>
      </c>
      <c r="H235" s="130" t="str">
        <f t="shared" si="469"/>
        <v/>
      </c>
      <c r="I235" s="133" t="str">
        <f t="shared" si="469"/>
        <v/>
      </c>
      <c r="J235" s="130" t="str">
        <f t="shared" ref="J235:L235" si="470">IF($E235=3,B235,"")</f>
        <v/>
      </c>
      <c r="K235" s="130" t="str">
        <f t="shared" si="470"/>
        <v/>
      </c>
      <c r="L235" s="133" t="str">
        <f t="shared" si="470"/>
        <v/>
      </c>
    </row>
    <row r="236" spans="1:12" ht="12.75" customHeight="1" x14ac:dyDescent="0.2">
      <c r="A236" s="129" t="str">
        <f t="shared" si="0"/>
        <v>-</v>
      </c>
      <c r="B236" s="130" t="str">
        <f>IF(D236="","",Finish!N238)</f>
        <v/>
      </c>
      <c r="C236" s="130" t="str">
        <f>IF(D236="","",Finish!M238)</f>
        <v/>
      </c>
      <c r="D236" s="131" t="str">
        <f>IF(LEFT(Finish!O238,1)="W",Finish!J238,"")</f>
        <v/>
      </c>
      <c r="E236" s="131" t="str">
        <f t="shared" si="1"/>
        <v/>
      </c>
      <c r="F236" s="132" t="str">
        <f t="shared" si="2"/>
        <v/>
      </c>
      <c r="G236" s="130" t="str">
        <f t="shared" ref="G236:I236" si="471">IF($E236=2,B236,"")</f>
        <v/>
      </c>
      <c r="H236" s="130" t="str">
        <f t="shared" si="471"/>
        <v/>
      </c>
      <c r="I236" s="133" t="str">
        <f t="shared" si="471"/>
        <v/>
      </c>
      <c r="J236" s="130" t="str">
        <f t="shared" ref="J236:L236" si="472">IF($E236=3,B236,"")</f>
        <v/>
      </c>
      <c r="K236" s="130" t="str">
        <f t="shared" si="472"/>
        <v/>
      </c>
      <c r="L236" s="133" t="str">
        <f t="shared" si="472"/>
        <v/>
      </c>
    </row>
    <row r="237" spans="1:12" ht="12.75" customHeight="1" x14ac:dyDescent="0.2">
      <c r="A237" s="129" t="str">
        <f t="shared" si="0"/>
        <v>-</v>
      </c>
      <c r="B237" s="130" t="str">
        <f>IF(D237="","",Finish!N239)</f>
        <v/>
      </c>
      <c r="C237" s="130" t="str">
        <f>IF(D237="","",Finish!M239)</f>
        <v/>
      </c>
      <c r="D237" s="131" t="str">
        <f>IF(LEFT(Finish!O239,1)="W",Finish!J239,"")</f>
        <v/>
      </c>
      <c r="E237" s="131" t="str">
        <f t="shared" si="1"/>
        <v/>
      </c>
      <c r="F237" s="132" t="str">
        <f t="shared" si="2"/>
        <v/>
      </c>
      <c r="G237" s="130" t="str">
        <f t="shared" ref="G237:I237" si="473">IF($E237=2,B237,"")</f>
        <v/>
      </c>
      <c r="H237" s="130" t="str">
        <f t="shared" si="473"/>
        <v/>
      </c>
      <c r="I237" s="133" t="str">
        <f t="shared" si="473"/>
        <v/>
      </c>
      <c r="J237" s="130" t="str">
        <f t="shared" ref="J237:L237" si="474">IF($E237=3,B237,"")</f>
        <v/>
      </c>
      <c r="K237" s="130" t="str">
        <f t="shared" si="474"/>
        <v/>
      </c>
      <c r="L237" s="133" t="str">
        <f t="shared" si="474"/>
        <v/>
      </c>
    </row>
    <row r="238" spans="1:12" ht="12.75" customHeight="1" x14ac:dyDescent="0.2">
      <c r="A238" s="129" t="str">
        <f t="shared" si="0"/>
        <v>-</v>
      </c>
      <c r="B238" s="130" t="str">
        <f>IF(D238="","",Finish!N240)</f>
        <v/>
      </c>
      <c r="C238" s="130" t="str">
        <f>IF(D238="","",Finish!M240)</f>
        <v/>
      </c>
      <c r="D238" s="131" t="str">
        <f>IF(LEFT(Finish!O240,1)="W",Finish!J240,"")</f>
        <v/>
      </c>
      <c r="E238" s="131" t="str">
        <f t="shared" si="1"/>
        <v/>
      </c>
      <c r="F238" s="132" t="str">
        <f t="shared" si="2"/>
        <v/>
      </c>
      <c r="G238" s="130" t="str">
        <f t="shared" ref="G238:I238" si="475">IF($E238=2,B238,"")</f>
        <v/>
      </c>
      <c r="H238" s="130" t="str">
        <f t="shared" si="475"/>
        <v/>
      </c>
      <c r="I238" s="133" t="str">
        <f t="shared" si="475"/>
        <v/>
      </c>
      <c r="J238" s="130" t="str">
        <f t="shared" ref="J238:L238" si="476">IF($E238=3,B238,"")</f>
        <v/>
      </c>
      <c r="K238" s="130" t="str">
        <f t="shared" si="476"/>
        <v/>
      </c>
      <c r="L238" s="133" t="str">
        <f t="shared" si="476"/>
        <v/>
      </c>
    </row>
    <row r="239" spans="1:12" ht="12.75" customHeight="1" x14ac:dyDescent="0.2">
      <c r="A239" s="129" t="str">
        <f t="shared" si="0"/>
        <v>-</v>
      </c>
      <c r="B239" s="130" t="str">
        <f>IF(D239="","",Finish!N241)</f>
        <v/>
      </c>
      <c r="C239" s="130" t="str">
        <f>IF(D239="","",Finish!M241)</f>
        <v/>
      </c>
      <c r="D239" s="131" t="str">
        <f>IF(LEFT(Finish!O241,1)="W",Finish!J241,"")</f>
        <v/>
      </c>
      <c r="E239" s="131" t="str">
        <f t="shared" si="1"/>
        <v/>
      </c>
      <c r="F239" s="132" t="str">
        <f t="shared" si="2"/>
        <v/>
      </c>
      <c r="G239" s="130" t="str">
        <f t="shared" ref="G239:I239" si="477">IF($E239=2,B239,"")</f>
        <v/>
      </c>
      <c r="H239" s="130" t="str">
        <f t="shared" si="477"/>
        <v/>
      </c>
      <c r="I239" s="133" t="str">
        <f t="shared" si="477"/>
        <v/>
      </c>
      <c r="J239" s="130" t="str">
        <f t="shared" ref="J239:L239" si="478">IF($E239=3,B239,"")</f>
        <v/>
      </c>
      <c r="K239" s="130" t="str">
        <f t="shared" si="478"/>
        <v/>
      </c>
      <c r="L239" s="133" t="str">
        <f t="shared" si="478"/>
        <v/>
      </c>
    </row>
    <row r="240" spans="1:12" ht="12.75" customHeight="1" x14ac:dyDescent="0.2">
      <c r="A240" s="129" t="str">
        <f t="shared" si="0"/>
        <v>-</v>
      </c>
      <c r="B240" s="130" t="str">
        <f>IF(D240="","",Finish!N242)</f>
        <v/>
      </c>
      <c r="C240" s="130" t="str">
        <f>IF(D240="","",Finish!M242)</f>
        <v/>
      </c>
      <c r="D240" s="131" t="str">
        <f>IF(LEFT(Finish!O242,1)="W",Finish!J242,"")</f>
        <v/>
      </c>
      <c r="E240" s="131" t="str">
        <f t="shared" si="1"/>
        <v/>
      </c>
      <c r="F240" s="132" t="str">
        <f t="shared" si="2"/>
        <v/>
      </c>
      <c r="G240" s="130" t="str">
        <f t="shared" ref="G240:I240" si="479">IF($E240=2,B240,"")</f>
        <v/>
      </c>
      <c r="H240" s="130" t="str">
        <f t="shared" si="479"/>
        <v/>
      </c>
      <c r="I240" s="133" t="str">
        <f t="shared" si="479"/>
        <v/>
      </c>
      <c r="J240" s="130" t="str">
        <f t="shared" ref="J240:L240" si="480">IF($E240=3,B240,"")</f>
        <v/>
      </c>
      <c r="K240" s="130" t="str">
        <f t="shared" si="480"/>
        <v/>
      </c>
      <c r="L240" s="133" t="str">
        <f t="shared" si="480"/>
        <v/>
      </c>
    </row>
    <row r="241" spans="1:12" ht="12.75" customHeight="1" x14ac:dyDescent="0.2">
      <c r="A241" s="129" t="str">
        <f t="shared" si="0"/>
        <v>-</v>
      </c>
      <c r="B241" s="130" t="str">
        <f>IF(D241="","",Finish!N243)</f>
        <v/>
      </c>
      <c r="C241" s="130" t="str">
        <f>IF(D241="","",Finish!M243)</f>
        <v/>
      </c>
      <c r="D241" s="131" t="str">
        <f>IF(LEFT(Finish!O243,1)="W",Finish!J243,"")</f>
        <v/>
      </c>
      <c r="E241" s="131" t="str">
        <f t="shared" si="1"/>
        <v/>
      </c>
      <c r="F241" s="132" t="str">
        <f t="shared" si="2"/>
        <v/>
      </c>
      <c r="G241" s="130" t="str">
        <f t="shared" ref="G241:I241" si="481">IF($E241=2,B241,"")</f>
        <v/>
      </c>
      <c r="H241" s="130" t="str">
        <f t="shared" si="481"/>
        <v/>
      </c>
      <c r="I241" s="133" t="str">
        <f t="shared" si="481"/>
        <v/>
      </c>
      <c r="J241" s="130" t="str">
        <f t="shared" ref="J241:L241" si="482">IF($E241=3,B241,"")</f>
        <v/>
      </c>
      <c r="K241" s="130" t="str">
        <f t="shared" si="482"/>
        <v/>
      </c>
      <c r="L241" s="133" t="str">
        <f t="shared" si="482"/>
        <v/>
      </c>
    </row>
    <row r="242" spans="1:12" ht="12.75" customHeight="1" x14ac:dyDescent="0.2">
      <c r="A242" s="129" t="str">
        <f t="shared" si="0"/>
        <v>-</v>
      </c>
      <c r="B242" s="130" t="str">
        <f>IF(D242="","",Finish!N244)</f>
        <v/>
      </c>
      <c r="C242" s="130" t="str">
        <f>IF(D242="","",Finish!M244)</f>
        <v/>
      </c>
      <c r="D242" s="131" t="str">
        <f>IF(LEFT(Finish!O244,1)="W",Finish!J244,"")</f>
        <v/>
      </c>
      <c r="E242" s="131" t="str">
        <f t="shared" si="1"/>
        <v/>
      </c>
      <c r="F242" s="132" t="str">
        <f t="shared" si="2"/>
        <v/>
      </c>
      <c r="G242" s="130" t="str">
        <f t="shared" ref="G242:I242" si="483">IF($E242=2,B242,"")</f>
        <v/>
      </c>
      <c r="H242" s="130" t="str">
        <f t="shared" si="483"/>
        <v/>
      </c>
      <c r="I242" s="133" t="str">
        <f t="shared" si="483"/>
        <v/>
      </c>
      <c r="J242" s="130" t="str">
        <f t="shared" ref="J242:L242" si="484">IF($E242=3,B242,"")</f>
        <v/>
      </c>
      <c r="K242" s="130" t="str">
        <f t="shared" si="484"/>
        <v/>
      </c>
      <c r="L242" s="133" t="str">
        <f t="shared" si="484"/>
        <v/>
      </c>
    </row>
    <row r="243" spans="1:12" ht="12.75" customHeight="1" x14ac:dyDescent="0.2">
      <c r="A243" s="129" t="str">
        <f t="shared" si="0"/>
        <v>-</v>
      </c>
      <c r="B243" s="130" t="str">
        <f>IF(D243="","",Finish!N245)</f>
        <v/>
      </c>
      <c r="C243" s="130" t="str">
        <f>IF(D243="","",Finish!M245)</f>
        <v/>
      </c>
      <c r="D243" s="131" t="str">
        <f>IF(LEFT(Finish!O245,1)="W",Finish!J245,"")</f>
        <v/>
      </c>
      <c r="E243" s="131" t="str">
        <f t="shared" si="1"/>
        <v/>
      </c>
      <c r="F243" s="132" t="str">
        <f t="shared" si="2"/>
        <v/>
      </c>
      <c r="G243" s="130" t="str">
        <f t="shared" ref="G243:I243" si="485">IF($E243=2,B243,"")</f>
        <v/>
      </c>
      <c r="H243" s="130" t="str">
        <f t="shared" si="485"/>
        <v/>
      </c>
      <c r="I243" s="133" t="str">
        <f t="shared" si="485"/>
        <v/>
      </c>
      <c r="J243" s="130" t="str">
        <f t="shared" ref="J243:L243" si="486">IF($E243=3,B243,"")</f>
        <v/>
      </c>
      <c r="K243" s="130" t="str">
        <f t="shared" si="486"/>
        <v/>
      </c>
      <c r="L243" s="133" t="str">
        <f t="shared" si="486"/>
        <v/>
      </c>
    </row>
    <row r="244" spans="1:12" ht="12.75" customHeight="1" x14ac:dyDescent="0.2">
      <c r="A244" s="129" t="str">
        <f t="shared" si="0"/>
        <v>-</v>
      </c>
      <c r="B244" s="130" t="str">
        <f>IF(D244="","",Finish!N246)</f>
        <v/>
      </c>
      <c r="C244" s="130" t="str">
        <f>IF(D244="","",Finish!M246)</f>
        <v/>
      </c>
      <c r="D244" s="131" t="str">
        <f>IF(LEFT(Finish!O246,1)="W",Finish!J246,"")</f>
        <v/>
      </c>
      <c r="E244" s="131" t="str">
        <f t="shared" si="1"/>
        <v/>
      </c>
      <c r="F244" s="132" t="str">
        <f t="shared" si="2"/>
        <v/>
      </c>
      <c r="G244" s="130" t="str">
        <f t="shared" ref="G244:I244" si="487">IF($E244=2,B244,"")</f>
        <v/>
      </c>
      <c r="H244" s="130" t="str">
        <f t="shared" si="487"/>
        <v/>
      </c>
      <c r="I244" s="133" t="str">
        <f t="shared" si="487"/>
        <v/>
      </c>
      <c r="J244" s="130" t="str">
        <f t="shared" ref="J244:L244" si="488">IF($E244=3,B244,"")</f>
        <v/>
      </c>
      <c r="K244" s="130" t="str">
        <f t="shared" si="488"/>
        <v/>
      </c>
      <c r="L244" s="133" t="str">
        <f t="shared" si="488"/>
        <v/>
      </c>
    </row>
    <row r="245" spans="1:12" ht="12.75" customHeight="1" x14ac:dyDescent="0.2">
      <c r="A245" s="129" t="str">
        <f t="shared" si="0"/>
        <v>-</v>
      </c>
      <c r="B245" s="130" t="str">
        <f>IF(D245="","",Finish!N247)</f>
        <v/>
      </c>
      <c r="C245" s="130" t="str">
        <f>IF(D245="","",Finish!M247)</f>
        <v/>
      </c>
      <c r="D245" s="131" t="str">
        <f>IF(LEFT(Finish!O247,1)="W",Finish!J247,"")</f>
        <v/>
      </c>
      <c r="E245" s="131" t="str">
        <f t="shared" si="1"/>
        <v/>
      </c>
      <c r="F245" s="132" t="str">
        <f t="shared" si="2"/>
        <v/>
      </c>
      <c r="G245" s="130" t="str">
        <f t="shared" ref="G245:I245" si="489">IF($E245=2,B245,"")</f>
        <v/>
      </c>
      <c r="H245" s="130" t="str">
        <f t="shared" si="489"/>
        <v/>
      </c>
      <c r="I245" s="133" t="str">
        <f t="shared" si="489"/>
        <v/>
      </c>
      <c r="J245" s="130" t="str">
        <f t="shared" ref="J245:L245" si="490">IF($E245=3,B245,"")</f>
        <v/>
      </c>
      <c r="K245" s="130" t="str">
        <f t="shared" si="490"/>
        <v/>
      </c>
      <c r="L245" s="133" t="str">
        <f t="shared" si="490"/>
        <v/>
      </c>
    </row>
    <row r="246" spans="1:12" ht="12.75" customHeight="1" x14ac:dyDescent="0.2">
      <c r="A246" s="129" t="str">
        <f t="shared" si="0"/>
        <v>-</v>
      </c>
      <c r="B246" s="130" t="str">
        <f>IF(D246="","",Finish!N248)</f>
        <v/>
      </c>
      <c r="C246" s="130" t="str">
        <f>IF(D246="","",Finish!M248)</f>
        <v/>
      </c>
      <c r="D246" s="131" t="str">
        <f>IF(LEFT(Finish!O248,1)="W",Finish!J248,"")</f>
        <v/>
      </c>
      <c r="E246" s="131" t="str">
        <f t="shared" si="1"/>
        <v/>
      </c>
      <c r="F246" s="132" t="str">
        <f t="shared" si="2"/>
        <v/>
      </c>
      <c r="G246" s="130" t="str">
        <f t="shared" ref="G246:I246" si="491">IF($E246=2,B246,"")</f>
        <v/>
      </c>
      <c r="H246" s="130" t="str">
        <f t="shared" si="491"/>
        <v/>
      </c>
      <c r="I246" s="133" t="str">
        <f t="shared" si="491"/>
        <v/>
      </c>
      <c r="J246" s="130" t="str">
        <f t="shared" ref="J246:L246" si="492">IF($E246=3,B246,"")</f>
        <v/>
      </c>
      <c r="K246" s="130" t="str">
        <f t="shared" si="492"/>
        <v/>
      </c>
      <c r="L246" s="133" t="str">
        <f t="shared" si="492"/>
        <v/>
      </c>
    </row>
    <row r="247" spans="1:12" ht="12.75" customHeight="1" x14ac:dyDescent="0.2">
      <c r="A247" s="129" t="str">
        <f t="shared" si="0"/>
        <v>-</v>
      </c>
      <c r="B247" s="130" t="str">
        <f>IF(D247="","",Finish!N249)</f>
        <v/>
      </c>
      <c r="C247" s="130" t="str">
        <f>IF(D247="","",Finish!M249)</f>
        <v/>
      </c>
      <c r="D247" s="131" t="str">
        <f>IF(LEFT(Finish!O249,1)="W",Finish!J249,"")</f>
        <v/>
      </c>
      <c r="E247" s="131" t="str">
        <f t="shared" si="1"/>
        <v/>
      </c>
      <c r="F247" s="132" t="str">
        <f t="shared" si="2"/>
        <v/>
      </c>
      <c r="G247" s="130" t="str">
        <f t="shared" ref="G247:I247" si="493">IF($E247=2,B247,"")</f>
        <v/>
      </c>
      <c r="H247" s="130" t="str">
        <f t="shared" si="493"/>
        <v/>
      </c>
      <c r="I247" s="133" t="str">
        <f t="shared" si="493"/>
        <v/>
      </c>
      <c r="J247" s="130" t="str">
        <f t="shared" ref="J247:L247" si="494">IF($E247=3,B247,"")</f>
        <v/>
      </c>
      <c r="K247" s="130" t="str">
        <f t="shared" si="494"/>
        <v/>
      </c>
      <c r="L247" s="133" t="str">
        <f t="shared" si="494"/>
        <v/>
      </c>
    </row>
    <row r="248" spans="1:12" ht="12.75" customHeight="1" x14ac:dyDescent="0.2">
      <c r="A248" s="129" t="str">
        <f t="shared" si="0"/>
        <v>-</v>
      </c>
      <c r="B248" s="130" t="str">
        <f>IF(D248="","",Finish!N250)</f>
        <v/>
      </c>
      <c r="C248" s="130" t="str">
        <f>IF(D248="","",Finish!M250)</f>
        <v/>
      </c>
      <c r="D248" s="131" t="str">
        <f>IF(LEFT(Finish!O250,1)="W",Finish!J250,"")</f>
        <v/>
      </c>
      <c r="E248" s="131" t="str">
        <f t="shared" si="1"/>
        <v/>
      </c>
      <c r="F248" s="132" t="str">
        <f t="shared" si="2"/>
        <v/>
      </c>
      <c r="G248" s="130" t="str">
        <f t="shared" ref="G248:I248" si="495">IF($E248=2,B248,"")</f>
        <v/>
      </c>
      <c r="H248" s="130" t="str">
        <f t="shared" si="495"/>
        <v/>
      </c>
      <c r="I248" s="133" t="str">
        <f t="shared" si="495"/>
        <v/>
      </c>
      <c r="J248" s="130" t="str">
        <f t="shared" ref="J248:L248" si="496">IF($E248=3,B248,"")</f>
        <v/>
      </c>
      <c r="K248" s="130" t="str">
        <f t="shared" si="496"/>
        <v/>
      </c>
      <c r="L248" s="133" t="str">
        <f t="shared" si="496"/>
        <v/>
      </c>
    </row>
    <row r="249" spans="1:12" ht="12.75" customHeight="1" x14ac:dyDescent="0.2">
      <c r="A249" s="129" t="str">
        <f t="shared" si="0"/>
        <v>-</v>
      </c>
      <c r="B249" s="130" t="str">
        <f>IF(D249="","",Finish!N251)</f>
        <v/>
      </c>
      <c r="C249" s="130" t="str">
        <f>IF(D249="","",Finish!M251)</f>
        <v/>
      </c>
      <c r="D249" s="131" t="str">
        <f>IF(LEFT(Finish!O251,1)="W",Finish!J251,"")</f>
        <v/>
      </c>
      <c r="E249" s="131" t="str">
        <f t="shared" si="1"/>
        <v/>
      </c>
      <c r="F249" s="132" t="str">
        <f t="shared" si="2"/>
        <v/>
      </c>
      <c r="G249" s="130" t="str">
        <f t="shared" ref="G249:I249" si="497">IF($E249=2,B249,"")</f>
        <v/>
      </c>
      <c r="H249" s="130" t="str">
        <f t="shared" si="497"/>
        <v/>
      </c>
      <c r="I249" s="133" t="str">
        <f t="shared" si="497"/>
        <v/>
      </c>
      <c r="J249" s="130" t="str">
        <f t="shared" ref="J249:L249" si="498">IF($E249=3,B249,"")</f>
        <v/>
      </c>
      <c r="K249" s="130" t="str">
        <f t="shared" si="498"/>
        <v/>
      </c>
      <c r="L249" s="133" t="str">
        <f t="shared" si="498"/>
        <v/>
      </c>
    </row>
    <row r="250" spans="1:12" ht="12.75" customHeight="1" x14ac:dyDescent="0.2">
      <c r="A250" s="129" t="str">
        <f t="shared" si="0"/>
        <v>-</v>
      </c>
      <c r="B250" s="130" t="str">
        <f>IF(D250="","",Finish!N252)</f>
        <v/>
      </c>
      <c r="C250" s="130" t="str">
        <f>IF(D250="","",Finish!M252)</f>
        <v/>
      </c>
      <c r="D250" s="131" t="str">
        <f>IF(LEFT(Finish!O252,1)="W",Finish!J252,"")</f>
        <v/>
      </c>
      <c r="E250" s="131" t="str">
        <f t="shared" si="1"/>
        <v/>
      </c>
      <c r="F250" s="132" t="str">
        <f t="shared" si="2"/>
        <v/>
      </c>
      <c r="G250" s="130" t="str">
        <f t="shared" ref="G250:I250" si="499">IF($E250=2,B250,"")</f>
        <v/>
      </c>
      <c r="H250" s="130" t="str">
        <f t="shared" si="499"/>
        <v/>
      </c>
      <c r="I250" s="133" t="str">
        <f t="shared" si="499"/>
        <v/>
      </c>
      <c r="J250" s="130" t="str">
        <f t="shared" ref="J250:L250" si="500">IF($E250=3,B250,"")</f>
        <v/>
      </c>
      <c r="K250" s="130" t="str">
        <f t="shared" si="500"/>
        <v/>
      </c>
      <c r="L250" s="133" t="str">
        <f t="shared" si="500"/>
        <v/>
      </c>
    </row>
    <row r="251" spans="1:12" ht="12.75" customHeight="1" x14ac:dyDescent="0.2">
      <c r="A251" s="129" t="str">
        <f t="shared" si="0"/>
        <v>-</v>
      </c>
      <c r="B251" s="130" t="str">
        <f>IF(D251="","",Finish!N253)</f>
        <v/>
      </c>
      <c r="C251" s="130" t="str">
        <f>IF(D251="","",Finish!M253)</f>
        <v/>
      </c>
      <c r="D251" s="131" t="str">
        <f>IF(LEFT(Finish!O253,1)="W",Finish!J253,"")</f>
        <v/>
      </c>
      <c r="E251" s="131" t="str">
        <f t="shared" si="1"/>
        <v/>
      </c>
      <c r="F251" s="132" t="str">
        <f t="shared" si="2"/>
        <v/>
      </c>
      <c r="G251" s="130" t="str">
        <f t="shared" ref="G251:I251" si="501">IF($E251=2,B251,"")</f>
        <v/>
      </c>
      <c r="H251" s="130" t="str">
        <f t="shared" si="501"/>
        <v/>
      </c>
      <c r="I251" s="133" t="str">
        <f t="shared" si="501"/>
        <v/>
      </c>
      <c r="J251" s="130" t="str">
        <f t="shared" ref="J251:L251" si="502">IF($E251=3,B251,"")</f>
        <v/>
      </c>
      <c r="K251" s="130" t="str">
        <f t="shared" si="502"/>
        <v/>
      </c>
      <c r="L251" s="133" t="str">
        <f t="shared" si="502"/>
        <v/>
      </c>
    </row>
    <row r="252" spans="1:12" ht="12.75" customHeight="1" x14ac:dyDescent="0.2">
      <c r="A252" s="129" t="str">
        <f t="shared" si="0"/>
        <v>-</v>
      </c>
      <c r="B252" s="130" t="str">
        <f>IF(D252="","",Finish!N254)</f>
        <v/>
      </c>
      <c r="C252" s="130" t="str">
        <f>IF(D252="","",Finish!M254)</f>
        <v/>
      </c>
      <c r="D252" s="131" t="str">
        <f>IF(LEFT(Finish!O254,1)="W",Finish!J254,"")</f>
        <v/>
      </c>
      <c r="E252" s="131" t="str">
        <f t="shared" si="1"/>
        <v/>
      </c>
      <c r="F252" s="132" t="str">
        <f t="shared" si="2"/>
        <v/>
      </c>
      <c r="G252" s="130" t="str">
        <f t="shared" ref="G252:I252" si="503">IF($E252=2,B252,"")</f>
        <v/>
      </c>
      <c r="H252" s="130" t="str">
        <f t="shared" si="503"/>
        <v/>
      </c>
      <c r="I252" s="133" t="str">
        <f t="shared" si="503"/>
        <v/>
      </c>
      <c r="J252" s="130" t="str">
        <f t="shared" ref="J252:L252" si="504">IF($E252=3,B252,"")</f>
        <v/>
      </c>
      <c r="K252" s="130" t="str">
        <f t="shared" si="504"/>
        <v/>
      </c>
      <c r="L252" s="133" t="str">
        <f t="shared" si="504"/>
        <v/>
      </c>
    </row>
    <row r="253" spans="1:12" ht="12.75" customHeight="1" x14ac:dyDescent="0.2">
      <c r="A253" s="129" t="str">
        <f t="shared" si="0"/>
        <v>-</v>
      </c>
      <c r="B253" s="130" t="str">
        <f>IF(D253="","",Finish!N255)</f>
        <v/>
      </c>
      <c r="C253" s="130" t="str">
        <f>IF(D253="","",Finish!M255)</f>
        <v/>
      </c>
      <c r="D253" s="131" t="str">
        <f>IF(LEFT(Finish!O255,1)="W",Finish!J255,"")</f>
        <v/>
      </c>
      <c r="E253" s="131" t="str">
        <f t="shared" si="1"/>
        <v/>
      </c>
      <c r="F253" s="132" t="str">
        <f t="shared" si="2"/>
        <v/>
      </c>
      <c r="G253" s="130" t="str">
        <f t="shared" ref="G253:I253" si="505">IF($E253=2,B253,"")</f>
        <v/>
      </c>
      <c r="H253" s="130" t="str">
        <f t="shared" si="505"/>
        <v/>
      </c>
      <c r="I253" s="133" t="str">
        <f t="shared" si="505"/>
        <v/>
      </c>
      <c r="J253" s="130" t="str">
        <f t="shared" ref="J253:L253" si="506">IF($E253=3,B253,"")</f>
        <v/>
      </c>
      <c r="K253" s="130" t="str">
        <f t="shared" si="506"/>
        <v/>
      </c>
      <c r="L253" s="133" t="str">
        <f t="shared" si="506"/>
        <v/>
      </c>
    </row>
    <row r="254" spans="1:12" ht="12.75" customHeight="1" x14ac:dyDescent="0.2">
      <c r="A254" s="129" t="str">
        <f t="shared" si="0"/>
        <v>-</v>
      </c>
      <c r="B254" s="130" t="str">
        <f>IF(D254="","",Finish!N256)</f>
        <v/>
      </c>
      <c r="C254" s="130" t="str">
        <f>IF(D254="","",Finish!M256)</f>
        <v/>
      </c>
      <c r="D254" s="131" t="str">
        <f>IF(LEFT(Finish!O256,1)="W",Finish!J256,"")</f>
        <v/>
      </c>
      <c r="E254" s="131" t="str">
        <f t="shared" si="1"/>
        <v/>
      </c>
      <c r="F254" s="132" t="str">
        <f t="shared" si="2"/>
        <v/>
      </c>
      <c r="G254" s="130" t="str">
        <f t="shared" ref="G254:I254" si="507">IF($E254=2,B254,"")</f>
        <v/>
      </c>
      <c r="H254" s="130" t="str">
        <f t="shared" si="507"/>
        <v/>
      </c>
      <c r="I254" s="133" t="str">
        <f t="shared" si="507"/>
        <v/>
      </c>
      <c r="J254" s="130" t="str">
        <f t="shared" ref="J254:L254" si="508">IF($E254=3,B254,"")</f>
        <v/>
      </c>
      <c r="K254" s="130" t="str">
        <f t="shared" si="508"/>
        <v/>
      </c>
      <c r="L254" s="133" t="str">
        <f t="shared" si="508"/>
        <v/>
      </c>
    </row>
    <row r="255" spans="1:12" ht="12.75" customHeight="1" x14ac:dyDescent="0.2">
      <c r="A255" s="129" t="str">
        <f t="shared" si="0"/>
        <v>-</v>
      </c>
      <c r="B255" s="130" t="str">
        <f>IF(D255="","",Finish!N257)</f>
        <v/>
      </c>
      <c r="C255" s="130" t="str">
        <f>IF(D255="","",Finish!M257)</f>
        <v/>
      </c>
      <c r="D255" s="131" t="str">
        <f>IF(LEFT(Finish!O257,1)="W",Finish!J257,"")</f>
        <v/>
      </c>
      <c r="E255" s="131" t="str">
        <f t="shared" si="1"/>
        <v/>
      </c>
      <c r="F255" s="132" t="str">
        <f t="shared" si="2"/>
        <v/>
      </c>
      <c r="G255" s="130" t="str">
        <f t="shared" ref="G255:I255" si="509">IF($E255=2,B255,"")</f>
        <v/>
      </c>
      <c r="H255" s="130" t="str">
        <f t="shared" si="509"/>
        <v/>
      </c>
      <c r="I255" s="133" t="str">
        <f t="shared" si="509"/>
        <v/>
      </c>
      <c r="J255" s="130" t="str">
        <f t="shared" ref="J255:L255" si="510">IF($E255=3,B255,"")</f>
        <v/>
      </c>
      <c r="K255" s="130" t="str">
        <f t="shared" si="510"/>
        <v/>
      </c>
      <c r="L255" s="133" t="str">
        <f t="shared" si="510"/>
        <v/>
      </c>
    </row>
    <row r="256" spans="1:12" ht="12.75" customHeight="1" x14ac:dyDescent="0.2">
      <c r="A256" s="129" t="str">
        <f t="shared" si="0"/>
        <v>-</v>
      </c>
      <c r="B256" s="130" t="str">
        <f>IF(D256="","",Finish!N258)</f>
        <v/>
      </c>
      <c r="C256" s="130" t="str">
        <f>IF(D256="","",Finish!M258)</f>
        <v/>
      </c>
      <c r="D256" s="131" t="str">
        <f>IF(LEFT(Finish!O258,1)="W",Finish!J258,"")</f>
        <v/>
      </c>
      <c r="E256" s="131" t="str">
        <f t="shared" si="1"/>
        <v/>
      </c>
      <c r="F256" s="132" t="str">
        <f t="shared" si="2"/>
        <v/>
      </c>
      <c r="G256" s="130" t="str">
        <f t="shared" ref="G256:I256" si="511">IF($E256=2,B256,"")</f>
        <v/>
      </c>
      <c r="H256" s="130" t="str">
        <f t="shared" si="511"/>
        <v/>
      </c>
      <c r="I256" s="133" t="str">
        <f t="shared" si="511"/>
        <v/>
      </c>
      <c r="J256" s="130" t="str">
        <f t="shared" ref="J256:L256" si="512">IF($E256=3,B256,"")</f>
        <v/>
      </c>
      <c r="K256" s="130" t="str">
        <f t="shared" si="512"/>
        <v/>
      </c>
      <c r="L256" s="133" t="str">
        <f t="shared" si="512"/>
        <v/>
      </c>
    </row>
    <row r="257" spans="1:12" ht="12.75" customHeight="1" x14ac:dyDescent="0.2">
      <c r="A257" s="129" t="str">
        <f t="shared" ref="A257:A301" si="513">IF($F257="","-",RANK($F257,$F:$F,1))</f>
        <v>-</v>
      </c>
      <c r="B257" s="130" t="str">
        <f>IF(D257="","",Finish!N259)</f>
        <v/>
      </c>
      <c r="C257" s="130" t="str">
        <f>IF(D257="","",Finish!M259)</f>
        <v/>
      </c>
      <c r="D257" s="131" t="str">
        <f>IF(LEFT(Finish!O259,1)="W",Finish!J259,"")</f>
        <v/>
      </c>
      <c r="E257" s="131" t="str">
        <f t="shared" ref="E257:E301" si="514">IF(B257="","",IF(B257="unattached","",COUNTIF(B$2:B257,B257)))</f>
        <v/>
      </c>
      <c r="F257" s="132" t="str">
        <f t="shared" ref="F257:F301" si="515">IF(E257=3,SUMIF(B$2:B257,B257,D$2:D257),"")</f>
        <v/>
      </c>
      <c r="G257" s="130" t="str">
        <f t="shared" ref="G257:I257" si="516">IF($E257=2,B257,"")</f>
        <v/>
      </c>
      <c r="H257" s="130" t="str">
        <f t="shared" si="516"/>
        <v/>
      </c>
      <c r="I257" s="133" t="str">
        <f t="shared" si="516"/>
        <v/>
      </c>
      <c r="J257" s="130" t="str">
        <f t="shared" ref="J257:L257" si="517">IF($E257=3,B257,"")</f>
        <v/>
      </c>
      <c r="K257" s="130" t="str">
        <f t="shared" si="517"/>
        <v/>
      </c>
      <c r="L257" s="133" t="str">
        <f t="shared" si="517"/>
        <v/>
      </c>
    </row>
    <row r="258" spans="1:12" ht="12.75" customHeight="1" x14ac:dyDescent="0.2">
      <c r="A258" s="129" t="str">
        <f t="shared" si="513"/>
        <v>-</v>
      </c>
      <c r="B258" s="130" t="str">
        <f>IF(D258="","",Finish!N260)</f>
        <v/>
      </c>
      <c r="C258" s="130" t="str">
        <f>IF(D258="","",Finish!M260)</f>
        <v/>
      </c>
      <c r="D258" s="131" t="str">
        <f>IF(LEFT(Finish!O260,1)="W",Finish!J260,"")</f>
        <v/>
      </c>
      <c r="E258" s="131" t="str">
        <f t="shared" si="514"/>
        <v/>
      </c>
      <c r="F258" s="132" t="str">
        <f t="shared" si="515"/>
        <v/>
      </c>
      <c r="G258" s="130" t="str">
        <f t="shared" ref="G258:I258" si="518">IF($E258=2,B258,"")</f>
        <v/>
      </c>
      <c r="H258" s="130" t="str">
        <f t="shared" si="518"/>
        <v/>
      </c>
      <c r="I258" s="133" t="str">
        <f t="shared" si="518"/>
        <v/>
      </c>
      <c r="J258" s="130" t="str">
        <f t="shared" ref="J258:L258" si="519">IF($E258=3,B258,"")</f>
        <v/>
      </c>
      <c r="K258" s="130" t="str">
        <f t="shared" si="519"/>
        <v/>
      </c>
      <c r="L258" s="133" t="str">
        <f t="shared" si="519"/>
        <v/>
      </c>
    </row>
    <row r="259" spans="1:12" ht="12.75" customHeight="1" x14ac:dyDescent="0.2">
      <c r="A259" s="129" t="str">
        <f t="shared" si="513"/>
        <v>-</v>
      </c>
      <c r="B259" s="130" t="str">
        <f>IF(D259="","",Finish!N261)</f>
        <v/>
      </c>
      <c r="C259" s="130" t="str">
        <f>IF(D259="","",Finish!M261)</f>
        <v/>
      </c>
      <c r="D259" s="131" t="str">
        <f>IF(LEFT(Finish!O261,1)="W",Finish!J261,"")</f>
        <v/>
      </c>
      <c r="E259" s="131" t="str">
        <f t="shared" si="514"/>
        <v/>
      </c>
      <c r="F259" s="132" t="str">
        <f t="shared" si="515"/>
        <v/>
      </c>
      <c r="G259" s="130" t="str">
        <f t="shared" ref="G259:I259" si="520">IF($E259=2,B259,"")</f>
        <v/>
      </c>
      <c r="H259" s="130" t="str">
        <f t="shared" si="520"/>
        <v/>
      </c>
      <c r="I259" s="133" t="str">
        <f t="shared" si="520"/>
        <v/>
      </c>
      <c r="J259" s="130" t="str">
        <f t="shared" ref="J259:L259" si="521">IF($E259=3,B259,"")</f>
        <v/>
      </c>
      <c r="K259" s="130" t="str">
        <f t="shared" si="521"/>
        <v/>
      </c>
      <c r="L259" s="133" t="str">
        <f t="shared" si="521"/>
        <v/>
      </c>
    </row>
    <row r="260" spans="1:12" ht="12.75" customHeight="1" x14ac:dyDescent="0.2">
      <c r="A260" s="129" t="str">
        <f t="shared" si="513"/>
        <v>-</v>
      </c>
      <c r="B260" s="130" t="str">
        <f>IF(D260="","",Finish!N262)</f>
        <v/>
      </c>
      <c r="C260" s="130" t="str">
        <f>IF(D260="","",Finish!M262)</f>
        <v/>
      </c>
      <c r="D260" s="131" t="str">
        <f>IF(LEFT(Finish!O262,1)="W",Finish!J262,"")</f>
        <v/>
      </c>
      <c r="E260" s="131" t="str">
        <f t="shared" si="514"/>
        <v/>
      </c>
      <c r="F260" s="132" t="str">
        <f t="shared" si="515"/>
        <v/>
      </c>
      <c r="G260" s="130" t="str">
        <f t="shared" ref="G260:I260" si="522">IF($E260=2,B260,"")</f>
        <v/>
      </c>
      <c r="H260" s="130" t="str">
        <f t="shared" si="522"/>
        <v/>
      </c>
      <c r="I260" s="133" t="str">
        <f t="shared" si="522"/>
        <v/>
      </c>
      <c r="J260" s="130" t="str">
        <f t="shared" ref="J260:L260" si="523">IF($E260=3,B260,"")</f>
        <v/>
      </c>
      <c r="K260" s="130" t="str">
        <f t="shared" si="523"/>
        <v/>
      </c>
      <c r="L260" s="133" t="str">
        <f t="shared" si="523"/>
        <v/>
      </c>
    </row>
    <row r="261" spans="1:12" ht="12.75" customHeight="1" x14ac:dyDescent="0.2">
      <c r="A261" s="129" t="str">
        <f t="shared" si="513"/>
        <v>-</v>
      </c>
      <c r="B261" s="130" t="str">
        <f>IF(D261="","",Finish!N263)</f>
        <v/>
      </c>
      <c r="C261" s="130" t="str">
        <f>IF(D261="","",Finish!M263)</f>
        <v/>
      </c>
      <c r="D261" s="131" t="str">
        <f>IF(LEFT(Finish!O263,1)="W",Finish!J263,"")</f>
        <v/>
      </c>
      <c r="E261" s="131" t="str">
        <f t="shared" si="514"/>
        <v/>
      </c>
      <c r="F261" s="132" t="str">
        <f t="shared" si="515"/>
        <v/>
      </c>
      <c r="G261" s="130" t="str">
        <f t="shared" ref="G261:I261" si="524">IF($E261=2,B261,"")</f>
        <v/>
      </c>
      <c r="H261" s="130" t="str">
        <f t="shared" si="524"/>
        <v/>
      </c>
      <c r="I261" s="133" t="str">
        <f t="shared" si="524"/>
        <v/>
      </c>
      <c r="J261" s="130" t="str">
        <f t="shared" ref="J261:L261" si="525">IF($E261=3,B261,"")</f>
        <v/>
      </c>
      <c r="K261" s="130" t="str">
        <f t="shared" si="525"/>
        <v/>
      </c>
      <c r="L261" s="133" t="str">
        <f t="shared" si="525"/>
        <v/>
      </c>
    </row>
    <row r="262" spans="1:12" ht="12.75" customHeight="1" x14ac:dyDescent="0.2">
      <c r="A262" s="129" t="str">
        <f t="shared" si="513"/>
        <v>-</v>
      </c>
      <c r="B262" s="130" t="str">
        <f>IF(D262="","",Finish!N264)</f>
        <v/>
      </c>
      <c r="C262" s="130" t="str">
        <f>IF(D262="","",Finish!M264)</f>
        <v/>
      </c>
      <c r="D262" s="131" t="str">
        <f>IF(LEFT(Finish!O264,1)="W",Finish!J264,"")</f>
        <v/>
      </c>
      <c r="E262" s="131" t="str">
        <f t="shared" si="514"/>
        <v/>
      </c>
      <c r="F262" s="132" t="str">
        <f t="shared" si="515"/>
        <v/>
      </c>
      <c r="G262" s="130" t="str">
        <f t="shared" ref="G262:I262" si="526">IF($E262=2,B262,"")</f>
        <v/>
      </c>
      <c r="H262" s="130" t="str">
        <f t="shared" si="526"/>
        <v/>
      </c>
      <c r="I262" s="133" t="str">
        <f t="shared" si="526"/>
        <v/>
      </c>
      <c r="J262" s="130" t="str">
        <f t="shared" ref="J262:L262" si="527">IF($E262=3,B262,"")</f>
        <v/>
      </c>
      <c r="K262" s="130" t="str">
        <f t="shared" si="527"/>
        <v/>
      </c>
      <c r="L262" s="133" t="str">
        <f t="shared" si="527"/>
        <v/>
      </c>
    </row>
    <row r="263" spans="1:12" ht="12.75" customHeight="1" x14ac:dyDescent="0.2">
      <c r="A263" s="129" t="str">
        <f t="shared" si="513"/>
        <v>-</v>
      </c>
      <c r="B263" s="130" t="str">
        <f>IF(D263="","",Finish!N265)</f>
        <v/>
      </c>
      <c r="C263" s="130" t="str">
        <f>IF(D263="","",Finish!M265)</f>
        <v/>
      </c>
      <c r="D263" s="131" t="str">
        <f>IF(LEFT(Finish!O265,1)="W",Finish!J265,"")</f>
        <v/>
      </c>
      <c r="E263" s="131" t="str">
        <f t="shared" si="514"/>
        <v/>
      </c>
      <c r="F263" s="132" t="str">
        <f t="shared" si="515"/>
        <v/>
      </c>
      <c r="G263" s="130" t="str">
        <f t="shared" ref="G263:I263" si="528">IF($E263=2,B263,"")</f>
        <v/>
      </c>
      <c r="H263" s="130" t="str">
        <f t="shared" si="528"/>
        <v/>
      </c>
      <c r="I263" s="133" t="str">
        <f t="shared" si="528"/>
        <v/>
      </c>
      <c r="J263" s="130" t="str">
        <f t="shared" ref="J263:L263" si="529">IF($E263=3,B263,"")</f>
        <v/>
      </c>
      <c r="K263" s="130" t="str">
        <f t="shared" si="529"/>
        <v/>
      </c>
      <c r="L263" s="133" t="str">
        <f t="shared" si="529"/>
        <v/>
      </c>
    </row>
    <row r="264" spans="1:12" ht="12.75" customHeight="1" x14ac:dyDescent="0.2">
      <c r="A264" s="129" t="str">
        <f t="shared" si="513"/>
        <v>-</v>
      </c>
      <c r="B264" s="130" t="str">
        <f>IF(D264="","",Finish!N266)</f>
        <v/>
      </c>
      <c r="C264" s="130" t="str">
        <f>IF(D264="","",Finish!M266)</f>
        <v/>
      </c>
      <c r="D264" s="131" t="str">
        <f>IF(LEFT(Finish!O266,1)="W",Finish!J266,"")</f>
        <v/>
      </c>
      <c r="E264" s="131" t="str">
        <f t="shared" si="514"/>
        <v/>
      </c>
      <c r="F264" s="132" t="str">
        <f t="shared" si="515"/>
        <v/>
      </c>
      <c r="G264" s="130" t="str">
        <f t="shared" ref="G264:I264" si="530">IF($E264=2,B264,"")</f>
        <v/>
      </c>
      <c r="H264" s="130" t="str">
        <f t="shared" si="530"/>
        <v/>
      </c>
      <c r="I264" s="133" t="str">
        <f t="shared" si="530"/>
        <v/>
      </c>
      <c r="J264" s="130" t="str">
        <f t="shared" ref="J264:L264" si="531">IF($E264=3,B264,"")</f>
        <v/>
      </c>
      <c r="K264" s="130" t="str">
        <f t="shared" si="531"/>
        <v/>
      </c>
      <c r="L264" s="133" t="str">
        <f t="shared" si="531"/>
        <v/>
      </c>
    </row>
    <row r="265" spans="1:12" ht="12.75" customHeight="1" x14ac:dyDescent="0.2">
      <c r="A265" s="129" t="str">
        <f t="shared" si="513"/>
        <v>-</v>
      </c>
      <c r="B265" s="130" t="str">
        <f>IF(D265="","",Finish!N267)</f>
        <v/>
      </c>
      <c r="C265" s="130" t="str">
        <f>IF(D265="","",Finish!M267)</f>
        <v/>
      </c>
      <c r="D265" s="131" t="str">
        <f>IF(LEFT(Finish!O267,1)="W",Finish!J267,"")</f>
        <v/>
      </c>
      <c r="E265" s="131" t="str">
        <f t="shared" si="514"/>
        <v/>
      </c>
      <c r="F265" s="132" t="str">
        <f t="shared" si="515"/>
        <v/>
      </c>
      <c r="G265" s="130" t="str">
        <f t="shared" ref="G265:I265" si="532">IF($E265=2,B265,"")</f>
        <v/>
      </c>
      <c r="H265" s="130" t="str">
        <f t="shared" si="532"/>
        <v/>
      </c>
      <c r="I265" s="133" t="str">
        <f t="shared" si="532"/>
        <v/>
      </c>
      <c r="J265" s="130" t="str">
        <f t="shared" ref="J265:L265" si="533">IF($E265=3,B265,"")</f>
        <v/>
      </c>
      <c r="K265" s="130" t="str">
        <f t="shared" si="533"/>
        <v/>
      </c>
      <c r="L265" s="133" t="str">
        <f t="shared" si="533"/>
        <v/>
      </c>
    </row>
    <row r="266" spans="1:12" ht="12.75" customHeight="1" x14ac:dyDescent="0.2">
      <c r="A266" s="129" t="str">
        <f t="shared" si="513"/>
        <v>-</v>
      </c>
      <c r="B266" s="130" t="str">
        <f>IF(D266="","",Finish!N268)</f>
        <v/>
      </c>
      <c r="C266" s="130" t="str">
        <f>IF(D266="","",Finish!M268)</f>
        <v/>
      </c>
      <c r="D266" s="131" t="str">
        <f>IF(LEFT(Finish!O268,1)="W",Finish!J268,"")</f>
        <v/>
      </c>
      <c r="E266" s="131" t="str">
        <f t="shared" si="514"/>
        <v/>
      </c>
      <c r="F266" s="132" t="str">
        <f t="shared" si="515"/>
        <v/>
      </c>
      <c r="G266" s="130" t="str">
        <f t="shared" ref="G266:I266" si="534">IF($E266=2,B266,"")</f>
        <v/>
      </c>
      <c r="H266" s="130" t="str">
        <f t="shared" si="534"/>
        <v/>
      </c>
      <c r="I266" s="133" t="str">
        <f t="shared" si="534"/>
        <v/>
      </c>
      <c r="J266" s="130" t="str">
        <f t="shared" ref="J266:L266" si="535">IF($E266=3,B266,"")</f>
        <v/>
      </c>
      <c r="K266" s="130" t="str">
        <f t="shared" si="535"/>
        <v/>
      </c>
      <c r="L266" s="133" t="str">
        <f t="shared" si="535"/>
        <v/>
      </c>
    </row>
    <row r="267" spans="1:12" ht="12.75" customHeight="1" x14ac:dyDescent="0.2">
      <c r="A267" s="129" t="str">
        <f t="shared" si="513"/>
        <v>-</v>
      </c>
      <c r="B267" s="130" t="str">
        <f>IF(D267="","",Finish!N269)</f>
        <v/>
      </c>
      <c r="C267" s="130" t="str">
        <f>IF(D267="","",Finish!M269)</f>
        <v/>
      </c>
      <c r="D267" s="131" t="str">
        <f>IF(LEFT(Finish!O269,1)="W",Finish!J269,"")</f>
        <v/>
      </c>
      <c r="E267" s="131" t="str">
        <f t="shared" si="514"/>
        <v/>
      </c>
      <c r="F267" s="132" t="str">
        <f t="shared" si="515"/>
        <v/>
      </c>
      <c r="G267" s="130" t="str">
        <f t="shared" ref="G267:I267" si="536">IF($E267=2,B267,"")</f>
        <v/>
      </c>
      <c r="H267" s="130" t="str">
        <f t="shared" si="536"/>
        <v/>
      </c>
      <c r="I267" s="133" t="str">
        <f t="shared" si="536"/>
        <v/>
      </c>
      <c r="J267" s="130" t="str">
        <f t="shared" ref="J267:L267" si="537">IF($E267=3,B267,"")</f>
        <v/>
      </c>
      <c r="K267" s="130" t="str">
        <f t="shared" si="537"/>
        <v/>
      </c>
      <c r="L267" s="133" t="str">
        <f t="shared" si="537"/>
        <v/>
      </c>
    </row>
    <row r="268" spans="1:12" ht="12.75" customHeight="1" x14ac:dyDescent="0.2">
      <c r="A268" s="129" t="str">
        <f t="shared" si="513"/>
        <v>-</v>
      </c>
      <c r="B268" s="130" t="str">
        <f>IF(D268="","",Finish!N270)</f>
        <v/>
      </c>
      <c r="C268" s="130" t="str">
        <f>IF(D268="","",Finish!M270)</f>
        <v/>
      </c>
      <c r="D268" s="131" t="str">
        <f>IF(LEFT(Finish!O270,1)="W",Finish!J270,"")</f>
        <v/>
      </c>
      <c r="E268" s="131" t="str">
        <f t="shared" si="514"/>
        <v/>
      </c>
      <c r="F268" s="132" t="str">
        <f t="shared" si="515"/>
        <v/>
      </c>
      <c r="G268" s="130" t="str">
        <f t="shared" ref="G268:I268" si="538">IF($E268=2,B268,"")</f>
        <v/>
      </c>
      <c r="H268" s="130" t="str">
        <f t="shared" si="538"/>
        <v/>
      </c>
      <c r="I268" s="133" t="str">
        <f t="shared" si="538"/>
        <v/>
      </c>
      <c r="J268" s="130" t="str">
        <f t="shared" ref="J268:L268" si="539">IF($E268=3,B268,"")</f>
        <v/>
      </c>
      <c r="K268" s="130" t="str">
        <f t="shared" si="539"/>
        <v/>
      </c>
      <c r="L268" s="133" t="str">
        <f t="shared" si="539"/>
        <v/>
      </c>
    </row>
    <row r="269" spans="1:12" ht="12.75" customHeight="1" x14ac:dyDescent="0.2">
      <c r="A269" s="129" t="str">
        <f t="shared" si="513"/>
        <v>-</v>
      </c>
      <c r="B269" s="130" t="str">
        <f>IF(D269="","",Finish!N271)</f>
        <v/>
      </c>
      <c r="C269" s="130" t="str">
        <f>IF(D269="","",Finish!M271)</f>
        <v/>
      </c>
      <c r="D269" s="131" t="str">
        <f>IF(LEFT(Finish!O271,1)="W",Finish!J271,"")</f>
        <v/>
      </c>
      <c r="E269" s="131" t="str">
        <f t="shared" si="514"/>
        <v/>
      </c>
      <c r="F269" s="132" t="str">
        <f t="shared" si="515"/>
        <v/>
      </c>
      <c r="G269" s="130" t="str">
        <f t="shared" ref="G269:I269" si="540">IF($E269=2,B269,"")</f>
        <v/>
      </c>
      <c r="H269" s="130" t="str">
        <f t="shared" si="540"/>
        <v/>
      </c>
      <c r="I269" s="133" t="str">
        <f t="shared" si="540"/>
        <v/>
      </c>
      <c r="J269" s="130" t="str">
        <f t="shared" ref="J269:L269" si="541">IF($E269=3,B269,"")</f>
        <v/>
      </c>
      <c r="K269" s="130" t="str">
        <f t="shared" si="541"/>
        <v/>
      </c>
      <c r="L269" s="133" t="str">
        <f t="shared" si="541"/>
        <v/>
      </c>
    </row>
    <row r="270" spans="1:12" ht="12.75" customHeight="1" x14ac:dyDescent="0.2">
      <c r="A270" s="129" t="str">
        <f t="shared" si="513"/>
        <v>-</v>
      </c>
      <c r="B270" s="130" t="str">
        <f>IF(D270="","",Finish!N272)</f>
        <v/>
      </c>
      <c r="C270" s="130" t="str">
        <f>IF(D270="","",Finish!M272)</f>
        <v/>
      </c>
      <c r="D270" s="131" t="str">
        <f>IF(LEFT(Finish!O272,1)="W",Finish!J272,"")</f>
        <v/>
      </c>
      <c r="E270" s="131" t="str">
        <f t="shared" si="514"/>
        <v/>
      </c>
      <c r="F270" s="132" t="str">
        <f t="shared" si="515"/>
        <v/>
      </c>
      <c r="G270" s="130" t="str">
        <f t="shared" ref="G270:I270" si="542">IF($E270=2,B270,"")</f>
        <v/>
      </c>
      <c r="H270" s="130" t="str">
        <f t="shared" si="542"/>
        <v/>
      </c>
      <c r="I270" s="133" t="str">
        <f t="shared" si="542"/>
        <v/>
      </c>
      <c r="J270" s="130" t="str">
        <f t="shared" ref="J270:L270" si="543">IF($E270=3,B270,"")</f>
        <v/>
      </c>
      <c r="K270" s="130" t="str">
        <f t="shared" si="543"/>
        <v/>
      </c>
      <c r="L270" s="133" t="str">
        <f t="shared" si="543"/>
        <v/>
      </c>
    </row>
    <row r="271" spans="1:12" ht="12.75" customHeight="1" x14ac:dyDescent="0.2">
      <c r="A271" s="129" t="str">
        <f t="shared" si="513"/>
        <v>-</v>
      </c>
      <c r="B271" s="130" t="str">
        <f>IF(D271="","",Finish!N273)</f>
        <v/>
      </c>
      <c r="C271" s="130" t="str">
        <f>IF(D271="","",Finish!M273)</f>
        <v/>
      </c>
      <c r="D271" s="131" t="str">
        <f>IF(LEFT(Finish!O273,1)="W",Finish!J273,"")</f>
        <v/>
      </c>
      <c r="E271" s="131" t="str">
        <f t="shared" si="514"/>
        <v/>
      </c>
      <c r="F271" s="132" t="str">
        <f t="shared" si="515"/>
        <v/>
      </c>
      <c r="G271" s="130" t="str">
        <f t="shared" ref="G271:I271" si="544">IF($E271=2,B271,"")</f>
        <v/>
      </c>
      <c r="H271" s="130" t="str">
        <f t="shared" si="544"/>
        <v/>
      </c>
      <c r="I271" s="133" t="str">
        <f t="shared" si="544"/>
        <v/>
      </c>
      <c r="J271" s="130" t="str">
        <f t="shared" ref="J271:L271" si="545">IF($E271=3,B271,"")</f>
        <v/>
      </c>
      <c r="K271" s="130" t="str">
        <f t="shared" si="545"/>
        <v/>
      </c>
      <c r="L271" s="133" t="str">
        <f t="shared" si="545"/>
        <v/>
      </c>
    </row>
    <row r="272" spans="1:12" ht="12.75" customHeight="1" x14ac:dyDescent="0.2">
      <c r="A272" s="129" t="str">
        <f t="shared" si="513"/>
        <v>-</v>
      </c>
      <c r="B272" s="130" t="str">
        <f>IF(D272="","",Finish!N274)</f>
        <v/>
      </c>
      <c r="C272" s="130" t="str">
        <f>IF(D272="","",Finish!M274)</f>
        <v/>
      </c>
      <c r="D272" s="131" t="str">
        <f>IF(LEFT(Finish!O274,1)="W",Finish!J274,"")</f>
        <v/>
      </c>
      <c r="E272" s="131" t="str">
        <f t="shared" si="514"/>
        <v/>
      </c>
      <c r="F272" s="132" t="str">
        <f t="shared" si="515"/>
        <v/>
      </c>
      <c r="G272" s="130" t="str">
        <f t="shared" ref="G272:I272" si="546">IF($E272=2,B272,"")</f>
        <v/>
      </c>
      <c r="H272" s="130" t="str">
        <f t="shared" si="546"/>
        <v/>
      </c>
      <c r="I272" s="133" t="str">
        <f t="shared" si="546"/>
        <v/>
      </c>
      <c r="J272" s="130" t="str">
        <f t="shared" ref="J272:L272" si="547">IF($E272=3,B272,"")</f>
        <v/>
      </c>
      <c r="K272" s="130" t="str">
        <f t="shared" si="547"/>
        <v/>
      </c>
      <c r="L272" s="133" t="str">
        <f t="shared" si="547"/>
        <v/>
      </c>
    </row>
    <row r="273" spans="1:12" ht="12.75" customHeight="1" x14ac:dyDescent="0.2">
      <c r="A273" s="129" t="str">
        <f t="shared" si="513"/>
        <v>-</v>
      </c>
      <c r="B273" s="130" t="str">
        <f>IF(D273="","",Finish!N275)</f>
        <v/>
      </c>
      <c r="C273" s="130" t="str">
        <f>IF(D273="","",Finish!M275)</f>
        <v/>
      </c>
      <c r="D273" s="131" t="str">
        <f>IF(LEFT(Finish!O275,1)="W",Finish!J275,"")</f>
        <v/>
      </c>
      <c r="E273" s="131" t="str">
        <f t="shared" si="514"/>
        <v/>
      </c>
      <c r="F273" s="132" t="str">
        <f t="shared" si="515"/>
        <v/>
      </c>
      <c r="G273" s="130" t="str">
        <f t="shared" ref="G273:I273" si="548">IF($E273=2,B273,"")</f>
        <v/>
      </c>
      <c r="H273" s="130" t="str">
        <f t="shared" si="548"/>
        <v/>
      </c>
      <c r="I273" s="133" t="str">
        <f t="shared" si="548"/>
        <v/>
      </c>
      <c r="J273" s="130" t="str">
        <f t="shared" ref="J273:L273" si="549">IF($E273=3,B273,"")</f>
        <v/>
      </c>
      <c r="K273" s="130" t="str">
        <f t="shared" si="549"/>
        <v/>
      </c>
      <c r="L273" s="133" t="str">
        <f t="shared" si="549"/>
        <v/>
      </c>
    </row>
    <row r="274" spans="1:12" ht="12.75" customHeight="1" x14ac:dyDescent="0.2">
      <c r="A274" s="129" t="str">
        <f t="shared" si="513"/>
        <v>-</v>
      </c>
      <c r="B274" s="130" t="str">
        <f>IF(D274="","",Finish!N276)</f>
        <v/>
      </c>
      <c r="C274" s="130" t="str">
        <f>IF(D274="","",Finish!M276)</f>
        <v/>
      </c>
      <c r="D274" s="131" t="str">
        <f>IF(LEFT(Finish!O276,1)="W",Finish!J276,"")</f>
        <v/>
      </c>
      <c r="E274" s="131" t="str">
        <f t="shared" si="514"/>
        <v/>
      </c>
      <c r="F274" s="132" t="str">
        <f t="shared" si="515"/>
        <v/>
      </c>
      <c r="G274" s="130" t="str">
        <f t="shared" ref="G274:I274" si="550">IF($E274=2,B274,"")</f>
        <v/>
      </c>
      <c r="H274" s="130" t="str">
        <f t="shared" si="550"/>
        <v/>
      </c>
      <c r="I274" s="133" t="str">
        <f t="shared" si="550"/>
        <v/>
      </c>
      <c r="J274" s="130" t="str">
        <f t="shared" ref="J274:L274" si="551">IF($E274=3,B274,"")</f>
        <v/>
      </c>
      <c r="K274" s="130" t="str">
        <f t="shared" si="551"/>
        <v/>
      </c>
      <c r="L274" s="133" t="str">
        <f t="shared" si="551"/>
        <v/>
      </c>
    </row>
    <row r="275" spans="1:12" ht="12.75" customHeight="1" x14ac:dyDescent="0.2">
      <c r="A275" s="129" t="str">
        <f t="shared" si="513"/>
        <v>-</v>
      </c>
      <c r="B275" s="130" t="str">
        <f>IF(D275="","",Finish!N277)</f>
        <v/>
      </c>
      <c r="C275" s="130" t="str">
        <f>IF(D275="","",Finish!M277)</f>
        <v/>
      </c>
      <c r="D275" s="131" t="str">
        <f>IF(LEFT(Finish!O277,1)="W",Finish!J277,"")</f>
        <v/>
      </c>
      <c r="E275" s="131" t="str">
        <f t="shared" si="514"/>
        <v/>
      </c>
      <c r="F275" s="132" t="str">
        <f t="shared" si="515"/>
        <v/>
      </c>
      <c r="G275" s="130" t="str">
        <f t="shared" ref="G275:I275" si="552">IF($E275=2,B275,"")</f>
        <v/>
      </c>
      <c r="H275" s="130" t="str">
        <f t="shared" si="552"/>
        <v/>
      </c>
      <c r="I275" s="133" t="str">
        <f t="shared" si="552"/>
        <v/>
      </c>
      <c r="J275" s="130" t="str">
        <f t="shared" ref="J275:L275" si="553">IF($E275=3,B275,"")</f>
        <v/>
      </c>
      <c r="K275" s="130" t="str">
        <f t="shared" si="553"/>
        <v/>
      </c>
      <c r="L275" s="133" t="str">
        <f t="shared" si="553"/>
        <v/>
      </c>
    </row>
    <row r="276" spans="1:12" ht="12.75" customHeight="1" x14ac:dyDescent="0.2">
      <c r="A276" s="129" t="str">
        <f t="shared" si="513"/>
        <v>-</v>
      </c>
      <c r="B276" s="130" t="str">
        <f>IF(D276="","",Finish!N278)</f>
        <v/>
      </c>
      <c r="C276" s="130" t="str">
        <f>IF(D276="","",Finish!M278)</f>
        <v/>
      </c>
      <c r="D276" s="131" t="str">
        <f>IF(LEFT(Finish!O278,1)="W",Finish!J278,"")</f>
        <v/>
      </c>
      <c r="E276" s="131" t="str">
        <f t="shared" si="514"/>
        <v/>
      </c>
      <c r="F276" s="132" t="str">
        <f t="shared" si="515"/>
        <v/>
      </c>
      <c r="G276" s="130" t="str">
        <f t="shared" ref="G276:I276" si="554">IF($E276=2,B276,"")</f>
        <v/>
      </c>
      <c r="H276" s="130" t="str">
        <f t="shared" si="554"/>
        <v/>
      </c>
      <c r="I276" s="133" t="str">
        <f t="shared" si="554"/>
        <v/>
      </c>
      <c r="J276" s="130" t="str">
        <f t="shared" ref="J276:L276" si="555">IF($E276=3,B276,"")</f>
        <v/>
      </c>
      <c r="K276" s="130" t="str">
        <f t="shared" si="555"/>
        <v/>
      </c>
      <c r="L276" s="133" t="str">
        <f t="shared" si="555"/>
        <v/>
      </c>
    </row>
    <row r="277" spans="1:12" ht="12.75" customHeight="1" x14ac:dyDescent="0.2">
      <c r="A277" s="129" t="str">
        <f t="shared" si="513"/>
        <v>-</v>
      </c>
      <c r="B277" s="130" t="str">
        <f>IF(D277="","",Finish!N279)</f>
        <v/>
      </c>
      <c r="C277" s="130" t="str">
        <f>IF(D277="","",Finish!M279)</f>
        <v/>
      </c>
      <c r="D277" s="131" t="str">
        <f>IF(LEFT(Finish!O279,1)="W",Finish!J279,"")</f>
        <v/>
      </c>
      <c r="E277" s="131" t="str">
        <f t="shared" si="514"/>
        <v/>
      </c>
      <c r="F277" s="132" t="str">
        <f t="shared" si="515"/>
        <v/>
      </c>
      <c r="G277" s="130" t="str">
        <f t="shared" ref="G277:I277" si="556">IF($E277=2,B277,"")</f>
        <v/>
      </c>
      <c r="H277" s="130" t="str">
        <f t="shared" si="556"/>
        <v/>
      </c>
      <c r="I277" s="133" t="str">
        <f t="shared" si="556"/>
        <v/>
      </c>
      <c r="J277" s="130" t="str">
        <f t="shared" ref="J277:L277" si="557">IF($E277=3,B277,"")</f>
        <v/>
      </c>
      <c r="K277" s="130" t="str">
        <f t="shared" si="557"/>
        <v/>
      </c>
      <c r="L277" s="133" t="str">
        <f t="shared" si="557"/>
        <v/>
      </c>
    </row>
    <row r="278" spans="1:12" ht="12.75" customHeight="1" x14ac:dyDescent="0.2">
      <c r="A278" s="129" t="str">
        <f t="shared" si="513"/>
        <v>-</v>
      </c>
      <c r="B278" s="130" t="str">
        <f>IF(D278="","",Finish!N280)</f>
        <v/>
      </c>
      <c r="C278" s="130" t="str">
        <f>IF(D278="","",Finish!M280)</f>
        <v/>
      </c>
      <c r="D278" s="131" t="str">
        <f>IF(LEFT(Finish!O280,1)="W",Finish!J280,"")</f>
        <v/>
      </c>
      <c r="E278" s="131" t="str">
        <f t="shared" si="514"/>
        <v/>
      </c>
      <c r="F278" s="132" t="str">
        <f t="shared" si="515"/>
        <v/>
      </c>
      <c r="G278" s="130" t="str">
        <f t="shared" ref="G278:I278" si="558">IF($E278=2,B278,"")</f>
        <v/>
      </c>
      <c r="H278" s="130" t="str">
        <f t="shared" si="558"/>
        <v/>
      </c>
      <c r="I278" s="133" t="str">
        <f t="shared" si="558"/>
        <v/>
      </c>
      <c r="J278" s="130" t="str">
        <f t="shared" ref="J278:L278" si="559">IF($E278=3,B278,"")</f>
        <v/>
      </c>
      <c r="K278" s="130" t="str">
        <f t="shared" si="559"/>
        <v/>
      </c>
      <c r="L278" s="133" t="str">
        <f t="shared" si="559"/>
        <v/>
      </c>
    </row>
    <row r="279" spans="1:12" ht="12.75" customHeight="1" x14ac:dyDescent="0.2">
      <c r="A279" s="129" t="str">
        <f t="shared" si="513"/>
        <v>-</v>
      </c>
      <c r="B279" s="130" t="str">
        <f>IF(D279="","",Finish!N281)</f>
        <v/>
      </c>
      <c r="C279" s="130" t="str">
        <f>IF(D279="","",Finish!M281)</f>
        <v/>
      </c>
      <c r="D279" s="131" t="str">
        <f>IF(LEFT(Finish!O281,1)="W",Finish!J281,"")</f>
        <v/>
      </c>
      <c r="E279" s="131" t="str">
        <f t="shared" si="514"/>
        <v/>
      </c>
      <c r="F279" s="132" t="str">
        <f t="shared" si="515"/>
        <v/>
      </c>
      <c r="G279" s="130" t="str">
        <f t="shared" ref="G279:I279" si="560">IF($E279=2,B279,"")</f>
        <v/>
      </c>
      <c r="H279" s="130" t="str">
        <f t="shared" si="560"/>
        <v/>
      </c>
      <c r="I279" s="133" t="str">
        <f t="shared" si="560"/>
        <v/>
      </c>
      <c r="J279" s="130" t="str">
        <f t="shared" ref="J279:L279" si="561">IF($E279=3,B279,"")</f>
        <v/>
      </c>
      <c r="K279" s="130" t="str">
        <f t="shared" si="561"/>
        <v/>
      </c>
      <c r="L279" s="133" t="str">
        <f t="shared" si="561"/>
        <v/>
      </c>
    </row>
    <row r="280" spans="1:12" ht="12.75" customHeight="1" x14ac:dyDescent="0.2">
      <c r="A280" s="129" t="str">
        <f t="shared" si="513"/>
        <v>-</v>
      </c>
      <c r="B280" s="130" t="str">
        <f>IF(D280="","",Finish!N282)</f>
        <v/>
      </c>
      <c r="C280" s="130" t="str">
        <f>IF(D280="","",Finish!M282)</f>
        <v/>
      </c>
      <c r="D280" s="131" t="str">
        <f>IF(LEFT(Finish!O282,1)="W",Finish!J282,"")</f>
        <v/>
      </c>
      <c r="E280" s="131" t="str">
        <f t="shared" si="514"/>
        <v/>
      </c>
      <c r="F280" s="132" t="str">
        <f t="shared" si="515"/>
        <v/>
      </c>
      <c r="G280" s="130" t="str">
        <f t="shared" ref="G280:I280" si="562">IF($E280=2,B280,"")</f>
        <v/>
      </c>
      <c r="H280" s="130" t="str">
        <f t="shared" si="562"/>
        <v/>
      </c>
      <c r="I280" s="133" t="str">
        <f t="shared" si="562"/>
        <v/>
      </c>
      <c r="J280" s="130" t="str">
        <f t="shared" ref="J280:L280" si="563">IF($E280=3,B280,"")</f>
        <v/>
      </c>
      <c r="K280" s="130" t="str">
        <f t="shared" si="563"/>
        <v/>
      </c>
      <c r="L280" s="133" t="str">
        <f t="shared" si="563"/>
        <v/>
      </c>
    </row>
    <row r="281" spans="1:12" ht="12.75" customHeight="1" x14ac:dyDescent="0.2">
      <c r="A281" s="129" t="str">
        <f t="shared" si="513"/>
        <v>-</v>
      </c>
      <c r="B281" s="130" t="str">
        <f>IF(D281="","",Finish!N283)</f>
        <v/>
      </c>
      <c r="C281" s="130" t="str">
        <f>IF(D281="","",Finish!M283)</f>
        <v/>
      </c>
      <c r="D281" s="131" t="str">
        <f>IF(LEFT(Finish!O283,1)="W",Finish!J283,"")</f>
        <v/>
      </c>
      <c r="E281" s="131" t="str">
        <f t="shared" si="514"/>
        <v/>
      </c>
      <c r="F281" s="132" t="str">
        <f t="shared" si="515"/>
        <v/>
      </c>
      <c r="G281" s="130" t="str">
        <f t="shared" ref="G281:I281" si="564">IF($E281=2,B281,"")</f>
        <v/>
      </c>
      <c r="H281" s="130" t="str">
        <f t="shared" si="564"/>
        <v/>
      </c>
      <c r="I281" s="133" t="str">
        <f t="shared" si="564"/>
        <v/>
      </c>
      <c r="J281" s="130" t="str">
        <f t="shared" ref="J281:L281" si="565">IF($E281=3,B281,"")</f>
        <v/>
      </c>
      <c r="K281" s="130" t="str">
        <f t="shared" si="565"/>
        <v/>
      </c>
      <c r="L281" s="133" t="str">
        <f t="shared" si="565"/>
        <v/>
      </c>
    </row>
    <row r="282" spans="1:12" ht="12.75" customHeight="1" x14ac:dyDescent="0.2">
      <c r="A282" s="129" t="str">
        <f t="shared" si="513"/>
        <v>-</v>
      </c>
      <c r="B282" s="130" t="str">
        <f>IF(D282="","",Finish!N284)</f>
        <v/>
      </c>
      <c r="C282" s="130" t="str">
        <f>IF(D282="","",Finish!M284)</f>
        <v/>
      </c>
      <c r="D282" s="131" t="str">
        <f>IF(LEFT(Finish!O284,1)="W",Finish!J284,"")</f>
        <v/>
      </c>
      <c r="E282" s="131" t="str">
        <f t="shared" si="514"/>
        <v/>
      </c>
      <c r="F282" s="132" t="str">
        <f t="shared" si="515"/>
        <v/>
      </c>
      <c r="G282" s="130" t="str">
        <f t="shared" ref="G282:I282" si="566">IF($E282=2,B282,"")</f>
        <v/>
      </c>
      <c r="H282" s="130" t="str">
        <f t="shared" si="566"/>
        <v/>
      </c>
      <c r="I282" s="133" t="str">
        <f t="shared" si="566"/>
        <v/>
      </c>
      <c r="J282" s="130" t="str">
        <f t="shared" ref="J282:L282" si="567">IF($E282=3,B282,"")</f>
        <v/>
      </c>
      <c r="K282" s="130" t="str">
        <f t="shared" si="567"/>
        <v/>
      </c>
      <c r="L282" s="133" t="str">
        <f t="shared" si="567"/>
        <v/>
      </c>
    </row>
    <row r="283" spans="1:12" ht="12.75" customHeight="1" x14ac:dyDescent="0.2">
      <c r="A283" s="129" t="str">
        <f t="shared" si="513"/>
        <v>-</v>
      </c>
      <c r="B283" s="130" t="str">
        <f>IF(D283="","",Finish!N285)</f>
        <v/>
      </c>
      <c r="C283" s="130" t="str">
        <f>IF(D283="","",Finish!M285)</f>
        <v/>
      </c>
      <c r="D283" s="131" t="str">
        <f>IF(LEFT(Finish!O285,1)="W",Finish!J285,"")</f>
        <v/>
      </c>
      <c r="E283" s="131" t="str">
        <f t="shared" si="514"/>
        <v/>
      </c>
      <c r="F283" s="132" t="str">
        <f t="shared" si="515"/>
        <v/>
      </c>
      <c r="G283" s="130" t="str">
        <f t="shared" ref="G283:I283" si="568">IF($E283=2,B283,"")</f>
        <v/>
      </c>
      <c r="H283" s="130" t="str">
        <f t="shared" si="568"/>
        <v/>
      </c>
      <c r="I283" s="133" t="str">
        <f t="shared" si="568"/>
        <v/>
      </c>
      <c r="J283" s="130" t="str">
        <f t="shared" ref="J283:L283" si="569">IF($E283=3,B283,"")</f>
        <v/>
      </c>
      <c r="K283" s="130" t="str">
        <f t="shared" si="569"/>
        <v/>
      </c>
      <c r="L283" s="133" t="str">
        <f t="shared" si="569"/>
        <v/>
      </c>
    </row>
    <row r="284" spans="1:12" ht="12.75" customHeight="1" x14ac:dyDescent="0.2">
      <c r="A284" s="129" t="str">
        <f t="shared" si="513"/>
        <v>-</v>
      </c>
      <c r="B284" s="130" t="str">
        <f>IF(D284="","",Finish!N286)</f>
        <v/>
      </c>
      <c r="C284" s="130" t="str">
        <f>IF(D284="","",Finish!M286)</f>
        <v/>
      </c>
      <c r="D284" s="131" t="str">
        <f>IF(LEFT(Finish!O286,1)="W",Finish!J286,"")</f>
        <v/>
      </c>
      <c r="E284" s="131" t="str">
        <f t="shared" si="514"/>
        <v/>
      </c>
      <c r="F284" s="132" t="str">
        <f t="shared" si="515"/>
        <v/>
      </c>
      <c r="G284" s="130" t="str">
        <f t="shared" ref="G284:I284" si="570">IF($E284=2,B284,"")</f>
        <v/>
      </c>
      <c r="H284" s="130" t="str">
        <f t="shared" si="570"/>
        <v/>
      </c>
      <c r="I284" s="133" t="str">
        <f t="shared" si="570"/>
        <v/>
      </c>
      <c r="J284" s="130" t="str">
        <f t="shared" ref="J284:L284" si="571">IF($E284=3,B284,"")</f>
        <v/>
      </c>
      <c r="K284" s="130" t="str">
        <f t="shared" si="571"/>
        <v/>
      </c>
      <c r="L284" s="133" t="str">
        <f t="shared" si="571"/>
        <v/>
      </c>
    </row>
    <row r="285" spans="1:12" ht="12.75" customHeight="1" x14ac:dyDescent="0.2">
      <c r="A285" s="129" t="str">
        <f t="shared" si="513"/>
        <v>-</v>
      </c>
      <c r="B285" s="130" t="str">
        <f>IF(D285="","",Finish!N287)</f>
        <v/>
      </c>
      <c r="C285" s="130" t="str">
        <f>IF(D285="","",Finish!M287)</f>
        <v/>
      </c>
      <c r="D285" s="131" t="str">
        <f>IF(LEFT(Finish!O287,1)="W",Finish!J287,"")</f>
        <v/>
      </c>
      <c r="E285" s="131" t="str">
        <f t="shared" si="514"/>
        <v/>
      </c>
      <c r="F285" s="132" t="str">
        <f t="shared" si="515"/>
        <v/>
      </c>
      <c r="G285" s="130" t="str">
        <f t="shared" ref="G285:I285" si="572">IF($E285=2,B285,"")</f>
        <v/>
      </c>
      <c r="H285" s="130" t="str">
        <f t="shared" si="572"/>
        <v/>
      </c>
      <c r="I285" s="133" t="str">
        <f t="shared" si="572"/>
        <v/>
      </c>
      <c r="J285" s="130" t="str">
        <f t="shared" ref="J285:L285" si="573">IF($E285=3,B285,"")</f>
        <v/>
      </c>
      <c r="K285" s="130" t="str">
        <f t="shared" si="573"/>
        <v/>
      </c>
      <c r="L285" s="133" t="str">
        <f t="shared" si="573"/>
        <v/>
      </c>
    </row>
    <row r="286" spans="1:12" ht="12.75" customHeight="1" x14ac:dyDescent="0.2">
      <c r="A286" s="129" t="str">
        <f t="shared" si="513"/>
        <v>-</v>
      </c>
      <c r="B286" s="130" t="str">
        <f>IF(D286="","",Finish!N288)</f>
        <v/>
      </c>
      <c r="C286" s="130" t="str">
        <f>IF(D286="","",Finish!M288)</f>
        <v/>
      </c>
      <c r="D286" s="131" t="str">
        <f>IF(LEFT(Finish!O288,1)="W",Finish!J288,"")</f>
        <v/>
      </c>
      <c r="E286" s="131" t="str">
        <f t="shared" si="514"/>
        <v/>
      </c>
      <c r="F286" s="132" t="str">
        <f t="shared" si="515"/>
        <v/>
      </c>
      <c r="G286" s="130" t="str">
        <f t="shared" ref="G286:I286" si="574">IF($E286=2,B286,"")</f>
        <v/>
      </c>
      <c r="H286" s="130" t="str">
        <f t="shared" si="574"/>
        <v/>
      </c>
      <c r="I286" s="133" t="str">
        <f t="shared" si="574"/>
        <v/>
      </c>
      <c r="J286" s="130" t="str">
        <f t="shared" ref="J286:L286" si="575">IF($E286=3,B286,"")</f>
        <v/>
      </c>
      <c r="K286" s="130" t="str">
        <f t="shared" si="575"/>
        <v/>
      </c>
      <c r="L286" s="133" t="str">
        <f t="shared" si="575"/>
        <v/>
      </c>
    </row>
    <row r="287" spans="1:12" ht="12.75" customHeight="1" x14ac:dyDescent="0.2">
      <c r="A287" s="129" t="str">
        <f t="shared" si="513"/>
        <v>-</v>
      </c>
      <c r="B287" s="130" t="str">
        <f>IF(D287="","",Finish!N289)</f>
        <v/>
      </c>
      <c r="C287" s="130" t="str">
        <f>IF(D287="","",Finish!M289)</f>
        <v/>
      </c>
      <c r="D287" s="131" t="str">
        <f>IF(LEFT(Finish!O289,1)="W",Finish!J289,"")</f>
        <v/>
      </c>
      <c r="E287" s="131" t="str">
        <f t="shared" si="514"/>
        <v/>
      </c>
      <c r="F287" s="132" t="str">
        <f t="shared" si="515"/>
        <v/>
      </c>
      <c r="G287" s="130" t="str">
        <f t="shared" ref="G287:I287" si="576">IF($E287=2,B287,"")</f>
        <v/>
      </c>
      <c r="H287" s="130" t="str">
        <f t="shared" si="576"/>
        <v/>
      </c>
      <c r="I287" s="133" t="str">
        <f t="shared" si="576"/>
        <v/>
      </c>
      <c r="J287" s="130" t="str">
        <f t="shared" ref="J287:L287" si="577">IF($E287=3,B287,"")</f>
        <v/>
      </c>
      <c r="K287" s="130" t="str">
        <f t="shared" si="577"/>
        <v/>
      </c>
      <c r="L287" s="133" t="str">
        <f t="shared" si="577"/>
        <v/>
      </c>
    </row>
    <row r="288" spans="1:12" ht="12.75" customHeight="1" x14ac:dyDescent="0.2">
      <c r="A288" s="129" t="str">
        <f t="shared" si="513"/>
        <v>-</v>
      </c>
      <c r="B288" s="130" t="str">
        <f>IF(D288="","",Finish!N290)</f>
        <v/>
      </c>
      <c r="C288" s="130" t="str">
        <f>IF(D288="","",Finish!M290)</f>
        <v/>
      </c>
      <c r="D288" s="131" t="str">
        <f>IF(LEFT(Finish!O290,1)="W",Finish!J290,"")</f>
        <v/>
      </c>
      <c r="E288" s="131" t="str">
        <f t="shared" si="514"/>
        <v/>
      </c>
      <c r="F288" s="132" t="str">
        <f t="shared" si="515"/>
        <v/>
      </c>
      <c r="G288" s="130" t="str">
        <f t="shared" ref="G288:I288" si="578">IF($E288=2,B288,"")</f>
        <v/>
      </c>
      <c r="H288" s="130" t="str">
        <f t="shared" si="578"/>
        <v/>
      </c>
      <c r="I288" s="133" t="str">
        <f t="shared" si="578"/>
        <v/>
      </c>
      <c r="J288" s="130" t="str">
        <f t="shared" ref="J288:L288" si="579">IF($E288=3,B288,"")</f>
        <v/>
      </c>
      <c r="K288" s="130" t="str">
        <f t="shared" si="579"/>
        <v/>
      </c>
      <c r="L288" s="133" t="str">
        <f t="shared" si="579"/>
        <v/>
      </c>
    </row>
    <row r="289" spans="1:12" ht="12.75" customHeight="1" x14ac:dyDescent="0.2">
      <c r="A289" s="129" t="str">
        <f t="shared" si="513"/>
        <v>-</v>
      </c>
      <c r="B289" s="130" t="str">
        <f>IF(D289="","",Finish!N291)</f>
        <v/>
      </c>
      <c r="C289" s="130" t="str">
        <f>IF(D289="","",Finish!M291)</f>
        <v/>
      </c>
      <c r="D289" s="131" t="str">
        <f>IF(LEFT(Finish!O291,1)="W",Finish!J291,"")</f>
        <v/>
      </c>
      <c r="E289" s="131" t="str">
        <f t="shared" si="514"/>
        <v/>
      </c>
      <c r="F289" s="132" t="str">
        <f t="shared" si="515"/>
        <v/>
      </c>
      <c r="G289" s="130" t="str">
        <f t="shared" ref="G289:I289" si="580">IF($E289=2,B289,"")</f>
        <v/>
      </c>
      <c r="H289" s="130" t="str">
        <f t="shared" si="580"/>
        <v/>
      </c>
      <c r="I289" s="133" t="str">
        <f t="shared" si="580"/>
        <v/>
      </c>
      <c r="J289" s="130" t="str">
        <f t="shared" ref="J289:L289" si="581">IF($E289=3,B289,"")</f>
        <v/>
      </c>
      <c r="K289" s="130" t="str">
        <f t="shared" si="581"/>
        <v/>
      </c>
      <c r="L289" s="133" t="str">
        <f t="shared" si="581"/>
        <v/>
      </c>
    </row>
    <row r="290" spans="1:12" ht="12.75" customHeight="1" x14ac:dyDescent="0.2">
      <c r="A290" s="129" t="str">
        <f t="shared" si="513"/>
        <v>-</v>
      </c>
      <c r="B290" s="130" t="str">
        <f>IF(D290="","",Finish!N292)</f>
        <v/>
      </c>
      <c r="C290" s="130" t="str">
        <f>IF(D290="","",Finish!M292)</f>
        <v/>
      </c>
      <c r="D290" s="131" t="str">
        <f>IF(LEFT(Finish!O292,1)="W",Finish!J292,"")</f>
        <v/>
      </c>
      <c r="E290" s="131" t="str">
        <f t="shared" si="514"/>
        <v/>
      </c>
      <c r="F290" s="132" t="str">
        <f t="shared" si="515"/>
        <v/>
      </c>
      <c r="G290" s="130" t="str">
        <f t="shared" ref="G290:I290" si="582">IF($E290=2,B290,"")</f>
        <v/>
      </c>
      <c r="H290" s="130" t="str">
        <f t="shared" si="582"/>
        <v/>
      </c>
      <c r="I290" s="133" t="str">
        <f t="shared" si="582"/>
        <v/>
      </c>
      <c r="J290" s="130" t="str">
        <f t="shared" ref="J290:L290" si="583">IF($E290=3,B290,"")</f>
        <v/>
      </c>
      <c r="K290" s="130" t="str">
        <f t="shared" si="583"/>
        <v/>
      </c>
      <c r="L290" s="133" t="str">
        <f t="shared" si="583"/>
        <v/>
      </c>
    </row>
    <row r="291" spans="1:12" ht="12.75" customHeight="1" x14ac:dyDescent="0.2">
      <c r="A291" s="129" t="str">
        <f t="shared" si="513"/>
        <v>-</v>
      </c>
      <c r="B291" s="130" t="str">
        <f>IF(D291="","",Finish!N293)</f>
        <v/>
      </c>
      <c r="C291" s="130" t="str">
        <f>IF(D291="","",Finish!M293)</f>
        <v/>
      </c>
      <c r="D291" s="131" t="str">
        <f>IF(LEFT(Finish!O293,1)="W",Finish!J293,"")</f>
        <v/>
      </c>
      <c r="E291" s="131" t="str">
        <f t="shared" si="514"/>
        <v/>
      </c>
      <c r="F291" s="132" t="str">
        <f t="shared" si="515"/>
        <v/>
      </c>
      <c r="G291" s="130" t="str">
        <f t="shared" ref="G291:I291" si="584">IF($E291=2,B291,"")</f>
        <v/>
      </c>
      <c r="H291" s="130" t="str">
        <f t="shared" si="584"/>
        <v/>
      </c>
      <c r="I291" s="133" t="str">
        <f t="shared" si="584"/>
        <v/>
      </c>
      <c r="J291" s="130" t="str">
        <f t="shared" ref="J291:L291" si="585">IF($E291=3,B291,"")</f>
        <v/>
      </c>
      <c r="K291" s="130" t="str">
        <f t="shared" si="585"/>
        <v/>
      </c>
      <c r="L291" s="133" t="str">
        <f t="shared" si="585"/>
        <v/>
      </c>
    </row>
    <row r="292" spans="1:12" ht="12.75" customHeight="1" x14ac:dyDescent="0.2">
      <c r="A292" s="129" t="str">
        <f t="shared" si="513"/>
        <v>-</v>
      </c>
      <c r="B292" s="130" t="str">
        <f>IF(D292="","",Finish!N294)</f>
        <v/>
      </c>
      <c r="C292" s="130" t="str">
        <f>IF(D292="","",Finish!M294)</f>
        <v/>
      </c>
      <c r="D292" s="131" t="str">
        <f>IF(LEFT(Finish!O294,1)="W",Finish!J294,"")</f>
        <v/>
      </c>
      <c r="E292" s="131" t="str">
        <f t="shared" si="514"/>
        <v/>
      </c>
      <c r="F292" s="132" t="str">
        <f t="shared" si="515"/>
        <v/>
      </c>
      <c r="G292" s="130" t="str">
        <f t="shared" ref="G292:I292" si="586">IF($E292=2,B292,"")</f>
        <v/>
      </c>
      <c r="H292" s="130" t="str">
        <f t="shared" si="586"/>
        <v/>
      </c>
      <c r="I292" s="133" t="str">
        <f t="shared" si="586"/>
        <v/>
      </c>
      <c r="J292" s="130" t="str">
        <f t="shared" ref="J292:L292" si="587">IF($E292=3,B292,"")</f>
        <v/>
      </c>
      <c r="K292" s="130" t="str">
        <f t="shared" si="587"/>
        <v/>
      </c>
      <c r="L292" s="133" t="str">
        <f t="shared" si="587"/>
        <v/>
      </c>
    </row>
    <row r="293" spans="1:12" ht="12.75" customHeight="1" x14ac:dyDescent="0.2">
      <c r="A293" s="129" t="str">
        <f t="shared" si="513"/>
        <v>-</v>
      </c>
      <c r="B293" s="130" t="str">
        <f>IF(D293="","",Finish!N295)</f>
        <v/>
      </c>
      <c r="C293" s="130" t="str">
        <f>IF(D293="","",Finish!M295)</f>
        <v/>
      </c>
      <c r="D293" s="131" t="str">
        <f>IF(LEFT(Finish!O295,1)="W",Finish!J295,"")</f>
        <v/>
      </c>
      <c r="E293" s="131" t="str">
        <f t="shared" si="514"/>
        <v/>
      </c>
      <c r="F293" s="132" t="str">
        <f t="shared" si="515"/>
        <v/>
      </c>
      <c r="G293" s="130" t="str">
        <f t="shared" ref="G293:I293" si="588">IF($E293=2,B293,"")</f>
        <v/>
      </c>
      <c r="H293" s="130" t="str">
        <f t="shared" si="588"/>
        <v/>
      </c>
      <c r="I293" s="133" t="str">
        <f t="shared" si="588"/>
        <v/>
      </c>
      <c r="J293" s="130" t="str">
        <f t="shared" ref="J293:L293" si="589">IF($E293=3,B293,"")</f>
        <v/>
      </c>
      <c r="K293" s="130" t="str">
        <f t="shared" si="589"/>
        <v/>
      </c>
      <c r="L293" s="133" t="str">
        <f t="shared" si="589"/>
        <v/>
      </c>
    </row>
    <row r="294" spans="1:12" ht="12.75" customHeight="1" x14ac:dyDescent="0.2">
      <c r="A294" s="129" t="str">
        <f t="shared" si="513"/>
        <v>-</v>
      </c>
      <c r="B294" s="130" t="str">
        <f>IF(D294="","",Finish!N296)</f>
        <v/>
      </c>
      <c r="C294" s="130" t="str">
        <f>IF(D294="","",Finish!M296)</f>
        <v/>
      </c>
      <c r="D294" s="131" t="str">
        <f>IF(LEFT(Finish!O296,1)="W",Finish!J296,"")</f>
        <v/>
      </c>
      <c r="E294" s="131" t="str">
        <f t="shared" si="514"/>
        <v/>
      </c>
      <c r="F294" s="132" t="str">
        <f t="shared" si="515"/>
        <v/>
      </c>
      <c r="G294" s="130" t="str">
        <f t="shared" ref="G294:I294" si="590">IF($E294=2,B294,"")</f>
        <v/>
      </c>
      <c r="H294" s="130" t="str">
        <f t="shared" si="590"/>
        <v/>
      </c>
      <c r="I294" s="133" t="str">
        <f t="shared" si="590"/>
        <v/>
      </c>
      <c r="J294" s="130" t="str">
        <f t="shared" ref="J294:L294" si="591">IF($E294=3,B294,"")</f>
        <v/>
      </c>
      <c r="K294" s="130" t="str">
        <f t="shared" si="591"/>
        <v/>
      </c>
      <c r="L294" s="133" t="str">
        <f t="shared" si="591"/>
        <v/>
      </c>
    </row>
    <row r="295" spans="1:12" ht="12.75" customHeight="1" x14ac:dyDescent="0.2">
      <c r="A295" s="129" t="str">
        <f t="shared" si="513"/>
        <v>-</v>
      </c>
      <c r="B295" s="130" t="str">
        <f>IF(D295="","",Finish!N297)</f>
        <v/>
      </c>
      <c r="C295" s="130" t="str">
        <f>IF(D295="","",Finish!M297)</f>
        <v/>
      </c>
      <c r="D295" s="131" t="str">
        <f>IF(LEFT(Finish!O297,1)="W",Finish!J297,"")</f>
        <v/>
      </c>
      <c r="E295" s="131" t="str">
        <f t="shared" si="514"/>
        <v/>
      </c>
      <c r="F295" s="132" t="str">
        <f t="shared" si="515"/>
        <v/>
      </c>
      <c r="G295" s="130" t="str">
        <f t="shared" ref="G295:I295" si="592">IF($E295=2,B295,"")</f>
        <v/>
      </c>
      <c r="H295" s="130" t="str">
        <f t="shared" si="592"/>
        <v/>
      </c>
      <c r="I295" s="133" t="str">
        <f t="shared" si="592"/>
        <v/>
      </c>
      <c r="J295" s="130" t="str">
        <f t="shared" ref="J295:L295" si="593">IF($E295=3,B295,"")</f>
        <v/>
      </c>
      <c r="K295" s="130" t="str">
        <f t="shared" si="593"/>
        <v/>
      </c>
      <c r="L295" s="133" t="str">
        <f t="shared" si="593"/>
        <v/>
      </c>
    </row>
    <row r="296" spans="1:12" ht="12.75" customHeight="1" x14ac:dyDescent="0.2">
      <c r="A296" s="129" t="str">
        <f t="shared" si="513"/>
        <v>-</v>
      </c>
      <c r="B296" s="130" t="str">
        <f>IF(D296="","",Finish!N298)</f>
        <v/>
      </c>
      <c r="C296" s="130" t="str">
        <f>IF(D296="","",Finish!M298)</f>
        <v/>
      </c>
      <c r="D296" s="131" t="str">
        <f>IF(LEFT(Finish!O298,1)="W",Finish!J298,"")</f>
        <v/>
      </c>
      <c r="E296" s="131" t="str">
        <f t="shared" si="514"/>
        <v/>
      </c>
      <c r="F296" s="132" t="str">
        <f t="shared" si="515"/>
        <v/>
      </c>
      <c r="G296" s="130" t="str">
        <f t="shared" ref="G296:I296" si="594">IF($E296=2,B296,"")</f>
        <v/>
      </c>
      <c r="H296" s="130" t="str">
        <f t="shared" si="594"/>
        <v/>
      </c>
      <c r="I296" s="133" t="str">
        <f t="shared" si="594"/>
        <v/>
      </c>
      <c r="J296" s="130" t="str">
        <f t="shared" ref="J296:L296" si="595">IF($E296=3,B296,"")</f>
        <v/>
      </c>
      <c r="K296" s="130" t="str">
        <f t="shared" si="595"/>
        <v/>
      </c>
      <c r="L296" s="133" t="str">
        <f t="shared" si="595"/>
        <v/>
      </c>
    </row>
    <row r="297" spans="1:12" ht="12.75" customHeight="1" x14ac:dyDescent="0.2">
      <c r="A297" s="129" t="str">
        <f t="shared" si="513"/>
        <v>-</v>
      </c>
      <c r="B297" s="130" t="str">
        <f>IF(D297="","",Finish!N299)</f>
        <v/>
      </c>
      <c r="C297" s="130" t="str">
        <f>IF(D297="","",Finish!M299)</f>
        <v/>
      </c>
      <c r="D297" s="131" t="str">
        <f>IF(LEFT(Finish!O299,1)="W",Finish!J299,"")</f>
        <v/>
      </c>
      <c r="E297" s="131" t="str">
        <f t="shared" si="514"/>
        <v/>
      </c>
      <c r="F297" s="132" t="str">
        <f t="shared" si="515"/>
        <v/>
      </c>
      <c r="G297" s="130" t="str">
        <f t="shared" ref="G297:I297" si="596">IF($E297=2,B297,"")</f>
        <v/>
      </c>
      <c r="H297" s="130" t="str">
        <f t="shared" si="596"/>
        <v/>
      </c>
      <c r="I297" s="133" t="str">
        <f t="shared" si="596"/>
        <v/>
      </c>
      <c r="J297" s="130" t="str">
        <f t="shared" ref="J297:L297" si="597">IF($E297=3,B297,"")</f>
        <v/>
      </c>
      <c r="K297" s="130" t="str">
        <f t="shared" si="597"/>
        <v/>
      </c>
      <c r="L297" s="133" t="str">
        <f t="shared" si="597"/>
        <v/>
      </c>
    </row>
    <row r="298" spans="1:12" ht="12.75" customHeight="1" x14ac:dyDescent="0.2">
      <c r="A298" s="129" t="str">
        <f t="shared" si="513"/>
        <v>-</v>
      </c>
      <c r="B298" s="130" t="str">
        <f>IF(D298="","",Finish!N300)</f>
        <v/>
      </c>
      <c r="C298" s="130" t="str">
        <f>IF(D298="","",Finish!M300)</f>
        <v/>
      </c>
      <c r="D298" s="131" t="str">
        <f>IF(LEFT(Finish!O300,1)="W",Finish!J300,"")</f>
        <v/>
      </c>
      <c r="E298" s="131" t="str">
        <f t="shared" si="514"/>
        <v/>
      </c>
      <c r="F298" s="132" t="str">
        <f t="shared" si="515"/>
        <v/>
      </c>
      <c r="G298" s="130" t="str">
        <f t="shared" ref="G298:I298" si="598">IF($E298=2,B298,"")</f>
        <v/>
      </c>
      <c r="H298" s="130" t="str">
        <f t="shared" si="598"/>
        <v/>
      </c>
      <c r="I298" s="133" t="str">
        <f t="shared" si="598"/>
        <v/>
      </c>
      <c r="J298" s="130" t="str">
        <f t="shared" ref="J298:L298" si="599">IF($E298=3,B298,"")</f>
        <v/>
      </c>
      <c r="K298" s="130" t="str">
        <f t="shared" si="599"/>
        <v/>
      </c>
      <c r="L298" s="133" t="str">
        <f t="shared" si="599"/>
        <v/>
      </c>
    </row>
    <row r="299" spans="1:12" ht="12.75" customHeight="1" x14ac:dyDescent="0.2">
      <c r="A299" s="129" t="str">
        <f t="shared" si="513"/>
        <v>-</v>
      </c>
      <c r="B299" s="130" t="str">
        <f>IF(D299="","",Finish!N301)</f>
        <v/>
      </c>
      <c r="C299" s="130" t="str">
        <f>IF(D299="","",Finish!M301)</f>
        <v/>
      </c>
      <c r="D299" s="131" t="str">
        <f>IF(LEFT(Finish!O301,1)="W",Finish!J301,"")</f>
        <v/>
      </c>
      <c r="E299" s="131" t="str">
        <f t="shared" si="514"/>
        <v/>
      </c>
      <c r="F299" s="132" t="str">
        <f t="shared" si="515"/>
        <v/>
      </c>
      <c r="G299" s="130" t="str">
        <f t="shared" ref="G299:I299" si="600">IF($E299=2,B299,"")</f>
        <v/>
      </c>
      <c r="H299" s="130" t="str">
        <f t="shared" si="600"/>
        <v/>
      </c>
      <c r="I299" s="133" t="str">
        <f t="shared" si="600"/>
        <v/>
      </c>
      <c r="J299" s="130" t="str">
        <f t="shared" ref="J299:L299" si="601">IF($E299=3,B299,"")</f>
        <v/>
      </c>
      <c r="K299" s="130" t="str">
        <f t="shared" si="601"/>
        <v/>
      </c>
      <c r="L299" s="133" t="str">
        <f t="shared" si="601"/>
        <v/>
      </c>
    </row>
    <row r="300" spans="1:12" ht="12.75" customHeight="1" x14ac:dyDescent="0.2">
      <c r="A300" s="129" t="str">
        <f t="shared" si="513"/>
        <v>-</v>
      </c>
      <c r="B300" s="130" t="str">
        <f>IF(D300="","",Finish!N302)</f>
        <v/>
      </c>
      <c r="C300" s="130" t="str">
        <f>IF(D300="","",Finish!M302)</f>
        <v/>
      </c>
      <c r="D300" s="131" t="str">
        <f>IF(LEFT(Finish!O302,1)="W",Finish!J302,"")</f>
        <v/>
      </c>
      <c r="E300" s="131" t="str">
        <f t="shared" si="514"/>
        <v/>
      </c>
      <c r="F300" s="132" t="str">
        <f t="shared" si="515"/>
        <v/>
      </c>
      <c r="G300" s="130" t="str">
        <f t="shared" ref="G300:I300" si="602">IF($E300=2,B300,"")</f>
        <v/>
      </c>
      <c r="H300" s="130" t="str">
        <f t="shared" si="602"/>
        <v/>
      </c>
      <c r="I300" s="133" t="str">
        <f t="shared" si="602"/>
        <v/>
      </c>
      <c r="J300" s="130" t="str">
        <f t="shared" ref="J300:L300" si="603">IF($E300=3,B300,"")</f>
        <v/>
      </c>
      <c r="K300" s="130" t="str">
        <f t="shared" si="603"/>
        <v/>
      </c>
      <c r="L300" s="133" t="str">
        <f t="shared" si="603"/>
        <v/>
      </c>
    </row>
    <row r="301" spans="1:12" ht="12.75" customHeight="1" x14ac:dyDescent="0.2">
      <c r="A301" s="129" t="str">
        <f t="shared" si="513"/>
        <v>-</v>
      </c>
      <c r="B301" s="130" t="str">
        <f>IF(D301="","",Finish!N303)</f>
        <v/>
      </c>
      <c r="C301" s="130" t="str">
        <f>IF(D301="","",Finish!M303)</f>
        <v/>
      </c>
      <c r="D301" s="131" t="str">
        <f>IF(LEFT(Finish!O303,1)="W",Finish!J303,"")</f>
        <v/>
      </c>
      <c r="E301" s="131" t="str">
        <f t="shared" si="514"/>
        <v/>
      </c>
      <c r="F301" s="132" t="str">
        <f t="shared" si="515"/>
        <v/>
      </c>
      <c r="G301" s="130" t="str">
        <f t="shared" ref="G301:I301" si="604">IF($E301=2,B301,"")</f>
        <v/>
      </c>
      <c r="H301" s="130" t="str">
        <f t="shared" si="604"/>
        <v/>
      </c>
      <c r="I301" s="133" t="str">
        <f t="shared" si="604"/>
        <v/>
      </c>
      <c r="J301" s="130" t="str">
        <f t="shared" ref="J301:L301" si="605">IF($E301=3,B301,"")</f>
        <v/>
      </c>
      <c r="K301" s="130" t="str">
        <f t="shared" si="605"/>
        <v/>
      </c>
      <c r="L301" s="133" t="str">
        <f t="shared" si="605"/>
        <v/>
      </c>
    </row>
  </sheetData>
  <pageMargins left="0.75" right="0.75" top="1" bottom="1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S100"/>
  <sheetViews>
    <sheetView workbookViewId="0"/>
  </sheetViews>
  <sheetFormatPr defaultColWidth="12.5703125" defaultRowHeight="15" customHeight="1" x14ac:dyDescent="0.2"/>
  <cols>
    <col min="1" max="2" width="9.140625" customWidth="1"/>
    <col min="3" max="4" width="10.28515625" customWidth="1"/>
    <col min="5" max="5" width="12.42578125" customWidth="1"/>
    <col min="6" max="9" width="9.140625" customWidth="1"/>
    <col min="10" max="10" width="10.28515625" customWidth="1"/>
    <col min="11" max="11" width="12.42578125" customWidth="1"/>
    <col min="12" max="19" width="9.140625" customWidth="1"/>
  </cols>
  <sheetData>
    <row r="1" spans="1:19" ht="12.75" customHeight="1" x14ac:dyDescent="0.2">
      <c r="A1" s="134" t="s">
        <v>154</v>
      </c>
      <c r="B1" s="134" t="s">
        <v>168</v>
      </c>
      <c r="C1" s="134" t="s">
        <v>169</v>
      </c>
      <c r="D1" s="134" t="s">
        <v>170</v>
      </c>
      <c r="E1" s="134" t="s">
        <v>171</v>
      </c>
      <c r="F1" s="134"/>
      <c r="G1" s="134" t="s">
        <v>154</v>
      </c>
      <c r="H1" s="134" t="s">
        <v>168</v>
      </c>
      <c r="I1" s="134" t="s">
        <v>169</v>
      </c>
      <c r="J1" s="134" t="s">
        <v>170</v>
      </c>
      <c r="K1" s="134" t="s">
        <v>171</v>
      </c>
      <c r="L1" s="134"/>
      <c r="M1" s="134" t="s">
        <v>172</v>
      </c>
      <c r="N1" s="134" t="s">
        <v>168</v>
      </c>
      <c r="O1" s="134" t="s">
        <v>173</v>
      </c>
      <c r="P1" s="134"/>
      <c r="Q1" s="134" t="s">
        <v>174</v>
      </c>
      <c r="R1" s="134" t="s">
        <v>168</v>
      </c>
      <c r="S1" s="134" t="s">
        <v>173</v>
      </c>
    </row>
    <row r="2" spans="1:19" ht="12.75" customHeight="1" x14ac:dyDescent="0.2">
      <c r="A2" s="30" t="s">
        <v>17</v>
      </c>
      <c r="B2" s="78">
        <f>IF(COUNTIF(Finish!$O:$O,$A2)=0,99999,MATCH($A2,Finish!$O:$O,0))</f>
        <v>6</v>
      </c>
      <c r="C2" s="78">
        <f>IF(COUNTIF(Finish!$O:$O,$A2)&lt;2,99999,MATCH($A2&amp;":2",Finish!$I:$I,0))</f>
        <v>8</v>
      </c>
      <c r="D2" s="30">
        <f>MIN(B2:B$15)</f>
        <v>6</v>
      </c>
      <c r="E2" s="30">
        <f>SMALL(B2:C$15,2)</f>
        <v>8</v>
      </c>
      <c r="F2" s="30"/>
      <c r="G2" s="30" t="s">
        <v>18</v>
      </c>
      <c r="H2" s="78">
        <f>IF(COUNTIF(Finish!$O:$O,$G2)=0,99999,MATCH($G2,Finish!$O:$O,0))</f>
        <v>31</v>
      </c>
      <c r="I2" s="78">
        <f>IF(COUNTIF(Finish!$O:$O,$A3)&lt;2,99999,MATCH($A3&amp;":2",Finish!$I:$I,0))</f>
        <v>62</v>
      </c>
      <c r="J2" s="30">
        <f t="shared" ref="J2:J8" si="0">MIN(H2:H$8)</f>
        <v>31</v>
      </c>
      <c r="K2" s="30">
        <f t="shared" ref="K2:K8" si="1">SMALL(H2:I$8,2)</f>
        <v>45</v>
      </c>
      <c r="L2" s="30"/>
      <c r="M2" s="78" t="s">
        <v>122</v>
      </c>
      <c r="N2" s="78">
        <f>IF(COUNTIF(Finish!$I:$I,M2)=0,99999,MATCH(M2,Finish!$I:$I,0))</f>
        <v>99999</v>
      </c>
      <c r="O2" s="30">
        <f>SMALL(N$2:N$7,1)</f>
        <v>99999</v>
      </c>
      <c r="P2" s="30"/>
      <c r="Q2" s="78" t="s">
        <v>118</v>
      </c>
      <c r="R2" s="78">
        <f>IF(COUNTIF(Finish!$I:$I,Q2)=0,99999,MATCH(Q2,Finish!$I:$I,0))</f>
        <v>32</v>
      </c>
      <c r="S2" s="30">
        <f>SMALL(R$2:R$7,1)</f>
        <v>32</v>
      </c>
    </row>
    <row r="3" spans="1:19" ht="12.75" customHeight="1" x14ac:dyDescent="0.2">
      <c r="A3" s="30" t="s">
        <v>18</v>
      </c>
      <c r="B3" s="78">
        <f>IF(COUNTIF(Finish!O:O,A3)=0,99999,MATCH(A3,Finish!O:O,0))</f>
        <v>31</v>
      </c>
      <c r="C3" s="78">
        <f>IF(COUNTIF(Finish!$O:$O,$A3)&lt;2,99999,MATCH($A3&amp;":2",Finish!$I:$I,0))</f>
        <v>62</v>
      </c>
      <c r="D3" s="30"/>
      <c r="E3" s="30"/>
      <c r="F3" s="30"/>
      <c r="G3" s="30" t="s">
        <v>20</v>
      </c>
      <c r="H3" s="78">
        <f>IF(COUNTIF(Finish!$O:$O,$G3)=0,99999,MATCH($G3,Finish!$O:$O,0))</f>
        <v>71</v>
      </c>
      <c r="I3" s="78">
        <f>IF(COUNTIF(Finish!$O:$O,$A5)&lt;2,99999,MATCH($A5&amp;":2",Finish!$I:$I,0))</f>
        <v>86</v>
      </c>
      <c r="J3" s="30">
        <f t="shared" si="0"/>
        <v>45</v>
      </c>
      <c r="K3" s="30">
        <f t="shared" si="1"/>
        <v>49</v>
      </c>
      <c r="L3" s="30"/>
      <c r="M3" s="78" t="s">
        <v>134</v>
      </c>
      <c r="N3" s="78">
        <f>IF(COUNTIF(Finish!$I:$I,M3)=0,99999,MATCH(M3,Finish!$I:$I,0))</f>
        <v>99999</v>
      </c>
      <c r="O3" s="30">
        <f>SMALL(N$2:N$7,2)</f>
        <v>99999</v>
      </c>
      <c r="P3" s="30"/>
      <c r="Q3" s="78" t="s">
        <v>130</v>
      </c>
      <c r="R3" s="78">
        <f>IF(COUNTIF(Finish!$I:$I,Q3)=0,99999,MATCH(Q3,Finish!$I:$I,0))</f>
        <v>99999</v>
      </c>
      <c r="S3" s="30">
        <f>SMALL(R$2:R$7,2)</f>
        <v>99999</v>
      </c>
    </row>
    <row r="4" spans="1:19" ht="12.75" customHeight="1" x14ac:dyDescent="0.2">
      <c r="A4" s="30" t="s">
        <v>19</v>
      </c>
      <c r="B4" s="78">
        <f>IF(COUNTIF(Finish!O:O,A4)=0,99999,MATCH(A4,Finish!O:O,0))</f>
        <v>9</v>
      </c>
      <c r="C4" s="78">
        <f>IF(COUNTIF(Finish!$O:$O,$A4)&lt;2,99999,MATCH($A4&amp;":2",Finish!$I:$I,0))</f>
        <v>18</v>
      </c>
      <c r="D4" s="30">
        <f>MIN(B4:B$15)</f>
        <v>9</v>
      </c>
      <c r="E4" s="30">
        <f>SMALL(B4:C$15,2)</f>
        <v>18</v>
      </c>
      <c r="F4" s="30"/>
      <c r="G4" s="30" t="s">
        <v>22</v>
      </c>
      <c r="H4" s="78">
        <f>IF(COUNTIF(Finish!$O:$O,$G4)=0,99999,MATCH($G4,Finish!$O:$O,0))</f>
        <v>49</v>
      </c>
      <c r="I4" s="78">
        <f>IF(COUNTIF(Finish!$O:$O,$A7)&lt;2,99999,MATCH($A7&amp;":2",Finish!$I:$I,0))</f>
        <v>85</v>
      </c>
      <c r="J4" s="30">
        <f t="shared" si="0"/>
        <v>45</v>
      </c>
      <c r="K4" s="30">
        <f t="shared" si="1"/>
        <v>49</v>
      </c>
      <c r="L4" s="30"/>
      <c r="M4" s="78" t="s">
        <v>145</v>
      </c>
      <c r="N4" s="78">
        <f>IF(COUNTIF(Finish!$I:$I,M4)=0,99999,MATCH(M4,Finish!$I:$I,0))</f>
        <v>99999</v>
      </c>
      <c r="O4" s="30">
        <f>SMALL(N$2:N$7,3)</f>
        <v>99999</v>
      </c>
      <c r="P4" s="30"/>
      <c r="Q4" s="78" t="s">
        <v>141</v>
      </c>
      <c r="R4" s="78">
        <f>IF(COUNTIF(Finish!$I:$I,Q4)=0,99999,MATCH(Q4,Finish!$I:$I,0))</f>
        <v>99999</v>
      </c>
      <c r="S4" s="30">
        <f>SMALL(R$2:R$7,3)</f>
        <v>99999</v>
      </c>
    </row>
    <row r="5" spans="1:19" ht="12.75" customHeight="1" x14ac:dyDescent="0.2">
      <c r="A5" s="30" t="s">
        <v>20</v>
      </c>
      <c r="B5" s="78">
        <f>IF(COUNTIF(Finish!O:O,A5)=0,99999,MATCH(A5,Finish!O:O,0))</f>
        <v>71</v>
      </c>
      <c r="C5" s="78">
        <f>IF(COUNTIF(Finish!$O:$O,$A5)&lt;2,99999,MATCH($A5&amp;":2",Finish!$I:$I,0))</f>
        <v>86</v>
      </c>
      <c r="D5" s="30"/>
      <c r="E5" s="30"/>
      <c r="F5" s="30"/>
      <c r="G5" s="30" t="s">
        <v>24</v>
      </c>
      <c r="H5" s="78">
        <f>IF(COUNTIF(Finish!$O:$O,$G5)=0,99999,MATCH($G5,Finish!$O:$O,0))</f>
        <v>45</v>
      </c>
      <c r="I5" s="78">
        <f>IF(COUNTIF(Finish!$O:$O,$A9)&lt;2,99999,MATCH($A9&amp;":2",Finish!$I:$I,0))</f>
        <v>61</v>
      </c>
      <c r="J5" s="30">
        <f t="shared" si="0"/>
        <v>45</v>
      </c>
      <c r="K5" s="30">
        <f t="shared" si="1"/>
        <v>61</v>
      </c>
      <c r="L5" s="30"/>
      <c r="M5" s="78" t="s">
        <v>124</v>
      </c>
      <c r="N5" s="78">
        <f>IF(COUNTIF(Finish!$I:$I,M5)=0,99999,MATCH(M5,Finish!$I:$I,0))</f>
        <v>99999</v>
      </c>
      <c r="O5" s="30"/>
      <c r="P5" s="30"/>
      <c r="Q5" s="78" t="s">
        <v>120</v>
      </c>
      <c r="R5" s="78">
        <f>IF(COUNTIF(Finish!$I:$I,Q5)=0,99999,MATCH(Q5,Finish!$I:$I,0))</f>
        <v>99999</v>
      </c>
      <c r="S5" s="30"/>
    </row>
    <row r="6" spans="1:19" ht="12.75" customHeight="1" x14ac:dyDescent="0.2">
      <c r="A6" s="30" t="s">
        <v>21</v>
      </c>
      <c r="B6" s="78">
        <f>IF(COUNTIF(Finish!O:O,A6)=0,99999,MATCH(A6,Finish!O:O,0))</f>
        <v>21</v>
      </c>
      <c r="C6" s="78">
        <f>IF(COUNTIF(Finish!$O:$O,$A6)&lt;2,99999,MATCH($A6&amp;":2",Finish!$I:$I,0))</f>
        <v>23</v>
      </c>
      <c r="D6" s="30">
        <f>MIN(B6:B$15)</f>
        <v>21</v>
      </c>
      <c r="E6" s="30">
        <f>SMALL(B6:C$15,2)</f>
        <v>23</v>
      </c>
      <c r="F6" s="30"/>
      <c r="G6" s="30" t="s">
        <v>26</v>
      </c>
      <c r="H6" s="78">
        <f>IF(COUNTIF(Finish!$O:$O,$G6)=0,99999,MATCH($G6,Finish!$O:$O,0))</f>
        <v>102</v>
      </c>
      <c r="I6" s="78">
        <f>IF(COUNTIF(Finish!$O:$O,$A11)&lt;2,99999,MATCH($A11&amp;":2",Finish!$I:$I,0))</f>
        <v>113</v>
      </c>
      <c r="J6" s="30">
        <f t="shared" si="0"/>
        <v>102</v>
      </c>
      <c r="K6" s="30">
        <f t="shared" si="1"/>
        <v>108</v>
      </c>
      <c r="L6" s="30"/>
      <c r="M6" s="78" t="s">
        <v>136</v>
      </c>
      <c r="N6" s="78">
        <f>IF(COUNTIF(Finish!$I:$I,M6)=0,99999,MATCH(M6,Finish!$I:$I,0))</f>
        <v>99999</v>
      </c>
      <c r="O6" s="30"/>
      <c r="P6" s="30"/>
      <c r="Q6" s="78" t="s">
        <v>132</v>
      </c>
      <c r="R6" s="78">
        <f>IF(COUNTIF(Finish!$I:$I,Q6)=0,99999,MATCH(Q6,Finish!$I:$I,0))</f>
        <v>99999</v>
      </c>
      <c r="S6" s="30"/>
    </row>
    <row r="7" spans="1:19" ht="12.75" customHeight="1" x14ac:dyDescent="0.2">
      <c r="A7" s="30" t="s">
        <v>22</v>
      </c>
      <c r="B7" s="78">
        <f>IF(COUNTIF(Finish!O:O,A7)=0,99999,MATCH(A7,Finish!O:O,0))</f>
        <v>49</v>
      </c>
      <c r="C7" s="78">
        <f>IF(COUNTIF(Finish!$O:$O,$A7)&lt;2,99999,MATCH($A7&amp;":2",Finish!$I:$I,0))</f>
        <v>85</v>
      </c>
      <c r="D7" s="30"/>
      <c r="E7" s="30"/>
      <c r="F7" s="30"/>
      <c r="G7" s="30" t="s">
        <v>28</v>
      </c>
      <c r="H7" s="78">
        <f>IF(COUNTIF(Finish!$O:$O,$G7)=0,99999,MATCH($G7,Finish!$O:$O,0))</f>
        <v>99999</v>
      </c>
      <c r="I7" s="78">
        <f>IF(COUNTIF(Finish!$O:$O,$A13)&lt;2,99999,MATCH($A13&amp;":2",Finish!$I:$I,0))</f>
        <v>99999</v>
      </c>
      <c r="J7" s="30">
        <f t="shared" si="0"/>
        <v>108</v>
      </c>
      <c r="K7" s="30">
        <f t="shared" si="1"/>
        <v>99999</v>
      </c>
      <c r="L7" s="30"/>
      <c r="M7" s="78" t="s">
        <v>147</v>
      </c>
      <c r="N7" s="78">
        <f>IF(COUNTIF(Finish!$I:$I,M7)=0,99999,MATCH(M7,Finish!$I:$I,0))</f>
        <v>99999</v>
      </c>
      <c r="O7" s="30"/>
      <c r="P7" s="30"/>
      <c r="Q7" s="78" t="s">
        <v>143</v>
      </c>
      <c r="R7" s="78">
        <f>IF(COUNTIF(Finish!$I:$I,Q7)=0,99999,MATCH(Q7,Finish!$I:$I,0))</f>
        <v>99999</v>
      </c>
      <c r="S7" s="30"/>
    </row>
    <row r="8" spans="1:19" ht="12.75" customHeight="1" x14ac:dyDescent="0.2">
      <c r="A8" s="30" t="s">
        <v>23</v>
      </c>
      <c r="B8" s="78">
        <f>IF(COUNTIF(Finish!O:O,A8)=0,99999,MATCH(A8,Finish!O:O,0))</f>
        <v>27</v>
      </c>
      <c r="C8" s="78">
        <f>IF(COUNTIF(Finish!$O:$O,$A8)&lt;2,99999,MATCH($A8&amp;":2",Finish!$I:$I,0))</f>
        <v>40</v>
      </c>
      <c r="D8" s="30">
        <f>MIN(B8:B$15)</f>
        <v>27</v>
      </c>
      <c r="E8" s="30">
        <f>SMALL(B8:C$15,2)</f>
        <v>30</v>
      </c>
      <c r="F8" s="30"/>
      <c r="G8" s="30" t="s">
        <v>30</v>
      </c>
      <c r="H8" s="78">
        <f>IF(COUNTIF(Finish!$O:$O,$G8)=0,99999,MATCH($G8,Finish!$O:$O,0))</f>
        <v>108</v>
      </c>
      <c r="I8" s="78">
        <f>IF(COUNTIF(Finish!$O:$O,$A15)&lt;2,99999,MATCH($A15&amp;":2",Finish!$I:$I,0))</f>
        <v>99999</v>
      </c>
      <c r="J8" s="30">
        <f t="shared" si="0"/>
        <v>108</v>
      </c>
      <c r="K8" s="30">
        <f t="shared" si="1"/>
        <v>99999</v>
      </c>
      <c r="L8" s="30"/>
      <c r="M8" s="30"/>
      <c r="N8" s="30"/>
      <c r="O8" s="30"/>
      <c r="P8" s="30"/>
      <c r="Q8" s="30"/>
      <c r="R8" s="30"/>
      <c r="S8" s="30"/>
    </row>
    <row r="9" spans="1:19" ht="12.75" customHeight="1" x14ac:dyDescent="0.2">
      <c r="A9" s="30" t="s">
        <v>24</v>
      </c>
      <c r="B9" s="78">
        <f>IF(COUNTIF(Finish!O:O,A9)=0,99999,MATCH(A9,Finish!O:O,0))</f>
        <v>45</v>
      </c>
      <c r="C9" s="78">
        <f>IF(COUNTIF(Finish!$O:$O,$A9)&lt;2,99999,MATCH($A9&amp;":2",Finish!$I:$I,0))</f>
        <v>61</v>
      </c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</row>
    <row r="10" spans="1:19" ht="12.75" customHeight="1" x14ac:dyDescent="0.2">
      <c r="A10" s="30" t="s">
        <v>25</v>
      </c>
      <c r="B10" s="78">
        <f>IF(COUNTIF(Finish!O:O,A10)=0,99999,MATCH(A10,Finish!O:O,0))</f>
        <v>34</v>
      </c>
      <c r="C10" s="78">
        <f>IF(COUNTIF(Finish!$O:$O,$A10)&lt;2,99999,MATCH($A10&amp;":2",Finish!$I:$I,0))</f>
        <v>38</v>
      </c>
      <c r="D10" s="30">
        <f>MIN(B10:B$15)</f>
        <v>30</v>
      </c>
      <c r="E10" s="30">
        <f>SMALL(B10:C$15,2)</f>
        <v>34</v>
      </c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</row>
    <row r="11" spans="1:19" ht="12.75" customHeight="1" x14ac:dyDescent="0.2">
      <c r="A11" s="30" t="s">
        <v>26</v>
      </c>
      <c r="B11" s="78">
        <f>IF(COUNTIF(Finish!O:O,A11)=0,99999,MATCH(A11,Finish!O:O,0))</f>
        <v>102</v>
      </c>
      <c r="C11" s="78">
        <f>IF(COUNTIF(Finish!$O:$O,$A11)&lt;2,99999,MATCH($A11&amp;":2",Finish!$I:$I,0))</f>
        <v>113</v>
      </c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</row>
    <row r="12" spans="1:19" ht="12.75" customHeight="1" x14ac:dyDescent="0.2">
      <c r="A12" s="30" t="s">
        <v>27</v>
      </c>
      <c r="B12" s="78">
        <f>IF(COUNTIF(Finish!O:O,A12)=0,99999,MATCH(A12,Finish!O:O,0))</f>
        <v>30</v>
      </c>
      <c r="C12" s="78">
        <f>IF(COUNTIF(Finish!$O:$O,$A12)&lt;2,99999,MATCH($A12&amp;":2",Finish!$I:$I,0))</f>
        <v>43</v>
      </c>
      <c r="D12" s="30">
        <f>MIN(B12:B$15)</f>
        <v>30</v>
      </c>
      <c r="E12" s="30">
        <f>SMALL(B12:C$15,2)</f>
        <v>43</v>
      </c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</row>
    <row r="13" spans="1:19" ht="12.75" customHeight="1" x14ac:dyDescent="0.2">
      <c r="A13" s="30" t="s">
        <v>28</v>
      </c>
      <c r="B13" s="78">
        <f>IF(COUNTIF(Finish!O:O,A13)=0,99999,MATCH(A13,Finish!O:O,0))</f>
        <v>99999</v>
      </c>
      <c r="C13" s="78">
        <f>IF(COUNTIF(Finish!$O:$O,$A13)&lt;2,99999,MATCH($A13&amp;":2",Finish!$I:$I,0))</f>
        <v>99999</v>
      </c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</row>
    <row r="14" spans="1:19" ht="12.75" customHeight="1" x14ac:dyDescent="0.2">
      <c r="A14" s="30" t="s">
        <v>29</v>
      </c>
      <c r="B14" s="78">
        <f>IF(COUNTIF(Finish!O:O,A14)=0,99999,MATCH(A14,Finish!O:O,0))</f>
        <v>81</v>
      </c>
      <c r="C14" s="78">
        <f>IF(COUNTIF(Finish!$O:$O,$A14)&lt;2,99999,MATCH($A14&amp;":2",Finish!$I:$I,0))</f>
        <v>101</v>
      </c>
      <c r="D14" s="30">
        <f>MIN(B14:B$15)</f>
        <v>81</v>
      </c>
      <c r="E14" s="30">
        <f>SMALL(B14:C$15,2)</f>
        <v>101</v>
      </c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</row>
    <row r="15" spans="1:19" ht="12.75" customHeight="1" x14ac:dyDescent="0.2">
      <c r="A15" s="30" t="s">
        <v>30</v>
      </c>
      <c r="B15" s="78">
        <f>IF(COUNTIF(Finish!O:O,A15)=0,99999,MATCH(A15,Finish!O:O,0))</f>
        <v>108</v>
      </c>
      <c r="C15" s="78">
        <f>IF(COUNTIF(Finish!$O:$O,$A15)&lt;2,99999,MATCH($A15&amp;":2",Finish!$I:$I,0))</f>
        <v>99999</v>
      </c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</row>
    <row r="16" spans="1:19" ht="12.75" customHeight="1" x14ac:dyDescent="0.2">
      <c r="A16" s="30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</row>
    <row r="17" spans="1:19" ht="12.75" customHeight="1" x14ac:dyDescent="0.2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</row>
    <row r="18" spans="1:19" ht="12.75" customHeight="1" x14ac:dyDescent="0.2">
      <c r="A18" s="30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</row>
    <row r="19" spans="1:19" ht="12.75" customHeight="1" x14ac:dyDescent="0.2">
      <c r="A19" s="30"/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</row>
    <row r="20" spans="1:19" ht="12.75" customHeight="1" x14ac:dyDescent="0.2">
      <c r="A20" s="30"/>
      <c r="B20" s="30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</row>
    <row r="21" spans="1:19" ht="12.75" customHeight="1" x14ac:dyDescent="0.2">
      <c r="A21" s="30"/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</row>
    <row r="22" spans="1:19" ht="12.75" customHeight="1" x14ac:dyDescent="0.2">
      <c r="A22" s="30"/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</row>
    <row r="23" spans="1:19" ht="12.75" customHeight="1" x14ac:dyDescent="0.2">
      <c r="A23" s="30"/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</row>
    <row r="24" spans="1:19" ht="12.75" customHeight="1" x14ac:dyDescent="0.2">
      <c r="A24" s="30"/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</row>
    <row r="25" spans="1:19" ht="12.75" customHeight="1" x14ac:dyDescent="0.2">
      <c r="A25" s="30"/>
      <c r="B25" s="30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</row>
    <row r="26" spans="1:19" ht="12.75" customHeight="1" x14ac:dyDescent="0.2">
      <c r="A26" s="30"/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</row>
    <row r="27" spans="1:19" ht="12.75" customHeight="1" x14ac:dyDescent="0.2">
      <c r="A27" s="30"/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</row>
    <row r="28" spans="1:19" ht="12.75" customHeight="1" x14ac:dyDescent="0.2">
      <c r="A28" s="30"/>
      <c r="B28" s="30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</row>
    <row r="29" spans="1:19" ht="12.75" customHeight="1" x14ac:dyDescent="0.2">
      <c r="A29" s="30"/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</row>
    <row r="30" spans="1:19" ht="12.75" customHeight="1" x14ac:dyDescent="0.2">
      <c r="A30" s="30"/>
      <c r="B30" s="30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</row>
    <row r="31" spans="1:19" ht="12.75" customHeight="1" x14ac:dyDescent="0.2">
      <c r="A31" s="30"/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</row>
    <row r="32" spans="1:19" ht="12.75" customHeight="1" x14ac:dyDescent="0.2">
      <c r="A32" s="30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</row>
    <row r="33" spans="1:19" ht="12.75" customHeight="1" x14ac:dyDescent="0.2">
      <c r="A33" s="30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</row>
    <row r="34" spans="1:19" ht="12.75" customHeight="1" x14ac:dyDescent="0.2">
      <c r="A34" s="30"/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</row>
    <row r="35" spans="1:19" ht="12.75" customHeight="1" x14ac:dyDescent="0.2">
      <c r="A35" s="30"/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</row>
    <row r="36" spans="1:19" ht="12.75" customHeight="1" x14ac:dyDescent="0.2">
      <c r="A36" s="30"/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</row>
    <row r="37" spans="1:19" ht="12.75" customHeight="1" x14ac:dyDescent="0.2">
      <c r="A37" s="30"/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</row>
    <row r="38" spans="1:19" ht="12.75" customHeight="1" x14ac:dyDescent="0.2">
      <c r="A38" s="30"/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</row>
    <row r="39" spans="1:19" ht="12.75" customHeight="1" x14ac:dyDescent="0.2">
      <c r="A39" s="30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</row>
    <row r="40" spans="1:19" ht="12.75" customHeight="1" x14ac:dyDescent="0.2">
      <c r="A40" s="30"/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</row>
    <row r="41" spans="1:19" ht="12.75" customHeight="1" x14ac:dyDescent="0.2">
      <c r="A41" s="30"/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</row>
    <row r="42" spans="1:19" ht="12.75" customHeight="1" x14ac:dyDescent="0.2">
      <c r="A42" s="30"/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</row>
    <row r="43" spans="1:19" ht="12.75" customHeight="1" x14ac:dyDescent="0.2">
      <c r="A43" s="30"/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</row>
    <row r="44" spans="1:19" ht="12.75" customHeight="1" x14ac:dyDescent="0.2">
      <c r="A44" s="30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</row>
    <row r="45" spans="1:19" ht="12.75" customHeight="1" x14ac:dyDescent="0.2">
      <c r="A45" s="30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</row>
    <row r="46" spans="1:19" ht="12.75" customHeight="1" x14ac:dyDescent="0.2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</row>
    <row r="47" spans="1:19" ht="12.75" customHeight="1" x14ac:dyDescent="0.2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</row>
    <row r="48" spans="1:19" ht="12.75" customHeight="1" x14ac:dyDescent="0.2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</row>
    <row r="49" spans="1:19" ht="12.75" customHeight="1" x14ac:dyDescent="0.2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</row>
    <row r="50" spans="1:19" ht="12.75" customHeight="1" x14ac:dyDescent="0.2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</row>
    <row r="51" spans="1:19" ht="12.75" customHeight="1" x14ac:dyDescent="0.2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</row>
    <row r="52" spans="1:19" ht="12.75" customHeight="1" x14ac:dyDescent="0.2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</row>
    <row r="53" spans="1:19" ht="12.75" customHeight="1" x14ac:dyDescent="0.2">
      <c r="A53" s="30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</row>
    <row r="54" spans="1:19" ht="12.75" customHeight="1" x14ac:dyDescent="0.2">
      <c r="A54" s="30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</row>
    <row r="55" spans="1:19" ht="12.75" customHeight="1" x14ac:dyDescent="0.2">
      <c r="A55" s="30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</row>
    <row r="56" spans="1:19" ht="12.75" customHeight="1" x14ac:dyDescent="0.2">
      <c r="A56" s="30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</row>
    <row r="57" spans="1:19" ht="12.75" customHeight="1" x14ac:dyDescent="0.2">
      <c r="A57" s="30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</row>
    <row r="58" spans="1:19" ht="12.75" customHeight="1" x14ac:dyDescent="0.2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</row>
    <row r="59" spans="1:19" ht="12.75" customHeight="1" x14ac:dyDescent="0.2">
      <c r="A59" s="30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</row>
    <row r="60" spans="1:19" ht="12.75" customHeight="1" x14ac:dyDescent="0.2">
      <c r="A60" s="30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</row>
    <row r="61" spans="1:19" ht="12.75" customHeight="1" x14ac:dyDescent="0.2">
      <c r="A61" s="30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</row>
    <row r="62" spans="1:19" ht="12.75" customHeight="1" x14ac:dyDescent="0.2">
      <c r="A62" s="30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</row>
    <row r="63" spans="1:19" ht="12.75" customHeight="1" x14ac:dyDescent="0.2">
      <c r="A63" s="30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</row>
    <row r="64" spans="1:19" ht="12.75" customHeight="1" x14ac:dyDescent="0.2">
      <c r="A64" s="30"/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</row>
    <row r="65" spans="1:19" ht="12.75" customHeight="1" x14ac:dyDescent="0.2">
      <c r="A65" s="30"/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</row>
    <row r="66" spans="1:19" ht="12.75" customHeight="1" x14ac:dyDescent="0.2">
      <c r="A66" s="30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</row>
    <row r="67" spans="1:19" ht="12.75" customHeight="1" x14ac:dyDescent="0.2">
      <c r="A67" s="30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</row>
    <row r="68" spans="1:19" ht="12.75" customHeight="1" x14ac:dyDescent="0.2">
      <c r="A68" s="30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</row>
    <row r="69" spans="1:19" ht="12.75" customHeight="1" x14ac:dyDescent="0.2">
      <c r="A69" s="30"/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</row>
    <row r="70" spans="1:19" ht="12.75" customHeight="1" x14ac:dyDescent="0.2">
      <c r="A70" s="30"/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</row>
    <row r="71" spans="1:19" ht="12.75" customHeight="1" x14ac:dyDescent="0.2">
      <c r="A71" s="30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</row>
    <row r="72" spans="1:19" ht="12.75" customHeight="1" x14ac:dyDescent="0.2">
      <c r="A72" s="30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</row>
    <row r="73" spans="1:19" ht="12.75" customHeight="1" x14ac:dyDescent="0.2">
      <c r="A73" s="30"/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</row>
    <row r="74" spans="1:19" ht="12.75" customHeight="1" x14ac:dyDescent="0.2">
      <c r="A74" s="30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</row>
    <row r="75" spans="1:19" ht="12.75" customHeight="1" x14ac:dyDescent="0.2">
      <c r="A75" s="30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</row>
    <row r="76" spans="1:19" ht="12.75" customHeight="1" x14ac:dyDescent="0.2">
      <c r="A76" s="30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</row>
    <row r="77" spans="1:19" ht="12.75" customHeight="1" x14ac:dyDescent="0.2">
      <c r="A77" s="30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</row>
    <row r="78" spans="1:19" ht="12.75" customHeight="1" x14ac:dyDescent="0.2">
      <c r="A78" s="30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</row>
    <row r="79" spans="1:19" ht="12.75" customHeight="1" x14ac:dyDescent="0.2">
      <c r="A79" s="30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</row>
    <row r="80" spans="1:19" ht="12.75" customHeight="1" x14ac:dyDescent="0.2">
      <c r="A80" s="30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</row>
    <row r="81" spans="1:19" ht="12.75" customHeight="1" x14ac:dyDescent="0.2">
      <c r="A81" s="30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</row>
    <row r="82" spans="1:19" ht="12.75" customHeight="1" x14ac:dyDescent="0.2">
      <c r="A82" s="30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</row>
    <row r="83" spans="1:19" ht="12.75" customHeight="1" x14ac:dyDescent="0.2">
      <c r="A83" s="30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</row>
    <row r="84" spans="1:19" ht="12.75" customHeight="1" x14ac:dyDescent="0.2">
      <c r="A84" s="30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</row>
    <row r="85" spans="1:19" ht="12.75" customHeight="1" x14ac:dyDescent="0.2">
      <c r="A85" s="30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</row>
    <row r="86" spans="1:19" ht="12.75" customHeight="1" x14ac:dyDescent="0.2">
      <c r="A86" s="30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</row>
    <row r="87" spans="1:19" ht="12.75" customHeight="1" x14ac:dyDescent="0.2">
      <c r="A87" s="30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</row>
    <row r="88" spans="1:19" ht="12.75" customHeight="1" x14ac:dyDescent="0.2">
      <c r="A88" s="30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</row>
    <row r="89" spans="1:19" ht="12.75" customHeight="1" x14ac:dyDescent="0.2">
      <c r="A89" s="30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</row>
    <row r="90" spans="1:19" ht="12.75" customHeight="1" x14ac:dyDescent="0.2">
      <c r="A90" s="30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</row>
    <row r="91" spans="1:19" ht="12.75" customHeight="1" x14ac:dyDescent="0.2">
      <c r="A91" s="30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</row>
    <row r="92" spans="1:19" ht="12.75" customHeight="1" x14ac:dyDescent="0.2">
      <c r="A92" s="30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</row>
    <row r="93" spans="1:19" ht="12.75" customHeight="1" x14ac:dyDescent="0.2">
      <c r="A93" s="30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</row>
    <row r="94" spans="1:19" ht="12.75" customHeight="1" x14ac:dyDescent="0.2">
      <c r="A94" s="30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</row>
    <row r="95" spans="1:19" ht="12.75" customHeight="1" x14ac:dyDescent="0.2">
      <c r="A95" s="30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</row>
    <row r="96" spans="1:19" ht="12.75" customHeight="1" x14ac:dyDescent="0.2">
      <c r="A96" s="30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</row>
    <row r="97" spans="1:19" ht="12.75" customHeight="1" x14ac:dyDescent="0.2">
      <c r="A97" s="30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</row>
    <row r="98" spans="1:19" ht="12.75" customHeight="1" x14ac:dyDescent="0.2">
      <c r="A98" s="30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</row>
    <row r="99" spans="1:19" ht="12.75" customHeight="1" x14ac:dyDescent="0.2">
      <c r="A99" s="30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</row>
    <row r="100" spans="1:19" ht="12.75" customHeight="1" x14ac:dyDescent="0.2">
      <c r="A100" s="30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</row>
  </sheetData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3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6" sqref="B6"/>
    </sheetView>
  </sheetViews>
  <sheetFormatPr defaultColWidth="12.5703125" defaultRowHeight="15" customHeight="1" x14ac:dyDescent="0.2"/>
  <cols>
    <col min="1" max="1" width="8.140625" customWidth="1"/>
    <col min="2" max="3" width="27.5703125" customWidth="1"/>
    <col min="4" max="4" width="9.140625" customWidth="1"/>
    <col min="5" max="5" width="8.7109375" customWidth="1"/>
    <col min="6" max="6" width="22.140625" customWidth="1"/>
    <col min="7" max="8" width="7.140625" customWidth="1"/>
    <col min="9" max="9" width="22.140625" customWidth="1"/>
    <col min="10" max="11" width="5.7109375" customWidth="1"/>
    <col min="12" max="12" width="7.42578125" customWidth="1"/>
    <col min="13" max="13" width="5.7109375" customWidth="1"/>
  </cols>
  <sheetData>
    <row r="1" spans="1:13" ht="12.75" customHeight="1" x14ac:dyDescent="0.2">
      <c r="A1" s="16"/>
      <c r="B1" s="16">
        <v>1</v>
      </c>
      <c r="C1" s="16"/>
      <c r="D1" s="17"/>
      <c r="E1" s="16"/>
      <c r="F1" s="18"/>
      <c r="G1" s="16"/>
      <c r="H1" s="19"/>
      <c r="I1" s="18"/>
      <c r="J1" s="16"/>
      <c r="K1" s="19"/>
      <c r="L1" s="16"/>
      <c r="M1" s="16"/>
    </row>
    <row r="2" spans="1:13" ht="12.75" customHeight="1" x14ac:dyDescent="0.2">
      <c r="A2" s="20" t="s">
        <v>32</v>
      </c>
      <c r="B2" s="21" t="s">
        <v>33</v>
      </c>
      <c r="C2" s="21" t="s">
        <v>34</v>
      </c>
      <c r="D2" s="20" t="s">
        <v>35</v>
      </c>
      <c r="E2" s="21" t="s">
        <v>36</v>
      </c>
      <c r="F2" s="22" t="s">
        <v>37</v>
      </c>
      <c r="G2" s="23" t="s">
        <v>38</v>
      </c>
      <c r="H2" s="24" t="s">
        <v>39</v>
      </c>
      <c r="I2" s="22" t="s">
        <v>40</v>
      </c>
      <c r="J2" s="16"/>
      <c r="K2" s="19"/>
      <c r="L2" s="16" t="s">
        <v>32</v>
      </c>
      <c r="M2" s="16">
        <f>MIN(L:L)</f>
        <v>1</v>
      </c>
    </row>
    <row r="3" spans="1:13" ht="12.75" customHeight="1" x14ac:dyDescent="0.2">
      <c r="A3" s="25"/>
      <c r="B3" s="26"/>
      <c r="C3" s="26" t="s">
        <v>41</v>
      </c>
      <c r="D3" s="25"/>
      <c r="E3" s="26"/>
      <c r="F3" s="27"/>
      <c r="G3" s="28"/>
      <c r="H3" s="29"/>
      <c r="I3" s="27"/>
      <c r="J3" s="28"/>
      <c r="K3" s="29"/>
      <c r="L3" s="28"/>
      <c r="M3" s="28">
        <f>MAX(L:L)</f>
        <v>115</v>
      </c>
    </row>
    <row r="4" spans="1:13" ht="12.75" customHeight="1" x14ac:dyDescent="0.2">
      <c r="A4" s="30">
        <v>1</v>
      </c>
      <c r="B4" s="31" t="s">
        <v>175</v>
      </c>
      <c r="C4" s="31" t="s">
        <v>176</v>
      </c>
      <c r="D4" s="30" t="s">
        <v>21</v>
      </c>
      <c r="E4" s="17" t="str">
        <f>IF(MATCH(A4,Finish!A:A,0)&gt;0,"Y","")</f>
        <v>Y</v>
      </c>
      <c r="F4" s="18" t="str">
        <f t="shared" ref="F4:F203" si="0">IF(LEFT(D4,1)="M",C4,"")</f>
        <v>Todmorden Harriers</v>
      </c>
      <c r="G4" s="16" t="str">
        <f t="shared" ref="G4:G203" si="1">IF(H4="","",RANK(H4,H:H,1))</f>
        <v/>
      </c>
      <c r="H4" s="32" t="str">
        <f t="shared" ref="H4:H203" si="2">IF(OR(F4="",F4=$C$3),"",IF(COUNTIF(F$2:F4,F4)=3,ROW(),""))</f>
        <v/>
      </c>
      <c r="I4" s="18" t="str">
        <f t="shared" ref="I4:I203" si="3">IF(LEFT(D4,1)="W",C4,"")</f>
        <v/>
      </c>
      <c r="J4" s="16" t="str">
        <f t="shared" ref="J4:J203" si="4">IF(K4="","",RANK(K4,K:K,1))</f>
        <v/>
      </c>
      <c r="K4" s="32" t="str">
        <f t="shared" ref="K4:K203" si="5">IF(OR(I4="",I4=$C$3),"",IF(COUNTIF(I$2:I4,I4)=3,ROW(),""))</f>
        <v/>
      </c>
      <c r="L4" s="17">
        <f t="shared" ref="L4:L203" si="6">IF(B4="","",A4)</f>
        <v>1</v>
      </c>
      <c r="M4" s="16"/>
    </row>
    <row r="5" spans="1:13" ht="12.75" customHeight="1" x14ac:dyDescent="0.2">
      <c r="A5" s="17">
        <f t="shared" ref="A5:A203" si="7">A4+1</f>
        <v>2</v>
      </c>
      <c r="B5" s="31" t="s">
        <v>177</v>
      </c>
      <c r="C5" s="31" t="s">
        <v>178</v>
      </c>
      <c r="D5" s="30" t="s">
        <v>18</v>
      </c>
      <c r="E5" s="17" t="str">
        <f>IF(MATCH(A5,Finish!A:A,0)&gt;0,"Y","")</f>
        <v>Y</v>
      </c>
      <c r="F5" s="18"/>
      <c r="G5" s="16" t="str">
        <f t="shared" si="1"/>
        <v/>
      </c>
      <c r="H5" s="32" t="str">
        <f t="shared" si="2"/>
        <v/>
      </c>
      <c r="I5" s="18" t="str">
        <f t="shared" si="3"/>
        <v>Accrington RR</v>
      </c>
      <c r="J5" s="16" t="str">
        <f t="shared" si="4"/>
        <v/>
      </c>
      <c r="K5" s="32" t="str">
        <f t="shared" si="5"/>
        <v/>
      </c>
      <c r="L5" s="17">
        <f t="shared" si="6"/>
        <v>2</v>
      </c>
      <c r="M5" s="16"/>
    </row>
    <row r="6" spans="1:13" ht="12.75" customHeight="1" x14ac:dyDescent="0.2">
      <c r="A6" s="17">
        <f t="shared" si="7"/>
        <v>3</v>
      </c>
      <c r="B6" s="31" t="s">
        <v>179</v>
      </c>
      <c r="C6" s="31" t="s">
        <v>178</v>
      </c>
      <c r="D6" s="30" t="s">
        <v>23</v>
      </c>
      <c r="E6" s="17" t="str">
        <f>IF(MATCH(A6,Finish!A:A,0)&gt;0,"Y","")</f>
        <v>Y</v>
      </c>
      <c r="F6" s="18" t="str">
        <f t="shared" si="0"/>
        <v>Accrington RR</v>
      </c>
      <c r="G6" s="16" t="str">
        <f t="shared" si="1"/>
        <v/>
      </c>
      <c r="H6" s="32" t="str">
        <f t="shared" si="2"/>
        <v/>
      </c>
      <c r="I6" s="18" t="str">
        <f t="shared" si="3"/>
        <v/>
      </c>
      <c r="J6" s="16" t="str">
        <f t="shared" si="4"/>
        <v/>
      </c>
      <c r="K6" s="32" t="str">
        <f t="shared" si="5"/>
        <v/>
      </c>
      <c r="L6" s="17">
        <f t="shared" si="6"/>
        <v>3</v>
      </c>
      <c r="M6" s="16"/>
    </row>
    <row r="7" spans="1:13" ht="12.75" customHeight="1" x14ac:dyDescent="0.2">
      <c r="A7" s="17">
        <f t="shared" si="7"/>
        <v>4</v>
      </c>
      <c r="B7" s="31" t="s">
        <v>180</v>
      </c>
      <c r="C7" s="31" t="s">
        <v>181</v>
      </c>
      <c r="D7" s="30" t="s">
        <v>19</v>
      </c>
      <c r="E7" s="17" t="str">
        <f>IF(MATCH(A7,Finish!A:A,0)&gt;0,"Y","")</f>
        <v>Y</v>
      </c>
      <c r="F7" s="18" t="str">
        <f t="shared" si="0"/>
        <v>Horwich RMI Harriers</v>
      </c>
      <c r="G7" s="16" t="str">
        <f t="shared" si="1"/>
        <v/>
      </c>
      <c r="H7" s="32" t="str">
        <f t="shared" si="2"/>
        <v/>
      </c>
      <c r="I7" s="18" t="str">
        <f t="shared" si="3"/>
        <v/>
      </c>
      <c r="J7" s="16" t="str">
        <f t="shared" si="4"/>
        <v/>
      </c>
      <c r="K7" s="32" t="str">
        <f t="shared" si="5"/>
        <v/>
      </c>
      <c r="L7" s="17">
        <f t="shared" si="6"/>
        <v>4</v>
      </c>
      <c r="M7" s="16"/>
    </row>
    <row r="8" spans="1:13" ht="12.75" customHeight="1" x14ac:dyDescent="0.2">
      <c r="A8" s="17">
        <f t="shared" si="7"/>
        <v>5</v>
      </c>
      <c r="B8" s="31" t="s">
        <v>182</v>
      </c>
      <c r="C8" s="31" t="s">
        <v>183</v>
      </c>
      <c r="D8" s="30" t="s">
        <v>184</v>
      </c>
      <c r="E8" s="17" t="str">
        <f>IF(MATCH(A8,Finish!A:A,0)&gt;0,"Y","")</f>
        <v>Y</v>
      </c>
      <c r="F8" s="18" t="str">
        <f t="shared" si="0"/>
        <v>Bowland Fell Runners</v>
      </c>
      <c r="G8" s="16" t="str">
        <f t="shared" si="1"/>
        <v/>
      </c>
      <c r="H8" s="32" t="str">
        <f t="shared" si="2"/>
        <v/>
      </c>
      <c r="I8" s="18" t="str">
        <f t="shared" si="3"/>
        <v/>
      </c>
      <c r="J8" s="16" t="str">
        <f t="shared" si="4"/>
        <v/>
      </c>
      <c r="K8" s="32" t="str">
        <f t="shared" si="5"/>
        <v/>
      </c>
      <c r="L8" s="17">
        <f t="shared" si="6"/>
        <v>5</v>
      </c>
      <c r="M8" s="16"/>
    </row>
    <row r="9" spans="1:13" ht="12.75" customHeight="1" x14ac:dyDescent="0.2">
      <c r="A9" s="17">
        <f t="shared" si="7"/>
        <v>6</v>
      </c>
      <c r="B9" s="31" t="s">
        <v>185</v>
      </c>
      <c r="C9" s="31" t="s">
        <v>186</v>
      </c>
      <c r="D9" s="30" t="s">
        <v>29</v>
      </c>
      <c r="E9" s="17" t="str">
        <f>IF(MATCH(A9,Finish!A:A,0)&gt;0,"Y","")</f>
        <v>Y</v>
      </c>
      <c r="F9" s="18" t="str">
        <f t="shared" si="0"/>
        <v>u/a</v>
      </c>
      <c r="G9" s="16" t="str">
        <f t="shared" si="1"/>
        <v/>
      </c>
      <c r="H9" s="32" t="str">
        <f t="shared" si="2"/>
        <v/>
      </c>
      <c r="I9" s="18" t="str">
        <f t="shared" si="3"/>
        <v/>
      </c>
      <c r="J9" s="16" t="str">
        <f t="shared" si="4"/>
        <v/>
      </c>
      <c r="K9" s="32" t="str">
        <f t="shared" si="5"/>
        <v/>
      </c>
      <c r="L9" s="17">
        <f t="shared" si="6"/>
        <v>6</v>
      </c>
      <c r="M9" s="16"/>
    </row>
    <row r="10" spans="1:13" ht="12.75" customHeight="1" x14ac:dyDescent="0.2">
      <c r="A10" s="17">
        <f t="shared" si="7"/>
        <v>7</v>
      </c>
      <c r="B10" s="31" t="s">
        <v>187</v>
      </c>
      <c r="C10" s="31" t="s">
        <v>188</v>
      </c>
      <c r="D10" s="30" t="s">
        <v>189</v>
      </c>
      <c r="E10" s="17" t="str">
        <f>IF(MATCH(A10,Finish!A:A,0)&gt;0,"Y","")</f>
        <v>Y</v>
      </c>
      <c r="F10" s="18" t="str">
        <f t="shared" si="0"/>
        <v/>
      </c>
      <c r="G10" s="16" t="str">
        <f t="shared" si="1"/>
        <v/>
      </c>
      <c r="H10" s="32" t="str">
        <f t="shared" si="2"/>
        <v/>
      </c>
      <c r="I10" s="18" t="str">
        <f t="shared" si="3"/>
        <v>Acre Street Runners</v>
      </c>
      <c r="J10" s="16" t="str">
        <f t="shared" si="4"/>
        <v/>
      </c>
      <c r="K10" s="32" t="str">
        <f t="shared" si="5"/>
        <v/>
      </c>
      <c r="L10" s="17">
        <f t="shared" si="6"/>
        <v>7</v>
      </c>
      <c r="M10" s="16"/>
    </row>
    <row r="11" spans="1:13" ht="12.75" customHeight="1" x14ac:dyDescent="0.2">
      <c r="A11" s="17">
        <f t="shared" si="7"/>
        <v>8</v>
      </c>
      <c r="B11" s="31" t="s">
        <v>190</v>
      </c>
      <c r="C11" s="31" t="s">
        <v>191</v>
      </c>
      <c r="D11" s="30" t="s">
        <v>19</v>
      </c>
      <c r="E11" s="17" t="str">
        <f>IF(MATCH(A11,Finish!A:A,0)&gt;0,"Y","")</f>
        <v>Y</v>
      </c>
      <c r="F11" s="18" t="str">
        <f t="shared" si="0"/>
        <v>Meltham AC</v>
      </c>
      <c r="G11" s="16" t="str">
        <f t="shared" si="1"/>
        <v/>
      </c>
      <c r="H11" s="32" t="str">
        <f t="shared" si="2"/>
        <v/>
      </c>
      <c r="I11" s="18" t="str">
        <f t="shared" si="3"/>
        <v/>
      </c>
      <c r="J11" s="16" t="str">
        <f t="shared" si="4"/>
        <v/>
      </c>
      <c r="K11" s="32" t="str">
        <f t="shared" si="5"/>
        <v/>
      </c>
      <c r="L11" s="17">
        <f t="shared" si="6"/>
        <v>8</v>
      </c>
      <c r="M11" s="16"/>
    </row>
    <row r="12" spans="1:13" ht="12.75" customHeight="1" x14ac:dyDescent="0.2">
      <c r="A12" s="17">
        <f t="shared" si="7"/>
        <v>9</v>
      </c>
      <c r="B12" s="31" t="s">
        <v>192</v>
      </c>
      <c r="C12" s="31" t="s">
        <v>193</v>
      </c>
      <c r="D12" s="30" t="s">
        <v>30</v>
      </c>
      <c r="E12" s="17" t="str">
        <f>IF(MATCH(A12,Finish!A:A,0)&gt;0,"Y","")</f>
        <v>Y</v>
      </c>
      <c r="F12" s="18" t="str">
        <f t="shared" si="0"/>
        <v/>
      </c>
      <c r="G12" s="16" t="str">
        <f t="shared" si="1"/>
        <v/>
      </c>
      <c r="H12" s="32" t="str">
        <f t="shared" si="2"/>
        <v/>
      </c>
      <c r="I12" s="18" t="str">
        <f t="shared" si="3"/>
        <v>CleM</v>
      </c>
      <c r="J12" s="16" t="str">
        <f t="shared" si="4"/>
        <v/>
      </c>
      <c r="K12" s="32" t="str">
        <f t="shared" si="5"/>
        <v/>
      </c>
      <c r="L12" s="17">
        <f t="shared" si="6"/>
        <v>9</v>
      </c>
      <c r="M12" s="16"/>
    </row>
    <row r="13" spans="1:13" ht="12.75" customHeight="1" x14ac:dyDescent="0.2">
      <c r="A13" s="17">
        <f t="shared" si="7"/>
        <v>10</v>
      </c>
      <c r="B13" s="31" t="s">
        <v>194</v>
      </c>
      <c r="C13" s="31" t="s">
        <v>195</v>
      </c>
      <c r="D13" s="30" t="s">
        <v>25</v>
      </c>
      <c r="E13" s="17" t="str">
        <f>IF(MATCH(A13,Finish!A:A,0)&gt;0,"Y","")</f>
        <v>Y</v>
      </c>
      <c r="F13" s="18" t="str">
        <f t="shared" si="0"/>
        <v>Rossendale Harriers</v>
      </c>
      <c r="G13" s="16" t="str">
        <f t="shared" si="1"/>
        <v/>
      </c>
      <c r="H13" s="32" t="str">
        <f t="shared" si="2"/>
        <v/>
      </c>
      <c r="I13" s="18" t="str">
        <f t="shared" si="3"/>
        <v/>
      </c>
      <c r="J13" s="16" t="str">
        <f t="shared" si="4"/>
        <v/>
      </c>
      <c r="K13" s="32" t="str">
        <f t="shared" si="5"/>
        <v/>
      </c>
      <c r="L13" s="17">
        <f t="shared" si="6"/>
        <v>10</v>
      </c>
      <c r="M13" s="16"/>
    </row>
    <row r="14" spans="1:13" ht="12.75" customHeight="1" x14ac:dyDescent="0.2">
      <c r="A14" s="17">
        <f t="shared" si="7"/>
        <v>11</v>
      </c>
      <c r="B14" s="31" t="s">
        <v>196</v>
      </c>
      <c r="C14" s="31" t="s">
        <v>197</v>
      </c>
      <c r="D14" s="30" t="s">
        <v>23</v>
      </c>
      <c r="E14" s="17" t="str">
        <f>IF(MATCH(A14,Finish!A:A,0)&gt;0,"Y","")</f>
        <v>Y</v>
      </c>
      <c r="F14" s="18" t="str">
        <f t="shared" si="0"/>
        <v>Cheshire Hill Racers</v>
      </c>
      <c r="G14" s="16" t="str">
        <f t="shared" si="1"/>
        <v/>
      </c>
      <c r="H14" s="32" t="str">
        <f t="shared" si="2"/>
        <v/>
      </c>
      <c r="I14" s="18" t="str">
        <f t="shared" si="3"/>
        <v/>
      </c>
      <c r="J14" s="16" t="str">
        <f t="shared" si="4"/>
        <v/>
      </c>
      <c r="K14" s="32" t="str">
        <f t="shared" si="5"/>
        <v/>
      </c>
      <c r="L14" s="17">
        <f t="shared" si="6"/>
        <v>11</v>
      </c>
      <c r="M14" s="16"/>
    </row>
    <row r="15" spans="1:13" ht="12.75" customHeight="1" x14ac:dyDescent="0.2">
      <c r="A15" s="17">
        <f t="shared" si="7"/>
        <v>12</v>
      </c>
      <c r="B15" s="31" t="s">
        <v>198</v>
      </c>
      <c r="C15" s="31" t="s">
        <v>176</v>
      </c>
      <c r="D15" s="30" t="s">
        <v>24</v>
      </c>
      <c r="E15" s="17" t="str">
        <f>IF(MATCH(A15,Finish!A:A,0)&gt;0,"Y","")</f>
        <v>Y</v>
      </c>
      <c r="F15" s="18" t="str">
        <f t="shared" si="0"/>
        <v/>
      </c>
      <c r="G15" s="16" t="str">
        <f t="shared" si="1"/>
        <v/>
      </c>
      <c r="H15" s="32" t="str">
        <f t="shared" si="2"/>
        <v/>
      </c>
      <c r="I15" s="18" t="str">
        <f t="shared" si="3"/>
        <v>Todmorden Harriers</v>
      </c>
      <c r="J15" s="16" t="str">
        <f t="shared" si="4"/>
        <v/>
      </c>
      <c r="K15" s="32" t="str">
        <f t="shared" si="5"/>
        <v/>
      </c>
      <c r="L15" s="17">
        <f t="shared" si="6"/>
        <v>12</v>
      </c>
      <c r="M15" s="16"/>
    </row>
    <row r="16" spans="1:13" ht="12.75" customHeight="1" x14ac:dyDescent="0.2">
      <c r="A16" s="17">
        <f t="shared" si="7"/>
        <v>13</v>
      </c>
      <c r="B16" s="31" t="s">
        <v>199</v>
      </c>
      <c r="C16" s="31" t="s">
        <v>200</v>
      </c>
      <c r="D16" s="30" t="s">
        <v>23</v>
      </c>
      <c r="E16" s="17" t="str">
        <f>IF(MATCH(A16,Finish!A:A,0)&gt;0,"Y","")</f>
        <v>Y</v>
      </c>
      <c r="F16" s="18" t="str">
        <f t="shared" si="0"/>
        <v>Achille Ratti CC</v>
      </c>
      <c r="G16" s="16" t="str">
        <f t="shared" si="1"/>
        <v/>
      </c>
      <c r="H16" s="32" t="str">
        <f t="shared" si="2"/>
        <v/>
      </c>
      <c r="I16" s="18" t="str">
        <f t="shared" si="3"/>
        <v/>
      </c>
      <c r="J16" s="16" t="str">
        <f t="shared" si="4"/>
        <v/>
      </c>
      <c r="K16" s="32" t="str">
        <f t="shared" si="5"/>
        <v/>
      </c>
      <c r="L16" s="17">
        <f t="shared" si="6"/>
        <v>13</v>
      </c>
      <c r="M16" s="16"/>
    </row>
    <row r="17" spans="1:13" ht="12.75" customHeight="1" x14ac:dyDescent="0.2">
      <c r="A17" s="17">
        <f t="shared" si="7"/>
        <v>14</v>
      </c>
      <c r="B17" s="31" t="s">
        <v>201</v>
      </c>
      <c r="C17" s="31" t="s">
        <v>193</v>
      </c>
      <c r="D17" s="30" t="s">
        <v>29</v>
      </c>
      <c r="E17" s="17" t="str">
        <f>IF(MATCH(A17,Finish!A:A,0)&gt;0,"Y","")</f>
        <v>Y</v>
      </c>
      <c r="F17" s="18" t="str">
        <f t="shared" si="0"/>
        <v>CleM</v>
      </c>
      <c r="G17" s="16" t="str">
        <f t="shared" si="1"/>
        <v/>
      </c>
      <c r="H17" s="32" t="str">
        <f t="shared" si="2"/>
        <v/>
      </c>
      <c r="I17" s="18" t="str">
        <f t="shared" si="3"/>
        <v/>
      </c>
      <c r="J17" s="16" t="str">
        <f t="shared" si="4"/>
        <v/>
      </c>
      <c r="K17" s="32" t="str">
        <f t="shared" si="5"/>
        <v/>
      </c>
      <c r="L17" s="17">
        <f t="shared" si="6"/>
        <v>14</v>
      </c>
      <c r="M17" s="16"/>
    </row>
    <row r="18" spans="1:13" ht="12.75" customHeight="1" x14ac:dyDescent="0.2">
      <c r="A18" s="17">
        <f t="shared" si="7"/>
        <v>15</v>
      </c>
      <c r="B18" s="31" t="s">
        <v>202</v>
      </c>
      <c r="C18" s="31" t="s">
        <v>176</v>
      </c>
      <c r="D18" s="30" t="s">
        <v>21</v>
      </c>
      <c r="E18" s="17" t="str">
        <f>IF(MATCH(A18,Finish!A:A,0)&gt;0,"Y","")</f>
        <v>Y</v>
      </c>
      <c r="F18" s="18" t="str">
        <f t="shared" si="0"/>
        <v>Todmorden Harriers</v>
      </c>
      <c r="G18" s="16" t="str">
        <f t="shared" si="1"/>
        <v/>
      </c>
      <c r="H18" s="32" t="str">
        <f t="shared" si="2"/>
        <v/>
      </c>
      <c r="I18" s="18" t="str">
        <f t="shared" si="3"/>
        <v/>
      </c>
      <c r="J18" s="16" t="str">
        <f t="shared" si="4"/>
        <v/>
      </c>
      <c r="K18" s="32" t="str">
        <f t="shared" si="5"/>
        <v/>
      </c>
      <c r="L18" s="17">
        <f t="shared" si="6"/>
        <v>15</v>
      </c>
      <c r="M18" s="16"/>
    </row>
    <row r="19" spans="1:13" ht="12.75" customHeight="1" x14ac:dyDescent="0.2">
      <c r="A19" s="17">
        <f t="shared" si="7"/>
        <v>16</v>
      </c>
      <c r="B19" s="31" t="s">
        <v>203</v>
      </c>
      <c r="C19" s="31" t="s">
        <v>181</v>
      </c>
      <c r="D19" s="30" t="s">
        <v>21</v>
      </c>
      <c r="E19" s="17" t="str">
        <f>IF(MATCH(A19,Finish!A:A,0)&gt;0,"Y","")</f>
        <v>Y</v>
      </c>
      <c r="F19" s="18" t="str">
        <f t="shared" si="0"/>
        <v>Horwich RMI Harriers</v>
      </c>
      <c r="G19" s="16" t="str">
        <f t="shared" si="1"/>
        <v/>
      </c>
      <c r="H19" s="32" t="str">
        <f t="shared" si="2"/>
        <v/>
      </c>
      <c r="I19" s="18" t="str">
        <f t="shared" si="3"/>
        <v/>
      </c>
      <c r="J19" s="16" t="str">
        <f t="shared" si="4"/>
        <v/>
      </c>
      <c r="K19" s="32" t="str">
        <f t="shared" si="5"/>
        <v/>
      </c>
      <c r="L19" s="17">
        <f t="shared" si="6"/>
        <v>16</v>
      </c>
      <c r="M19" s="16"/>
    </row>
    <row r="20" spans="1:13" ht="12.75" customHeight="1" x14ac:dyDescent="0.2">
      <c r="A20" s="17">
        <f t="shared" si="7"/>
        <v>17</v>
      </c>
      <c r="B20" s="31" t="s">
        <v>204</v>
      </c>
      <c r="C20" s="31" t="s">
        <v>205</v>
      </c>
      <c r="D20" s="30" t="s">
        <v>206</v>
      </c>
      <c r="E20" s="17" t="str">
        <f>IF(MATCH(A20,Finish!A:A,0)&gt;0,"Y","")</f>
        <v>Y</v>
      </c>
      <c r="F20" s="18" t="str">
        <f t="shared" si="0"/>
        <v/>
      </c>
      <c r="G20" s="16" t="str">
        <f t="shared" si="1"/>
        <v/>
      </c>
      <c r="H20" s="32" t="str">
        <f t="shared" si="2"/>
        <v/>
      </c>
      <c r="I20" s="18" t="str">
        <f t="shared" si="3"/>
        <v>Saddleworth Runners</v>
      </c>
      <c r="J20" s="16" t="str">
        <f t="shared" si="4"/>
        <v/>
      </c>
      <c r="K20" s="32" t="str">
        <f t="shared" si="5"/>
        <v/>
      </c>
      <c r="L20" s="17">
        <f t="shared" si="6"/>
        <v>17</v>
      </c>
      <c r="M20" s="16"/>
    </row>
    <row r="21" spans="1:13" ht="12.75" customHeight="1" x14ac:dyDescent="0.2">
      <c r="A21" s="17">
        <f t="shared" si="7"/>
        <v>18</v>
      </c>
      <c r="B21" s="31" t="s">
        <v>207</v>
      </c>
      <c r="C21" s="31" t="s">
        <v>186</v>
      </c>
      <c r="D21" s="30" t="s">
        <v>21</v>
      </c>
      <c r="E21" s="17" t="str">
        <f>IF(MATCH(A21,Finish!A:A,0)&gt;0,"Y","")</f>
        <v>Y</v>
      </c>
      <c r="F21" s="18" t="str">
        <f t="shared" si="0"/>
        <v>u/a</v>
      </c>
      <c r="G21" s="16" t="str">
        <f t="shared" si="1"/>
        <v/>
      </c>
      <c r="H21" s="32" t="str">
        <f t="shared" si="2"/>
        <v/>
      </c>
      <c r="I21" s="18" t="str">
        <f t="shared" si="3"/>
        <v/>
      </c>
      <c r="J21" s="16" t="str">
        <f t="shared" si="4"/>
        <v/>
      </c>
      <c r="K21" s="32" t="str">
        <f t="shared" si="5"/>
        <v/>
      </c>
      <c r="L21" s="17">
        <f t="shared" si="6"/>
        <v>18</v>
      </c>
      <c r="M21" s="16"/>
    </row>
    <row r="22" spans="1:13" ht="12.75" customHeight="1" x14ac:dyDescent="0.2">
      <c r="A22" s="17">
        <f t="shared" si="7"/>
        <v>19</v>
      </c>
      <c r="B22" s="31" t="s">
        <v>208</v>
      </c>
      <c r="C22" s="31" t="s">
        <v>181</v>
      </c>
      <c r="D22" s="30" t="s">
        <v>25</v>
      </c>
      <c r="E22" s="17" t="str">
        <f>IF(MATCH(A22,Finish!A:A,0)&gt;0,"Y","")</f>
        <v>Y</v>
      </c>
      <c r="F22" s="18" t="str">
        <f t="shared" si="0"/>
        <v>Horwich RMI Harriers</v>
      </c>
      <c r="G22" s="16">
        <f t="shared" si="1"/>
        <v>1</v>
      </c>
      <c r="H22" s="32">
        <f t="shared" si="2"/>
        <v>22</v>
      </c>
      <c r="I22" s="18" t="str">
        <f t="shared" si="3"/>
        <v/>
      </c>
      <c r="J22" s="16" t="str">
        <f t="shared" si="4"/>
        <v/>
      </c>
      <c r="K22" s="32" t="str">
        <f t="shared" si="5"/>
        <v/>
      </c>
      <c r="L22" s="17">
        <f t="shared" si="6"/>
        <v>19</v>
      </c>
      <c r="M22" s="16"/>
    </row>
    <row r="23" spans="1:13" ht="12.75" customHeight="1" x14ac:dyDescent="0.2">
      <c r="A23" s="17">
        <f t="shared" si="7"/>
        <v>20</v>
      </c>
      <c r="B23" s="31" t="s">
        <v>209</v>
      </c>
      <c r="C23" s="31" t="s">
        <v>205</v>
      </c>
      <c r="D23" s="30" t="s">
        <v>24</v>
      </c>
      <c r="E23" s="17" t="str">
        <f>IF(MATCH(A23,Finish!A:A,0)&gt;0,"Y","")</f>
        <v>Y</v>
      </c>
      <c r="F23" s="18" t="str">
        <f t="shared" si="0"/>
        <v/>
      </c>
      <c r="G23" s="16" t="str">
        <f t="shared" si="1"/>
        <v/>
      </c>
      <c r="H23" s="32" t="str">
        <f t="shared" si="2"/>
        <v/>
      </c>
      <c r="I23" s="18" t="str">
        <f t="shared" si="3"/>
        <v>Saddleworth Runners</v>
      </c>
      <c r="J23" s="16" t="str">
        <f t="shared" si="4"/>
        <v/>
      </c>
      <c r="K23" s="32" t="str">
        <f t="shared" si="5"/>
        <v/>
      </c>
      <c r="L23" s="17">
        <f t="shared" si="6"/>
        <v>20</v>
      </c>
      <c r="M23" s="16"/>
    </row>
    <row r="24" spans="1:13" ht="12.75" customHeight="1" x14ac:dyDescent="0.2">
      <c r="A24" s="17">
        <f t="shared" si="7"/>
        <v>21</v>
      </c>
      <c r="B24" s="31" t="s">
        <v>210</v>
      </c>
      <c r="C24" s="31" t="s">
        <v>183</v>
      </c>
      <c r="D24" s="30" t="s">
        <v>211</v>
      </c>
      <c r="E24" s="17" t="str">
        <f>IF(MATCH(A24,Finish!A:A,0)&gt;0,"Y","")</f>
        <v>Y</v>
      </c>
      <c r="F24" s="18" t="str">
        <f t="shared" si="0"/>
        <v>Bowland Fell Runners</v>
      </c>
      <c r="G24" s="16" t="str">
        <f t="shared" si="1"/>
        <v/>
      </c>
      <c r="H24" s="32" t="str">
        <f t="shared" si="2"/>
        <v/>
      </c>
      <c r="I24" s="18" t="str">
        <f t="shared" si="3"/>
        <v/>
      </c>
      <c r="J24" s="16" t="str">
        <f t="shared" si="4"/>
        <v/>
      </c>
      <c r="K24" s="32" t="str">
        <f t="shared" si="5"/>
        <v/>
      </c>
      <c r="L24" s="17">
        <f t="shared" si="6"/>
        <v>21</v>
      </c>
      <c r="M24" s="16"/>
    </row>
    <row r="25" spans="1:13" ht="12.75" customHeight="1" x14ac:dyDescent="0.2">
      <c r="A25" s="17">
        <f t="shared" si="7"/>
        <v>22</v>
      </c>
      <c r="B25" s="31" t="s">
        <v>212</v>
      </c>
      <c r="C25" s="31" t="s">
        <v>195</v>
      </c>
      <c r="D25" s="30" t="s">
        <v>19</v>
      </c>
      <c r="E25" s="17" t="str">
        <f>IF(MATCH(A25,Finish!A:A,0)&gt;0,"Y","")</f>
        <v>Y</v>
      </c>
      <c r="F25" s="18" t="str">
        <f t="shared" si="0"/>
        <v>Rossendale Harriers</v>
      </c>
      <c r="G25" s="16" t="str">
        <f t="shared" si="1"/>
        <v/>
      </c>
      <c r="H25" s="32" t="str">
        <f t="shared" si="2"/>
        <v/>
      </c>
      <c r="I25" s="18" t="str">
        <f t="shared" si="3"/>
        <v/>
      </c>
      <c r="J25" s="16" t="str">
        <f t="shared" si="4"/>
        <v/>
      </c>
      <c r="K25" s="32" t="str">
        <f t="shared" si="5"/>
        <v/>
      </c>
      <c r="L25" s="17">
        <f t="shared" si="6"/>
        <v>22</v>
      </c>
      <c r="M25" s="16"/>
    </row>
    <row r="26" spans="1:13" ht="12.75" customHeight="1" x14ac:dyDescent="0.2">
      <c r="A26" s="17">
        <f t="shared" si="7"/>
        <v>23</v>
      </c>
      <c r="B26" s="31" t="s">
        <v>213</v>
      </c>
      <c r="C26" s="31" t="s">
        <v>186</v>
      </c>
      <c r="D26" s="30" t="s">
        <v>21</v>
      </c>
      <c r="E26" s="17" t="str">
        <f>IF(MATCH(A26,Finish!A:A,0)&gt;0,"Y","")</f>
        <v>Y</v>
      </c>
      <c r="F26" s="18" t="str">
        <f t="shared" si="0"/>
        <v>u/a</v>
      </c>
      <c r="G26" s="16">
        <f t="shared" si="1"/>
        <v>2</v>
      </c>
      <c r="H26" s="32">
        <f t="shared" si="2"/>
        <v>26</v>
      </c>
      <c r="I26" s="18" t="str">
        <f t="shared" si="3"/>
        <v/>
      </c>
      <c r="J26" s="16" t="str">
        <f t="shared" si="4"/>
        <v/>
      </c>
      <c r="K26" s="32" t="str">
        <f t="shared" si="5"/>
        <v/>
      </c>
      <c r="L26" s="17">
        <f t="shared" si="6"/>
        <v>23</v>
      </c>
      <c r="M26" s="16"/>
    </row>
    <row r="27" spans="1:13" ht="12.75" customHeight="1" x14ac:dyDescent="0.2">
      <c r="A27" s="17">
        <f t="shared" si="7"/>
        <v>24</v>
      </c>
      <c r="B27" s="31" t="s">
        <v>214</v>
      </c>
      <c r="C27" s="31" t="s">
        <v>195</v>
      </c>
      <c r="D27" s="30" t="s">
        <v>27</v>
      </c>
      <c r="E27" s="17" t="str">
        <f>IF(MATCH(A27,Finish!A:A,0)&gt;0,"Y","")</f>
        <v>Y</v>
      </c>
      <c r="F27" s="18" t="str">
        <f t="shared" si="0"/>
        <v>Rossendale Harriers</v>
      </c>
      <c r="G27" s="16">
        <f t="shared" si="1"/>
        <v>3</v>
      </c>
      <c r="H27" s="32">
        <f t="shared" si="2"/>
        <v>27</v>
      </c>
      <c r="I27" s="18" t="str">
        <f t="shared" si="3"/>
        <v/>
      </c>
      <c r="J27" s="16" t="str">
        <f t="shared" si="4"/>
        <v/>
      </c>
      <c r="K27" s="32" t="str">
        <f t="shared" si="5"/>
        <v/>
      </c>
      <c r="L27" s="17">
        <f t="shared" si="6"/>
        <v>24</v>
      </c>
      <c r="M27" s="16"/>
    </row>
    <row r="28" spans="1:13" ht="12.75" customHeight="1" x14ac:dyDescent="0.2">
      <c r="A28" s="17">
        <f t="shared" si="7"/>
        <v>25</v>
      </c>
      <c r="B28" s="31" t="s">
        <v>215</v>
      </c>
      <c r="C28" s="31" t="s">
        <v>216</v>
      </c>
      <c r="D28" s="30" t="s">
        <v>17</v>
      </c>
      <c r="E28" s="17" t="str">
        <f>IF(MATCH(A28,Finish!A:A,0)&gt;0,"Y","")</f>
        <v>Y</v>
      </c>
      <c r="F28" s="18" t="str">
        <f t="shared" si="0"/>
        <v>CVFR</v>
      </c>
      <c r="G28" s="16" t="str">
        <f t="shared" si="1"/>
        <v/>
      </c>
      <c r="H28" s="32" t="str">
        <f t="shared" si="2"/>
        <v/>
      </c>
      <c r="I28" s="18" t="str">
        <f t="shared" si="3"/>
        <v/>
      </c>
      <c r="J28" s="16" t="str">
        <f t="shared" si="4"/>
        <v/>
      </c>
      <c r="K28" s="32" t="str">
        <f t="shared" si="5"/>
        <v/>
      </c>
      <c r="L28" s="17">
        <f t="shared" si="6"/>
        <v>25</v>
      </c>
      <c r="M28" s="16"/>
    </row>
    <row r="29" spans="1:13" ht="12.75" customHeight="1" x14ac:dyDescent="0.2">
      <c r="A29" s="17">
        <f t="shared" si="7"/>
        <v>26</v>
      </c>
      <c r="B29" s="31" t="s">
        <v>217</v>
      </c>
      <c r="C29" s="31" t="s">
        <v>218</v>
      </c>
      <c r="D29" s="30" t="s">
        <v>23</v>
      </c>
      <c r="E29" s="17" t="str">
        <f>IF(MATCH(A29,Finish!A:A,0)&gt;0,"Y","")</f>
        <v>Y</v>
      </c>
      <c r="F29" s="18" t="str">
        <f t="shared" si="0"/>
        <v>Stainland Lions</v>
      </c>
      <c r="G29" s="16" t="str">
        <f t="shared" si="1"/>
        <v/>
      </c>
      <c r="H29" s="32" t="str">
        <f t="shared" si="2"/>
        <v/>
      </c>
      <c r="I29" s="18" t="str">
        <f t="shared" si="3"/>
        <v/>
      </c>
      <c r="J29" s="16" t="str">
        <f t="shared" si="4"/>
        <v/>
      </c>
      <c r="K29" s="32" t="str">
        <f t="shared" si="5"/>
        <v/>
      </c>
      <c r="L29" s="17">
        <f t="shared" si="6"/>
        <v>26</v>
      </c>
      <c r="M29" s="16"/>
    </row>
    <row r="30" spans="1:13" ht="12.75" customHeight="1" x14ac:dyDescent="0.2">
      <c r="A30" s="17">
        <f t="shared" si="7"/>
        <v>27</v>
      </c>
      <c r="B30" s="31" t="s">
        <v>219</v>
      </c>
      <c r="C30" s="31" t="s">
        <v>193</v>
      </c>
      <c r="D30" s="30" t="s">
        <v>21</v>
      </c>
      <c r="E30" s="17" t="str">
        <f>IF(MATCH(A30,Finish!A:A,0)&gt;0,"Y","")</f>
        <v>Y</v>
      </c>
      <c r="F30" s="18" t="str">
        <f t="shared" si="0"/>
        <v>CleM</v>
      </c>
      <c r="G30" s="16" t="str">
        <f t="shared" si="1"/>
        <v/>
      </c>
      <c r="H30" s="32" t="str">
        <f t="shared" si="2"/>
        <v/>
      </c>
      <c r="I30" s="18" t="str">
        <f t="shared" si="3"/>
        <v/>
      </c>
      <c r="J30" s="16" t="str">
        <f t="shared" si="4"/>
        <v/>
      </c>
      <c r="K30" s="32" t="str">
        <f t="shared" si="5"/>
        <v/>
      </c>
      <c r="L30" s="17">
        <f t="shared" si="6"/>
        <v>27</v>
      </c>
      <c r="M30" s="16"/>
    </row>
    <row r="31" spans="1:13" ht="12.75" customHeight="1" x14ac:dyDescent="0.2">
      <c r="A31" s="17">
        <f t="shared" si="7"/>
        <v>28</v>
      </c>
      <c r="B31" s="31" t="s">
        <v>220</v>
      </c>
      <c r="C31" s="31" t="s">
        <v>178</v>
      </c>
      <c r="D31" s="30" t="s">
        <v>23</v>
      </c>
      <c r="E31" s="17" t="str">
        <f>IF(MATCH(A31,Finish!A:A,0)&gt;0,"Y","")</f>
        <v>Y</v>
      </c>
      <c r="F31" s="18" t="str">
        <f t="shared" si="0"/>
        <v>Accrington RR</v>
      </c>
      <c r="G31" s="16" t="str">
        <f t="shared" si="1"/>
        <v/>
      </c>
      <c r="H31" s="32" t="str">
        <f t="shared" si="2"/>
        <v/>
      </c>
      <c r="I31" s="18" t="str">
        <f t="shared" si="3"/>
        <v/>
      </c>
      <c r="J31" s="16" t="str">
        <f t="shared" si="4"/>
        <v/>
      </c>
      <c r="K31" s="32" t="str">
        <f t="shared" si="5"/>
        <v/>
      </c>
      <c r="L31" s="17">
        <f t="shared" si="6"/>
        <v>28</v>
      </c>
      <c r="M31" s="16"/>
    </row>
    <row r="32" spans="1:13" ht="12.75" customHeight="1" x14ac:dyDescent="0.2">
      <c r="A32" s="17">
        <f t="shared" si="7"/>
        <v>29</v>
      </c>
      <c r="B32" s="31" t="s">
        <v>221</v>
      </c>
      <c r="C32" s="31" t="s">
        <v>178</v>
      </c>
      <c r="D32" s="30" t="s">
        <v>23</v>
      </c>
      <c r="E32" s="17" t="str">
        <f>IF(MATCH(A32,Finish!A:A,0)&gt;0,"Y","")</f>
        <v>Y</v>
      </c>
      <c r="F32" s="18" t="str">
        <f t="shared" si="0"/>
        <v>Accrington RR</v>
      </c>
      <c r="G32" s="16">
        <f t="shared" si="1"/>
        <v>4</v>
      </c>
      <c r="H32" s="32">
        <f t="shared" si="2"/>
        <v>32</v>
      </c>
      <c r="I32" s="18" t="str">
        <f t="shared" si="3"/>
        <v/>
      </c>
      <c r="J32" s="16" t="str">
        <f t="shared" si="4"/>
        <v/>
      </c>
      <c r="K32" s="32" t="str">
        <f t="shared" si="5"/>
        <v/>
      </c>
      <c r="L32" s="17">
        <f t="shared" si="6"/>
        <v>29</v>
      </c>
      <c r="M32" s="16"/>
    </row>
    <row r="33" spans="1:13" ht="12.75" customHeight="1" x14ac:dyDescent="0.2">
      <c r="A33" s="17">
        <f t="shared" si="7"/>
        <v>30</v>
      </c>
      <c r="B33" s="31" t="s">
        <v>222</v>
      </c>
      <c r="C33" s="31" t="s">
        <v>195</v>
      </c>
      <c r="D33" s="30" t="s">
        <v>21</v>
      </c>
      <c r="E33" s="17" t="str">
        <f>IF(MATCH(A33,Finish!A:A,0)&gt;0,"Y","")</f>
        <v>Y</v>
      </c>
      <c r="F33" s="18" t="str">
        <f t="shared" si="0"/>
        <v>Rossendale Harriers</v>
      </c>
      <c r="G33" s="16" t="str">
        <f t="shared" si="1"/>
        <v/>
      </c>
      <c r="H33" s="32" t="str">
        <f t="shared" si="2"/>
        <v/>
      </c>
      <c r="I33" s="18" t="str">
        <f t="shared" si="3"/>
        <v/>
      </c>
      <c r="J33" s="16" t="str">
        <f t="shared" si="4"/>
        <v/>
      </c>
      <c r="K33" s="32" t="str">
        <f t="shared" si="5"/>
        <v/>
      </c>
      <c r="L33" s="17">
        <f t="shared" si="6"/>
        <v>30</v>
      </c>
      <c r="M33" s="16"/>
    </row>
    <row r="34" spans="1:13" ht="12.75" customHeight="1" x14ac:dyDescent="0.2">
      <c r="A34" s="17">
        <f t="shared" si="7"/>
        <v>31</v>
      </c>
      <c r="B34" s="31" t="s">
        <v>223</v>
      </c>
      <c r="C34" s="31" t="s">
        <v>224</v>
      </c>
      <c r="D34" s="30" t="s">
        <v>23</v>
      </c>
      <c r="E34" s="17" t="str">
        <f>IF(MATCH(A34,Finish!A:A,0)&gt;0,"Y","")</f>
        <v>Y</v>
      </c>
      <c r="F34" s="18" t="str">
        <f t="shared" si="0"/>
        <v>Radcliffe AC</v>
      </c>
      <c r="G34" s="16" t="str">
        <f t="shared" si="1"/>
        <v/>
      </c>
      <c r="H34" s="32" t="str">
        <f t="shared" si="2"/>
        <v/>
      </c>
      <c r="I34" s="18" t="str">
        <f t="shared" si="3"/>
        <v/>
      </c>
      <c r="J34" s="16" t="str">
        <f t="shared" si="4"/>
        <v/>
      </c>
      <c r="K34" s="32" t="str">
        <f t="shared" si="5"/>
        <v/>
      </c>
      <c r="L34" s="17">
        <f t="shared" si="6"/>
        <v>31</v>
      </c>
      <c r="M34" s="16"/>
    </row>
    <row r="35" spans="1:13" ht="12.75" customHeight="1" x14ac:dyDescent="0.2">
      <c r="A35" s="17">
        <f t="shared" si="7"/>
        <v>32</v>
      </c>
      <c r="B35" s="31" t="s">
        <v>225</v>
      </c>
      <c r="C35" s="31" t="s">
        <v>178</v>
      </c>
      <c r="D35" s="30" t="s">
        <v>20</v>
      </c>
      <c r="E35" s="17" t="str">
        <f>IF(MATCH(A35,Finish!A:A,0)&gt;0,"Y","")</f>
        <v>Y</v>
      </c>
      <c r="F35" s="18" t="str">
        <f t="shared" si="0"/>
        <v/>
      </c>
      <c r="G35" s="16" t="str">
        <f t="shared" si="1"/>
        <v/>
      </c>
      <c r="H35" s="32" t="str">
        <f t="shared" si="2"/>
        <v/>
      </c>
      <c r="I35" s="18" t="str">
        <f t="shared" si="3"/>
        <v>Accrington RR</v>
      </c>
      <c r="J35" s="16" t="str">
        <f t="shared" si="4"/>
        <v/>
      </c>
      <c r="K35" s="32" t="str">
        <f t="shared" si="5"/>
        <v/>
      </c>
      <c r="L35" s="17">
        <f t="shared" si="6"/>
        <v>32</v>
      </c>
      <c r="M35" s="16"/>
    </row>
    <row r="36" spans="1:13" ht="12.75" customHeight="1" x14ac:dyDescent="0.2">
      <c r="A36" s="17">
        <f t="shared" si="7"/>
        <v>33</v>
      </c>
      <c r="B36" s="31" t="s">
        <v>226</v>
      </c>
      <c r="C36" s="31" t="s">
        <v>178</v>
      </c>
      <c r="D36" s="30" t="s">
        <v>21</v>
      </c>
      <c r="E36" s="17" t="str">
        <f>IF(MATCH(A36,Finish!A:A,0)&gt;0,"Y","")</f>
        <v>Y</v>
      </c>
      <c r="F36" s="18" t="str">
        <f t="shared" si="0"/>
        <v>Accrington RR</v>
      </c>
      <c r="G36" s="16" t="str">
        <f t="shared" si="1"/>
        <v/>
      </c>
      <c r="H36" s="32" t="str">
        <f t="shared" si="2"/>
        <v/>
      </c>
      <c r="I36" s="18" t="str">
        <f t="shared" si="3"/>
        <v/>
      </c>
      <c r="J36" s="16" t="str">
        <f t="shared" si="4"/>
        <v/>
      </c>
      <c r="K36" s="32" t="str">
        <f t="shared" si="5"/>
        <v/>
      </c>
      <c r="L36" s="17">
        <f t="shared" si="6"/>
        <v>33</v>
      </c>
      <c r="M36" s="16"/>
    </row>
    <row r="37" spans="1:13" ht="12.75" customHeight="1" x14ac:dyDescent="0.2">
      <c r="A37" s="17">
        <f t="shared" si="7"/>
        <v>34</v>
      </c>
      <c r="B37" s="31" t="s">
        <v>227</v>
      </c>
      <c r="C37" s="31" t="s">
        <v>195</v>
      </c>
      <c r="D37" s="30" t="s">
        <v>25</v>
      </c>
      <c r="E37" s="17" t="str">
        <f>IF(MATCH(A37,Finish!A:A,0)&gt;0,"Y","")</f>
        <v>Y</v>
      </c>
      <c r="F37" s="18" t="str">
        <f t="shared" si="0"/>
        <v>Rossendale Harriers</v>
      </c>
      <c r="G37" s="16" t="str">
        <f t="shared" si="1"/>
        <v/>
      </c>
      <c r="H37" s="32" t="str">
        <f t="shared" si="2"/>
        <v/>
      </c>
      <c r="I37" s="18" t="str">
        <f t="shared" si="3"/>
        <v/>
      </c>
      <c r="J37" s="16" t="str">
        <f t="shared" si="4"/>
        <v/>
      </c>
      <c r="K37" s="32" t="str">
        <f t="shared" si="5"/>
        <v/>
      </c>
      <c r="L37" s="17">
        <f t="shared" si="6"/>
        <v>34</v>
      </c>
      <c r="M37" s="16"/>
    </row>
    <row r="38" spans="1:13" ht="12.75" customHeight="1" x14ac:dyDescent="0.2">
      <c r="A38" s="17">
        <f t="shared" si="7"/>
        <v>35</v>
      </c>
      <c r="B38" s="31" t="s">
        <v>228</v>
      </c>
      <c r="C38" s="31" t="s">
        <v>195</v>
      </c>
      <c r="D38" s="30" t="s">
        <v>27</v>
      </c>
      <c r="E38" s="17" t="str">
        <f>IF(MATCH(A38,Finish!A:A,0)&gt;0,"Y","")</f>
        <v>Y</v>
      </c>
      <c r="F38" s="18" t="str">
        <f t="shared" si="0"/>
        <v>Rossendale Harriers</v>
      </c>
      <c r="G38" s="16" t="str">
        <f t="shared" si="1"/>
        <v/>
      </c>
      <c r="H38" s="32" t="str">
        <f t="shared" si="2"/>
        <v/>
      </c>
      <c r="I38" s="18" t="str">
        <f t="shared" si="3"/>
        <v/>
      </c>
      <c r="J38" s="16" t="str">
        <f t="shared" si="4"/>
        <v/>
      </c>
      <c r="K38" s="32" t="str">
        <f t="shared" si="5"/>
        <v/>
      </c>
      <c r="L38" s="17">
        <f t="shared" si="6"/>
        <v>35</v>
      </c>
      <c r="M38" s="16"/>
    </row>
    <row r="39" spans="1:13" ht="12.75" customHeight="1" x14ac:dyDescent="0.2">
      <c r="A39" s="17">
        <f t="shared" si="7"/>
        <v>36</v>
      </c>
      <c r="B39" s="31" t="s">
        <v>229</v>
      </c>
      <c r="C39" s="31" t="s">
        <v>195</v>
      </c>
      <c r="D39" s="30" t="s">
        <v>230</v>
      </c>
      <c r="E39" s="17" t="str">
        <f>IF(MATCH(A39,Finish!A:A,0)&gt;0,"Y","")</f>
        <v>Y</v>
      </c>
      <c r="F39" s="18" t="str">
        <f t="shared" si="0"/>
        <v>Rossendale Harriers</v>
      </c>
      <c r="G39" s="16" t="str">
        <f t="shared" si="1"/>
        <v/>
      </c>
      <c r="H39" s="32" t="str">
        <f t="shared" si="2"/>
        <v/>
      </c>
      <c r="I39" s="18" t="str">
        <f t="shared" si="3"/>
        <v/>
      </c>
      <c r="J39" s="16" t="str">
        <f t="shared" si="4"/>
        <v/>
      </c>
      <c r="K39" s="32" t="str">
        <f t="shared" si="5"/>
        <v/>
      </c>
      <c r="L39" s="17">
        <f t="shared" si="6"/>
        <v>36</v>
      </c>
      <c r="M39" s="16"/>
    </row>
    <row r="40" spans="1:13" ht="12.75" customHeight="1" x14ac:dyDescent="0.2">
      <c r="A40" s="17">
        <f t="shared" si="7"/>
        <v>37</v>
      </c>
      <c r="B40" s="31" t="s">
        <v>231</v>
      </c>
      <c r="C40" s="31" t="s">
        <v>232</v>
      </c>
      <c r="D40" s="30" t="s">
        <v>21</v>
      </c>
      <c r="E40" s="17" t="str">
        <f>IF(MATCH(A40,Finish!A:A,0)&gt;0,"Y","")</f>
        <v>Y</v>
      </c>
      <c r="F40" s="18" t="str">
        <f t="shared" si="0"/>
        <v>Ribble Valley Runners</v>
      </c>
      <c r="G40" s="16" t="str">
        <f t="shared" si="1"/>
        <v/>
      </c>
      <c r="H40" s="32" t="str">
        <f t="shared" si="2"/>
        <v/>
      </c>
      <c r="I40" s="18" t="str">
        <f t="shared" si="3"/>
        <v/>
      </c>
      <c r="J40" s="16" t="str">
        <f t="shared" si="4"/>
        <v/>
      </c>
      <c r="K40" s="32" t="str">
        <f t="shared" si="5"/>
        <v/>
      </c>
      <c r="L40" s="17">
        <f t="shared" si="6"/>
        <v>37</v>
      </c>
      <c r="M40" s="16"/>
    </row>
    <row r="41" spans="1:13" ht="12.75" customHeight="1" x14ac:dyDescent="0.2">
      <c r="A41" s="17">
        <f t="shared" si="7"/>
        <v>38</v>
      </c>
      <c r="B41" s="31" t="s">
        <v>233</v>
      </c>
      <c r="C41" s="31" t="s">
        <v>195</v>
      </c>
      <c r="D41" s="30" t="s">
        <v>24</v>
      </c>
      <c r="E41" s="17" t="str">
        <f>IF(MATCH(A41,Finish!A:A,0)&gt;0,"Y","")</f>
        <v>Y</v>
      </c>
      <c r="F41" s="18" t="str">
        <f t="shared" si="0"/>
        <v/>
      </c>
      <c r="G41" s="16" t="str">
        <f t="shared" si="1"/>
        <v/>
      </c>
      <c r="H41" s="32" t="str">
        <f t="shared" si="2"/>
        <v/>
      </c>
      <c r="I41" s="18" t="str">
        <f t="shared" si="3"/>
        <v>Rossendale Harriers</v>
      </c>
      <c r="J41" s="16" t="str">
        <f t="shared" si="4"/>
        <v/>
      </c>
      <c r="K41" s="32" t="str">
        <f t="shared" si="5"/>
        <v/>
      </c>
      <c r="L41" s="17">
        <f t="shared" si="6"/>
        <v>38</v>
      </c>
      <c r="M41" s="16"/>
    </row>
    <row r="42" spans="1:13" ht="12.75" customHeight="1" x14ac:dyDescent="0.2">
      <c r="A42" s="17">
        <f t="shared" si="7"/>
        <v>39</v>
      </c>
      <c r="B42" s="31" t="s">
        <v>234</v>
      </c>
      <c r="C42" s="31" t="s">
        <v>205</v>
      </c>
      <c r="D42" s="30" t="s">
        <v>17</v>
      </c>
      <c r="E42" s="17" t="str">
        <f>IF(MATCH(A42,Finish!A:A,0)&gt;0,"Y","")</f>
        <v>Y</v>
      </c>
      <c r="F42" s="18" t="str">
        <f t="shared" si="0"/>
        <v>Saddleworth Runners</v>
      </c>
      <c r="G42" s="16" t="str">
        <f t="shared" si="1"/>
        <v/>
      </c>
      <c r="H42" s="32" t="str">
        <f t="shared" si="2"/>
        <v/>
      </c>
      <c r="I42" s="18" t="str">
        <f t="shared" si="3"/>
        <v/>
      </c>
      <c r="J42" s="16" t="str">
        <f t="shared" si="4"/>
        <v/>
      </c>
      <c r="K42" s="32" t="str">
        <f t="shared" si="5"/>
        <v/>
      </c>
      <c r="L42" s="17">
        <f t="shared" si="6"/>
        <v>39</v>
      </c>
      <c r="M42" s="16"/>
    </row>
    <row r="43" spans="1:13" ht="12.75" customHeight="1" x14ac:dyDescent="0.2">
      <c r="A43" s="17">
        <f t="shared" si="7"/>
        <v>40</v>
      </c>
      <c r="B43" s="31" t="s">
        <v>235</v>
      </c>
      <c r="C43" s="31" t="s">
        <v>195</v>
      </c>
      <c r="D43" s="30" t="s">
        <v>19</v>
      </c>
      <c r="E43" s="17" t="str">
        <f>IF(MATCH(A43,Finish!A:A,0)&gt;0,"Y","")</f>
        <v>Y</v>
      </c>
      <c r="F43" s="18" t="str">
        <f t="shared" si="0"/>
        <v>Rossendale Harriers</v>
      </c>
      <c r="G43" s="16" t="str">
        <f t="shared" si="1"/>
        <v/>
      </c>
      <c r="H43" s="32" t="str">
        <f t="shared" si="2"/>
        <v/>
      </c>
      <c r="I43" s="18" t="str">
        <f t="shared" si="3"/>
        <v/>
      </c>
      <c r="J43" s="16" t="str">
        <f t="shared" si="4"/>
        <v/>
      </c>
      <c r="K43" s="32" t="str">
        <f t="shared" si="5"/>
        <v/>
      </c>
      <c r="L43" s="17">
        <f t="shared" si="6"/>
        <v>40</v>
      </c>
      <c r="M43" s="16"/>
    </row>
    <row r="44" spans="1:13" ht="12.75" customHeight="1" x14ac:dyDescent="0.2">
      <c r="A44" s="17">
        <f t="shared" si="7"/>
        <v>41</v>
      </c>
      <c r="B44" s="31" t="s">
        <v>236</v>
      </c>
      <c r="C44" s="31" t="s">
        <v>195</v>
      </c>
      <c r="D44" s="30" t="s">
        <v>21</v>
      </c>
      <c r="E44" s="17" t="e">
        <f>IF(MATCH(A44,Finish!A:A,0)&gt;0,"Y","")</f>
        <v>#N/A</v>
      </c>
      <c r="F44" s="18" t="str">
        <f t="shared" si="0"/>
        <v>Rossendale Harriers</v>
      </c>
      <c r="G44" s="16" t="str">
        <f t="shared" si="1"/>
        <v/>
      </c>
      <c r="H44" s="32" t="str">
        <f t="shared" si="2"/>
        <v/>
      </c>
      <c r="I44" s="18" t="str">
        <f t="shared" si="3"/>
        <v/>
      </c>
      <c r="J44" s="16" t="str">
        <f t="shared" si="4"/>
        <v/>
      </c>
      <c r="K44" s="32" t="str">
        <f t="shared" si="5"/>
        <v/>
      </c>
      <c r="L44" s="17">
        <f t="shared" si="6"/>
        <v>41</v>
      </c>
      <c r="M44" s="16"/>
    </row>
    <row r="45" spans="1:13" ht="12.75" customHeight="1" x14ac:dyDescent="0.2">
      <c r="A45" s="17">
        <f t="shared" si="7"/>
        <v>42</v>
      </c>
      <c r="B45" s="31" t="s">
        <v>237</v>
      </c>
      <c r="C45" s="31" t="s">
        <v>176</v>
      </c>
      <c r="D45" s="30" t="s">
        <v>21</v>
      </c>
      <c r="E45" s="17" t="str">
        <f>IF(MATCH(A45,Finish!A:A,0)&gt;0,"Y","")</f>
        <v>Y</v>
      </c>
      <c r="F45" s="18" t="str">
        <f t="shared" si="0"/>
        <v>Todmorden Harriers</v>
      </c>
      <c r="G45" s="16">
        <f t="shared" si="1"/>
        <v>5</v>
      </c>
      <c r="H45" s="32">
        <f t="shared" si="2"/>
        <v>45</v>
      </c>
      <c r="I45" s="18" t="str">
        <f t="shared" si="3"/>
        <v/>
      </c>
      <c r="J45" s="16" t="str">
        <f t="shared" si="4"/>
        <v/>
      </c>
      <c r="K45" s="32" t="str">
        <f t="shared" si="5"/>
        <v/>
      </c>
      <c r="L45" s="17">
        <f t="shared" si="6"/>
        <v>42</v>
      </c>
      <c r="M45" s="16"/>
    </row>
    <row r="46" spans="1:13" ht="12.75" customHeight="1" x14ac:dyDescent="0.2">
      <c r="A46" s="17">
        <f t="shared" si="7"/>
        <v>43</v>
      </c>
      <c r="B46" s="31" t="s">
        <v>238</v>
      </c>
      <c r="C46" s="31" t="s">
        <v>239</v>
      </c>
      <c r="D46" s="30" t="s">
        <v>18</v>
      </c>
      <c r="E46" s="17" t="str">
        <f>IF(MATCH(A46,Finish!A:A,0)&gt;0,"Y","")</f>
        <v>Y</v>
      </c>
      <c r="F46" s="18" t="str">
        <f t="shared" si="0"/>
        <v/>
      </c>
      <c r="G46" s="16" t="str">
        <f t="shared" si="1"/>
        <v/>
      </c>
      <c r="H46" s="32" t="str">
        <f t="shared" si="2"/>
        <v/>
      </c>
      <c r="I46" s="18" t="str">
        <f t="shared" si="3"/>
        <v>Holcombe Harriers</v>
      </c>
      <c r="J46" s="16" t="str">
        <f t="shared" si="4"/>
        <v/>
      </c>
      <c r="K46" s="32" t="str">
        <f t="shared" si="5"/>
        <v/>
      </c>
      <c r="L46" s="17">
        <f t="shared" si="6"/>
        <v>43</v>
      </c>
      <c r="M46" s="16"/>
    </row>
    <row r="47" spans="1:13" ht="12.75" customHeight="1" x14ac:dyDescent="0.2">
      <c r="A47" s="17">
        <f t="shared" si="7"/>
        <v>44</v>
      </c>
      <c r="B47" s="31" t="s">
        <v>240</v>
      </c>
      <c r="C47" s="31" t="s">
        <v>239</v>
      </c>
      <c r="D47" s="30" t="s">
        <v>20</v>
      </c>
      <c r="E47" s="17" t="str">
        <f>IF(MATCH(A47,Finish!A:A,0)&gt;0,"Y","")</f>
        <v>Y</v>
      </c>
      <c r="F47" s="18" t="str">
        <f t="shared" si="0"/>
        <v/>
      </c>
      <c r="G47" s="16" t="str">
        <f t="shared" si="1"/>
        <v/>
      </c>
      <c r="H47" s="32" t="str">
        <f t="shared" si="2"/>
        <v/>
      </c>
      <c r="I47" s="18" t="str">
        <f t="shared" si="3"/>
        <v>Holcombe Harriers</v>
      </c>
      <c r="J47" s="16" t="str">
        <f t="shared" si="4"/>
        <v/>
      </c>
      <c r="K47" s="32" t="str">
        <f t="shared" si="5"/>
        <v/>
      </c>
      <c r="L47" s="17">
        <f t="shared" si="6"/>
        <v>44</v>
      </c>
      <c r="M47" s="16"/>
    </row>
    <row r="48" spans="1:13" ht="12.75" customHeight="1" x14ac:dyDescent="0.2">
      <c r="A48" s="17">
        <f t="shared" si="7"/>
        <v>45</v>
      </c>
      <c r="B48" s="31" t="s">
        <v>241</v>
      </c>
      <c r="C48" s="31" t="s">
        <v>193</v>
      </c>
      <c r="D48" s="30" t="s">
        <v>25</v>
      </c>
      <c r="E48" s="17" t="str">
        <f>IF(MATCH(A48,Finish!A:A,0)&gt;0,"Y","")</f>
        <v>Y</v>
      </c>
      <c r="F48" s="18" t="str">
        <f t="shared" si="0"/>
        <v>CleM</v>
      </c>
      <c r="G48" s="16">
        <f t="shared" si="1"/>
        <v>6</v>
      </c>
      <c r="H48" s="32">
        <f t="shared" si="2"/>
        <v>48</v>
      </c>
      <c r="I48" s="18" t="str">
        <f t="shared" si="3"/>
        <v/>
      </c>
      <c r="J48" s="16" t="str">
        <f t="shared" si="4"/>
        <v/>
      </c>
      <c r="K48" s="32" t="str">
        <f t="shared" si="5"/>
        <v/>
      </c>
      <c r="L48" s="17">
        <f t="shared" si="6"/>
        <v>45</v>
      </c>
      <c r="M48" s="16"/>
    </row>
    <row r="49" spans="1:13" ht="12.75" customHeight="1" x14ac:dyDescent="0.2">
      <c r="A49" s="17">
        <f t="shared" si="7"/>
        <v>46</v>
      </c>
      <c r="B49" s="31" t="s">
        <v>242</v>
      </c>
      <c r="C49" s="31" t="s">
        <v>186</v>
      </c>
      <c r="D49" s="30" t="s">
        <v>17</v>
      </c>
      <c r="E49" s="17" t="str">
        <f>IF(MATCH(A49,Finish!A:A,0)&gt;0,"Y","")</f>
        <v>Y</v>
      </c>
      <c r="F49" s="18" t="str">
        <f t="shared" si="0"/>
        <v>u/a</v>
      </c>
      <c r="G49" s="16" t="str">
        <f t="shared" si="1"/>
        <v/>
      </c>
      <c r="H49" s="32" t="str">
        <f t="shared" si="2"/>
        <v/>
      </c>
      <c r="I49" s="18" t="str">
        <f t="shared" si="3"/>
        <v/>
      </c>
      <c r="J49" s="16" t="str">
        <f t="shared" si="4"/>
        <v/>
      </c>
      <c r="K49" s="32" t="str">
        <f t="shared" si="5"/>
        <v/>
      </c>
      <c r="L49" s="17">
        <f t="shared" si="6"/>
        <v>46</v>
      </c>
      <c r="M49" s="16"/>
    </row>
    <row r="50" spans="1:13" ht="12.75" customHeight="1" x14ac:dyDescent="0.2">
      <c r="A50" s="17">
        <f t="shared" si="7"/>
        <v>47</v>
      </c>
      <c r="B50" s="31" t="s">
        <v>243</v>
      </c>
      <c r="C50" s="31" t="s">
        <v>195</v>
      </c>
      <c r="D50" s="30" t="s">
        <v>18</v>
      </c>
      <c r="E50" s="17" t="str">
        <f>IF(MATCH(A50,Finish!A:A,0)&gt;0,"Y","")</f>
        <v>Y</v>
      </c>
      <c r="F50" s="18" t="str">
        <f t="shared" si="0"/>
        <v/>
      </c>
      <c r="G50" s="16" t="str">
        <f t="shared" si="1"/>
        <v/>
      </c>
      <c r="H50" s="32" t="str">
        <f t="shared" si="2"/>
        <v/>
      </c>
      <c r="I50" s="18" t="str">
        <f t="shared" si="3"/>
        <v>Rossendale Harriers</v>
      </c>
      <c r="J50" s="16" t="str">
        <f t="shared" si="4"/>
        <v/>
      </c>
      <c r="K50" s="32" t="str">
        <f t="shared" si="5"/>
        <v/>
      </c>
      <c r="L50" s="17">
        <f t="shared" si="6"/>
        <v>47</v>
      </c>
      <c r="M50" s="16"/>
    </row>
    <row r="51" spans="1:13" ht="12.75" customHeight="1" x14ac:dyDescent="0.2">
      <c r="A51" s="17">
        <f t="shared" si="7"/>
        <v>48</v>
      </c>
      <c r="B51" s="31" t="s">
        <v>244</v>
      </c>
      <c r="C51" s="31" t="s">
        <v>245</v>
      </c>
      <c r="D51" s="30" t="s">
        <v>23</v>
      </c>
      <c r="E51" s="17" t="str">
        <f>IF(MATCH(A51,Finish!A:A,0)&gt;0,"Y","")</f>
        <v>Y</v>
      </c>
      <c r="F51" s="18" t="str">
        <f t="shared" si="0"/>
        <v>Chorley A+T</v>
      </c>
      <c r="G51" s="16" t="str">
        <f t="shared" si="1"/>
        <v/>
      </c>
      <c r="H51" s="32" t="str">
        <f t="shared" si="2"/>
        <v/>
      </c>
      <c r="I51" s="18" t="str">
        <f t="shared" si="3"/>
        <v/>
      </c>
      <c r="J51" s="16" t="str">
        <f t="shared" si="4"/>
        <v/>
      </c>
      <c r="K51" s="32" t="str">
        <f t="shared" si="5"/>
        <v/>
      </c>
      <c r="L51" s="17">
        <f t="shared" si="6"/>
        <v>48</v>
      </c>
      <c r="M51" s="16"/>
    </row>
    <row r="52" spans="1:13" ht="12.75" customHeight="1" x14ac:dyDescent="0.2">
      <c r="A52" s="17">
        <f t="shared" si="7"/>
        <v>49</v>
      </c>
      <c r="B52" s="31" t="s">
        <v>246</v>
      </c>
      <c r="C52" s="31" t="s">
        <v>186</v>
      </c>
      <c r="D52" s="30" t="s">
        <v>247</v>
      </c>
      <c r="E52" s="17" t="str">
        <f>IF(MATCH(A52,Finish!A:A,0)&gt;0,"Y","")</f>
        <v>Y</v>
      </c>
      <c r="F52" s="18" t="str">
        <f t="shared" si="0"/>
        <v>u/a</v>
      </c>
      <c r="G52" s="16" t="str">
        <f t="shared" si="1"/>
        <v/>
      </c>
      <c r="H52" s="32" t="str">
        <f t="shared" si="2"/>
        <v/>
      </c>
      <c r="I52" s="18" t="str">
        <f t="shared" si="3"/>
        <v/>
      </c>
      <c r="J52" s="16" t="str">
        <f t="shared" si="4"/>
        <v/>
      </c>
      <c r="K52" s="32" t="str">
        <f t="shared" si="5"/>
        <v/>
      </c>
      <c r="L52" s="17">
        <f t="shared" si="6"/>
        <v>49</v>
      </c>
      <c r="M52" s="16"/>
    </row>
    <row r="53" spans="1:13" ht="12.75" customHeight="1" x14ac:dyDescent="0.2">
      <c r="A53" s="17">
        <f t="shared" si="7"/>
        <v>50</v>
      </c>
      <c r="B53" s="31" t="s">
        <v>248</v>
      </c>
      <c r="C53" s="31" t="s">
        <v>195</v>
      </c>
      <c r="D53" s="30" t="s">
        <v>189</v>
      </c>
      <c r="E53" s="17" t="str">
        <f>IF(MATCH(A53,Finish!A:A,0)&gt;0,"Y","")</f>
        <v>Y</v>
      </c>
      <c r="F53" s="18" t="str">
        <f t="shared" si="0"/>
        <v/>
      </c>
      <c r="G53" s="16" t="str">
        <f t="shared" si="1"/>
        <v/>
      </c>
      <c r="H53" s="32" t="str">
        <f t="shared" si="2"/>
        <v/>
      </c>
      <c r="I53" s="18" t="str">
        <f t="shared" si="3"/>
        <v>Rossendale Harriers</v>
      </c>
      <c r="J53" s="16">
        <f t="shared" si="4"/>
        <v>1</v>
      </c>
      <c r="K53" s="32">
        <f t="shared" si="5"/>
        <v>53</v>
      </c>
      <c r="L53" s="17">
        <f t="shared" si="6"/>
        <v>50</v>
      </c>
      <c r="M53" s="16"/>
    </row>
    <row r="54" spans="1:13" ht="12.75" customHeight="1" x14ac:dyDescent="0.2">
      <c r="A54" s="17">
        <f t="shared" si="7"/>
        <v>51</v>
      </c>
      <c r="B54" s="31" t="s">
        <v>249</v>
      </c>
      <c r="C54" s="31" t="s">
        <v>186</v>
      </c>
      <c r="D54" s="30" t="s">
        <v>211</v>
      </c>
      <c r="E54" s="17" t="str">
        <f>IF(MATCH(A54,Finish!A:A,0)&gt;0,"Y","")</f>
        <v>Y</v>
      </c>
      <c r="F54" s="18" t="str">
        <f t="shared" si="0"/>
        <v>u/a</v>
      </c>
      <c r="G54" s="16" t="str">
        <f t="shared" si="1"/>
        <v/>
      </c>
      <c r="H54" s="32" t="str">
        <f t="shared" si="2"/>
        <v/>
      </c>
      <c r="I54" s="18" t="str">
        <f t="shared" si="3"/>
        <v/>
      </c>
      <c r="J54" s="16" t="str">
        <f t="shared" si="4"/>
        <v/>
      </c>
      <c r="K54" s="32" t="str">
        <f t="shared" si="5"/>
        <v/>
      </c>
      <c r="L54" s="17">
        <f t="shared" si="6"/>
        <v>51</v>
      </c>
      <c r="M54" s="16"/>
    </row>
    <row r="55" spans="1:13" ht="12.75" customHeight="1" x14ac:dyDescent="0.2">
      <c r="A55" s="17">
        <f t="shared" si="7"/>
        <v>52</v>
      </c>
      <c r="B55" s="31" t="s">
        <v>250</v>
      </c>
      <c r="C55" s="31" t="s">
        <v>186</v>
      </c>
      <c r="D55" s="30" t="s">
        <v>25</v>
      </c>
      <c r="E55" s="17" t="str">
        <f>IF(MATCH(A55,Finish!A:A,0)&gt;0,"Y","")</f>
        <v>Y</v>
      </c>
      <c r="F55" s="18" t="str">
        <f t="shared" si="0"/>
        <v>u/a</v>
      </c>
      <c r="G55" s="16" t="str">
        <f t="shared" si="1"/>
        <v/>
      </c>
      <c r="H55" s="32" t="str">
        <f t="shared" si="2"/>
        <v/>
      </c>
      <c r="I55" s="18" t="str">
        <f t="shared" si="3"/>
        <v/>
      </c>
      <c r="J55" s="16" t="str">
        <f t="shared" si="4"/>
        <v/>
      </c>
      <c r="K55" s="32" t="str">
        <f t="shared" si="5"/>
        <v/>
      </c>
      <c r="L55" s="17">
        <f t="shared" si="6"/>
        <v>52</v>
      </c>
      <c r="M55" s="16"/>
    </row>
    <row r="56" spans="1:13" ht="12.75" customHeight="1" x14ac:dyDescent="0.2">
      <c r="A56" s="17">
        <f t="shared" si="7"/>
        <v>53</v>
      </c>
      <c r="B56" s="31" t="s">
        <v>251</v>
      </c>
      <c r="C56" s="31" t="s">
        <v>195</v>
      </c>
      <c r="D56" s="30" t="s">
        <v>19</v>
      </c>
      <c r="E56" s="17" t="str">
        <f>IF(MATCH(A56,Finish!A:A,0)&gt;0,"Y","")</f>
        <v>Y</v>
      </c>
      <c r="F56" s="18" t="str">
        <f t="shared" si="0"/>
        <v>Rossendale Harriers</v>
      </c>
      <c r="G56" s="16" t="str">
        <f t="shared" si="1"/>
        <v/>
      </c>
      <c r="H56" s="32" t="str">
        <f t="shared" si="2"/>
        <v/>
      </c>
      <c r="I56" s="18" t="str">
        <f t="shared" si="3"/>
        <v/>
      </c>
      <c r="J56" s="16" t="str">
        <f t="shared" si="4"/>
        <v/>
      </c>
      <c r="K56" s="32" t="str">
        <f t="shared" si="5"/>
        <v/>
      </c>
      <c r="L56" s="17">
        <f t="shared" si="6"/>
        <v>53</v>
      </c>
      <c r="M56" s="16"/>
    </row>
    <row r="57" spans="1:13" ht="12.75" customHeight="1" x14ac:dyDescent="0.2">
      <c r="A57" s="17">
        <f t="shared" si="7"/>
        <v>54</v>
      </c>
      <c r="B57" s="31" t="s">
        <v>252</v>
      </c>
      <c r="C57" s="31" t="s">
        <v>195</v>
      </c>
      <c r="D57" s="30" t="s">
        <v>22</v>
      </c>
      <c r="E57" s="17" t="str">
        <f>IF(MATCH(A57,Finish!A:A,0)&gt;0,"Y","")</f>
        <v>Y</v>
      </c>
      <c r="F57" s="18" t="str">
        <f t="shared" si="0"/>
        <v/>
      </c>
      <c r="G57" s="16" t="str">
        <f t="shared" si="1"/>
        <v/>
      </c>
      <c r="H57" s="32" t="str">
        <f t="shared" si="2"/>
        <v/>
      </c>
      <c r="I57" s="18" t="str">
        <f t="shared" si="3"/>
        <v>Rossendale Harriers</v>
      </c>
      <c r="J57" s="16" t="str">
        <f t="shared" si="4"/>
        <v/>
      </c>
      <c r="K57" s="32" t="str">
        <f t="shared" si="5"/>
        <v/>
      </c>
      <c r="L57" s="17">
        <f t="shared" si="6"/>
        <v>54</v>
      </c>
      <c r="M57" s="16"/>
    </row>
    <row r="58" spans="1:13" ht="12.75" customHeight="1" x14ac:dyDescent="0.2">
      <c r="A58" s="17">
        <f t="shared" si="7"/>
        <v>55</v>
      </c>
      <c r="B58" s="31" t="s">
        <v>253</v>
      </c>
      <c r="C58" s="31" t="s">
        <v>193</v>
      </c>
      <c r="D58" s="30" t="s">
        <v>19</v>
      </c>
      <c r="E58" s="17" t="str">
        <f>IF(MATCH(A58,Finish!A:A,0)&gt;0,"Y","")</f>
        <v>Y</v>
      </c>
      <c r="F58" s="18" t="str">
        <f t="shared" si="0"/>
        <v>CleM</v>
      </c>
      <c r="G58" s="16" t="str">
        <f t="shared" si="1"/>
        <v/>
      </c>
      <c r="H58" s="32" t="str">
        <f t="shared" si="2"/>
        <v/>
      </c>
      <c r="I58" s="18" t="str">
        <f t="shared" si="3"/>
        <v/>
      </c>
      <c r="J58" s="16" t="str">
        <f t="shared" si="4"/>
        <v/>
      </c>
      <c r="K58" s="32" t="str">
        <f t="shared" si="5"/>
        <v/>
      </c>
      <c r="L58" s="17">
        <f t="shared" si="6"/>
        <v>55</v>
      </c>
      <c r="M58" s="16"/>
    </row>
    <row r="59" spans="1:13" ht="12.75" customHeight="1" x14ac:dyDescent="0.2">
      <c r="A59" s="17">
        <f t="shared" si="7"/>
        <v>56</v>
      </c>
      <c r="B59" s="31" t="s">
        <v>254</v>
      </c>
      <c r="C59" s="31" t="s">
        <v>186</v>
      </c>
      <c r="D59" s="30" t="s">
        <v>25</v>
      </c>
      <c r="E59" s="17" t="str">
        <f>IF(MATCH(A59,Finish!A:A,0)&gt;0,"Y","")</f>
        <v>Y</v>
      </c>
      <c r="F59" s="18" t="str">
        <f t="shared" si="0"/>
        <v>u/a</v>
      </c>
      <c r="G59" s="16" t="str">
        <f t="shared" si="1"/>
        <v/>
      </c>
      <c r="H59" s="32" t="str">
        <f t="shared" si="2"/>
        <v/>
      </c>
      <c r="I59" s="18" t="str">
        <f t="shared" si="3"/>
        <v/>
      </c>
      <c r="J59" s="16" t="str">
        <f t="shared" si="4"/>
        <v/>
      </c>
      <c r="K59" s="32" t="str">
        <f t="shared" si="5"/>
        <v/>
      </c>
      <c r="L59" s="17">
        <f t="shared" si="6"/>
        <v>56</v>
      </c>
      <c r="M59" s="16"/>
    </row>
    <row r="60" spans="1:13" ht="12.75" customHeight="1" x14ac:dyDescent="0.2">
      <c r="A60" s="17">
        <f t="shared" si="7"/>
        <v>57</v>
      </c>
      <c r="B60" s="31" t="s">
        <v>255</v>
      </c>
      <c r="C60" s="31" t="s">
        <v>224</v>
      </c>
      <c r="D60" s="30" t="s">
        <v>24</v>
      </c>
      <c r="E60" s="17" t="str">
        <f>IF(MATCH(A60,Finish!A:A,0)&gt;0,"Y","")</f>
        <v>Y</v>
      </c>
      <c r="F60" s="18" t="str">
        <f t="shared" si="0"/>
        <v/>
      </c>
      <c r="G60" s="16" t="str">
        <f t="shared" si="1"/>
        <v/>
      </c>
      <c r="H60" s="32" t="str">
        <f t="shared" si="2"/>
        <v/>
      </c>
      <c r="I60" s="18" t="str">
        <f t="shared" si="3"/>
        <v>Radcliffe AC</v>
      </c>
      <c r="J60" s="16" t="str">
        <f t="shared" si="4"/>
        <v/>
      </c>
      <c r="K60" s="32" t="str">
        <f t="shared" si="5"/>
        <v/>
      </c>
      <c r="L60" s="17">
        <f t="shared" si="6"/>
        <v>57</v>
      </c>
      <c r="M60" s="16"/>
    </row>
    <row r="61" spans="1:13" ht="12.75" customHeight="1" x14ac:dyDescent="0.2">
      <c r="A61" s="17">
        <f t="shared" si="7"/>
        <v>58</v>
      </c>
      <c r="B61" s="31" t="s">
        <v>256</v>
      </c>
      <c r="C61" s="31" t="s">
        <v>195</v>
      </c>
      <c r="D61" s="30" t="s">
        <v>17</v>
      </c>
      <c r="E61" s="17" t="str">
        <f>IF(MATCH(A61,Finish!A:A,0)&gt;0,"Y","")</f>
        <v>Y</v>
      </c>
      <c r="F61" s="18" t="str">
        <f t="shared" si="0"/>
        <v>Rossendale Harriers</v>
      </c>
      <c r="G61" s="16" t="str">
        <f t="shared" si="1"/>
        <v/>
      </c>
      <c r="H61" s="32" t="str">
        <f t="shared" si="2"/>
        <v/>
      </c>
      <c r="I61" s="18" t="str">
        <f t="shared" si="3"/>
        <v/>
      </c>
      <c r="J61" s="16" t="str">
        <f t="shared" si="4"/>
        <v/>
      </c>
      <c r="K61" s="32" t="str">
        <f t="shared" si="5"/>
        <v/>
      </c>
      <c r="L61" s="17">
        <f t="shared" si="6"/>
        <v>58</v>
      </c>
      <c r="M61" s="16"/>
    </row>
    <row r="62" spans="1:13" ht="12.75" customHeight="1" x14ac:dyDescent="0.2">
      <c r="A62" s="17">
        <f t="shared" si="7"/>
        <v>59</v>
      </c>
      <c r="B62" s="31" t="s">
        <v>257</v>
      </c>
      <c r="C62" s="31" t="s">
        <v>239</v>
      </c>
      <c r="D62" s="30" t="s">
        <v>17</v>
      </c>
      <c r="E62" s="17" t="str">
        <f>IF(MATCH(A62,Finish!A:A,0)&gt;0,"Y","")</f>
        <v>Y</v>
      </c>
      <c r="F62" s="18" t="str">
        <f t="shared" si="0"/>
        <v>Holcombe Harriers</v>
      </c>
      <c r="G62" s="16" t="str">
        <f t="shared" si="1"/>
        <v/>
      </c>
      <c r="H62" s="32" t="str">
        <f t="shared" si="2"/>
        <v/>
      </c>
      <c r="I62" s="18" t="str">
        <f t="shared" si="3"/>
        <v/>
      </c>
      <c r="J62" s="16" t="str">
        <f t="shared" si="4"/>
        <v/>
      </c>
      <c r="K62" s="32" t="str">
        <f t="shared" si="5"/>
        <v/>
      </c>
      <c r="L62" s="17">
        <f t="shared" si="6"/>
        <v>59</v>
      </c>
      <c r="M62" s="16"/>
    </row>
    <row r="63" spans="1:13" ht="12.75" customHeight="1" x14ac:dyDescent="0.2">
      <c r="A63" s="17">
        <f t="shared" si="7"/>
        <v>60</v>
      </c>
      <c r="B63" s="31" t="s">
        <v>258</v>
      </c>
      <c r="C63" s="31" t="s">
        <v>178</v>
      </c>
      <c r="D63" s="30" t="s">
        <v>23</v>
      </c>
      <c r="E63" s="17" t="str">
        <f>IF(MATCH(A63,Finish!A:A,0)&gt;0,"Y","")</f>
        <v>Y</v>
      </c>
      <c r="F63" s="18" t="str">
        <f t="shared" si="0"/>
        <v>Accrington RR</v>
      </c>
      <c r="G63" s="16" t="str">
        <f t="shared" si="1"/>
        <v/>
      </c>
      <c r="H63" s="32" t="str">
        <f t="shared" si="2"/>
        <v/>
      </c>
      <c r="I63" s="18" t="str">
        <f t="shared" si="3"/>
        <v/>
      </c>
      <c r="J63" s="16" t="str">
        <f t="shared" si="4"/>
        <v/>
      </c>
      <c r="K63" s="32" t="str">
        <f t="shared" si="5"/>
        <v/>
      </c>
      <c r="L63" s="17">
        <f t="shared" si="6"/>
        <v>60</v>
      </c>
      <c r="M63" s="16"/>
    </row>
    <row r="64" spans="1:13" ht="12.75" customHeight="1" x14ac:dyDescent="0.2">
      <c r="A64" s="17">
        <f t="shared" si="7"/>
        <v>61</v>
      </c>
      <c r="B64" s="31" t="s">
        <v>259</v>
      </c>
      <c r="C64" s="31" t="s">
        <v>195</v>
      </c>
      <c r="D64" s="30" t="s">
        <v>20</v>
      </c>
      <c r="E64" s="17" t="str">
        <f>IF(MATCH(A64,Finish!A:A,0)&gt;0,"Y","")</f>
        <v>Y</v>
      </c>
      <c r="F64" s="18" t="str">
        <f t="shared" si="0"/>
        <v/>
      </c>
      <c r="G64" s="16" t="str">
        <f t="shared" si="1"/>
        <v/>
      </c>
      <c r="H64" s="32" t="str">
        <f t="shared" si="2"/>
        <v/>
      </c>
      <c r="I64" s="18" t="str">
        <f t="shared" si="3"/>
        <v>Rossendale Harriers</v>
      </c>
      <c r="J64" s="16" t="str">
        <f t="shared" si="4"/>
        <v/>
      </c>
      <c r="K64" s="32" t="str">
        <f t="shared" si="5"/>
        <v/>
      </c>
      <c r="L64" s="17">
        <f t="shared" si="6"/>
        <v>61</v>
      </c>
      <c r="M64" s="16"/>
    </row>
    <row r="65" spans="1:13" ht="12.75" customHeight="1" x14ac:dyDescent="0.2">
      <c r="A65" s="17">
        <f t="shared" si="7"/>
        <v>62</v>
      </c>
      <c r="B65" s="31" t="s">
        <v>260</v>
      </c>
      <c r="C65" s="31" t="s">
        <v>183</v>
      </c>
      <c r="D65" s="30" t="s">
        <v>17</v>
      </c>
      <c r="E65" s="17" t="str">
        <f>IF(MATCH(A65,Finish!A:A,0)&gt;0,"Y","")</f>
        <v>Y</v>
      </c>
      <c r="F65" s="18" t="str">
        <f t="shared" si="0"/>
        <v>Bowland Fell Runners</v>
      </c>
      <c r="G65" s="16">
        <f t="shared" si="1"/>
        <v>7</v>
      </c>
      <c r="H65" s="32">
        <f t="shared" si="2"/>
        <v>65</v>
      </c>
      <c r="I65" s="18" t="str">
        <f t="shared" si="3"/>
        <v/>
      </c>
      <c r="J65" s="16" t="str">
        <f t="shared" si="4"/>
        <v/>
      </c>
      <c r="K65" s="32" t="str">
        <f t="shared" si="5"/>
        <v/>
      </c>
      <c r="L65" s="17">
        <f t="shared" si="6"/>
        <v>62</v>
      </c>
      <c r="M65" s="16"/>
    </row>
    <row r="66" spans="1:13" ht="12.75" customHeight="1" x14ac:dyDescent="0.2">
      <c r="A66" s="17">
        <f t="shared" si="7"/>
        <v>63</v>
      </c>
      <c r="B66" s="31" t="s">
        <v>261</v>
      </c>
      <c r="C66" s="31" t="s">
        <v>176</v>
      </c>
      <c r="D66" s="30" t="s">
        <v>247</v>
      </c>
      <c r="E66" s="17" t="str">
        <f>IF(MATCH(A66,Finish!A:A,0)&gt;0,"Y","")</f>
        <v>Y</v>
      </c>
      <c r="F66" s="18" t="str">
        <f t="shared" si="0"/>
        <v>Todmorden Harriers</v>
      </c>
      <c r="G66" s="16" t="str">
        <f t="shared" si="1"/>
        <v/>
      </c>
      <c r="H66" s="32" t="str">
        <f t="shared" si="2"/>
        <v/>
      </c>
      <c r="I66" s="18" t="str">
        <f t="shared" si="3"/>
        <v/>
      </c>
      <c r="J66" s="16" t="str">
        <f t="shared" si="4"/>
        <v/>
      </c>
      <c r="K66" s="32" t="str">
        <f t="shared" si="5"/>
        <v/>
      </c>
      <c r="L66" s="17">
        <f t="shared" si="6"/>
        <v>63</v>
      </c>
      <c r="M66" s="16"/>
    </row>
    <row r="67" spans="1:13" ht="12.75" customHeight="1" x14ac:dyDescent="0.2">
      <c r="A67" s="17">
        <f t="shared" si="7"/>
        <v>64</v>
      </c>
      <c r="B67" s="31" t="s">
        <v>262</v>
      </c>
      <c r="C67" s="31" t="s">
        <v>195</v>
      </c>
      <c r="D67" s="30" t="s">
        <v>27</v>
      </c>
      <c r="E67" s="17" t="str">
        <f>IF(MATCH(A67,Finish!A:A,0)&gt;0,"Y","")</f>
        <v>Y</v>
      </c>
      <c r="F67" s="18" t="str">
        <f t="shared" si="0"/>
        <v>Rossendale Harriers</v>
      </c>
      <c r="G67" s="16" t="str">
        <f t="shared" si="1"/>
        <v/>
      </c>
      <c r="H67" s="32" t="str">
        <f t="shared" si="2"/>
        <v/>
      </c>
      <c r="I67" s="18" t="str">
        <f t="shared" si="3"/>
        <v/>
      </c>
      <c r="J67" s="16" t="str">
        <f t="shared" si="4"/>
        <v/>
      </c>
      <c r="K67" s="32" t="str">
        <f t="shared" si="5"/>
        <v/>
      </c>
      <c r="L67" s="17">
        <f t="shared" si="6"/>
        <v>64</v>
      </c>
      <c r="M67" s="16"/>
    </row>
    <row r="68" spans="1:13" ht="12.75" customHeight="1" x14ac:dyDescent="0.2">
      <c r="A68" s="17">
        <f t="shared" si="7"/>
        <v>65</v>
      </c>
      <c r="B68" s="31" t="s">
        <v>263</v>
      </c>
      <c r="C68" s="31" t="s">
        <v>264</v>
      </c>
      <c r="D68" s="30" t="s">
        <v>23</v>
      </c>
      <c r="E68" s="17" t="str">
        <f>IF(MATCH(A68,Finish!A:A,0)&gt;0,"Y","")</f>
        <v>Y</v>
      </c>
      <c r="F68" s="18" t="str">
        <f t="shared" si="0"/>
        <v>Rochdale Harriers</v>
      </c>
      <c r="G68" s="16" t="str">
        <f t="shared" si="1"/>
        <v/>
      </c>
      <c r="H68" s="32" t="str">
        <f t="shared" si="2"/>
        <v/>
      </c>
      <c r="I68" s="18" t="str">
        <f t="shared" si="3"/>
        <v/>
      </c>
      <c r="J68" s="16" t="str">
        <f t="shared" si="4"/>
        <v/>
      </c>
      <c r="K68" s="32" t="str">
        <f t="shared" si="5"/>
        <v/>
      </c>
      <c r="L68" s="17">
        <f t="shared" si="6"/>
        <v>65</v>
      </c>
      <c r="M68" s="16"/>
    </row>
    <row r="69" spans="1:13" ht="12.75" customHeight="1" x14ac:dyDescent="0.2">
      <c r="A69" s="17">
        <f t="shared" si="7"/>
        <v>66</v>
      </c>
      <c r="B69" s="31" t="s">
        <v>265</v>
      </c>
      <c r="C69" s="31" t="s">
        <v>266</v>
      </c>
      <c r="D69" s="30" t="s">
        <v>17</v>
      </c>
      <c r="E69" s="17" t="str">
        <f>IF(MATCH(A69,Finish!A:A,0)&gt;0,"Y","")</f>
        <v>Y</v>
      </c>
      <c r="F69" s="18" t="str">
        <f t="shared" si="0"/>
        <v>Sale Harriers</v>
      </c>
      <c r="G69" s="16" t="str">
        <f t="shared" si="1"/>
        <v/>
      </c>
      <c r="H69" s="32" t="str">
        <f t="shared" si="2"/>
        <v/>
      </c>
      <c r="I69" s="18" t="str">
        <f t="shared" si="3"/>
        <v/>
      </c>
      <c r="J69" s="16" t="str">
        <f t="shared" si="4"/>
        <v/>
      </c>
      <c r="K69" s="32" t="str">
        <f t="shared" si="5"/>
        <v/>
      </c>
      <c r="L69" s="17">
        <f t="shared" si="6"/>
        <v>66</v>
      </c>
      <c r="M69" s="16"/>
    </row>
    <row r="70" spans="1:13" ht="12.75" customHeight="1" x14ac:dyDescent="0.2">
      <c r="A70" s="17">
        <f t="shared" si="7"/>
        <v>67</v>
      </c>
      <c r="B70" s="31" t="s">
        <v>267</v>
      </c>
      <c r="C70" s="31" t="s">
        <v>268</v>
      </c>
      <c r="D70" s="30" t="s">
        <v>206</v>
      </c>
      <c r="E70" s="17" t="str">
        <f>IF(MATCH(A70,Finish!A:A,0)&gt;0,"Y","")</f>
        <v>Y</v>
      </c>
      <c r="F70" s="18" t="str">
        <f t="shared" si="0"/>
        <v/>
      </c>
      <c r="G70" s="16" t="str">
        <f t="shared" si="1"/>
        <v/>
      </c>
      <c r="H70" s="32" t="str">
        <f t="shared" si="2"/>
        <v/>
      </c>
      <c r="I70" s="18" t="str">
        <f t="shared" si="3"/>
        <v>Ramsbottom RC</v>
      </c>
      <c r="J70" s="16" t="str">
        <f t="shared" si="4"/>
        <v/>
      </c>
      <c r="K70" s="32" t="str">
        <f t="shared" si="5"/>
        <v/>
      </c>
      <c r="L70" s="17">
        <f t="shared" si="6"/>
        <v>67</v>
      </c>
      <c r="M70" s="16"/>
    </row>
    <row r="71" spans="1:13" ht="12.75" customHeight="1" x14ac:dyDescent="0.2">
      <c r="A71" s="17">
        <f t="shared" si="7"/>
        <v>68</v>
      </c>
      <c r="B71" s="31" t="s">
        <v>269</v>
      </c>
      <c r="C71" s="31" t="s">
        <v>270</v>
      </c>
      <c r="D71" s="30" t="s">
        <v>19</v>
      </c>
      <c r="E71" s="17" t="str">
        <f>IF(MATCH(A71,Finish!A:A,0)&gt;0,"Y","")</f>
        <v>Y</v>
      </c>
      <c r="F71" s="18" t="str">
        <f t="shared" si="0"/>
        <v>Rossendale Tri Club</v>
      </c>
      <c r="G71" s="16" t="str">
        <f t="shared" si="1"/>
        <v/>
      </c>
      <c r="H71" s="32" t="str">
        <f t="shared" si="2"/>
        <v/>
      </c>
      <c r="I71" s="18" t="str">
        <f t="shared" si="3"/>
        <v/>
      </c>
      <c r="J71" s="16" t="str">
        <f t="shared" si="4"/>
        <v/>
      </c>
      <c r="K71" s="32" t="str">
        <f t="shared" si="5"/>
        <v/>
      </c>
      <c r="L71" s="17">
        <f t="shared" si="6"/>
        <v>68</v>
      </c>
      <c r="M71" s="16"/>
    </row>
    <row r="72" spans="1:13" ht="12.75" customHeight="1" x14ac:dyDescent="0.2">
      <c r="A72" s="17">
        <f t="shared" si="7"/>
        <v>69</v>
      </c>
      <c r="B72" s="31" t="s">
        <v>271</v>
      </c>
      <c r="C72" s="31" t="s">
        <v>186</v>
      </c>
      <c r="D72" s="30" t="s">
        <v>17</v>
      </c>
      <c r="E72" s="17" t="str">
        <f>IF(MATCH(A72,Finish!A:A,0)&gt;0,"Y","")</f>
        <v>Y</v>
      </c>
      <c r="F72" s="18" t="str">
        <f t="shared" si="0"/>
        <v>u/a</v>
      </c>
      <c r="G72" s="16" t="str">
        <f t="shared" si="1"/>
        <v/>
      </c>
      <c r="H72" s="32" t="str">
        <f t="shared" si="2"/>
        <v/>
      </c>
      <c r="I72" s="18" t="str">
        <f t="shared" si="3"/>
        <v/>
      </c>
      <c r="J72" s="16" t="str">
        <f t="shared" si="4"/>
        <v/>
      </c>
      <c r="K72" s="32" t="str">
        <f t="shared" si="5"/>
        <v/>
      </c>
      <c r="L72" s="17">
        <f t="shared" si="6"/>
        <v>69</v>
      </c>
      <c r="M72" s="16"/>
    </row>
    <row r="73" spans="1:13" ht="12.75" customHeight="1" x14ac:dyDescent="0.2">
      <c r="A73" s="17">
        <f t="shared" si="7"/>
        <v>70</v>
      </c>
      <c r="B73" s="31" t="s">
        <v>272</v>
      </c>
      <c r="C73" s="31" t="s">
        <v>273</v>
      </c>
      <c r="D73" s="30" t="s">
        <v>27</v>
      </c>
      <c r="E73" s="17" t="str">
        <f>IF(MATCH(A73,Finish!A:A,0)&gt;0,"Y","")</f>
        <v>Y</v>
      </c>
      <c r="F73" s="18" t="str">
        <f t="shared" si="0"/>
        <v>Middleton Harriers</v>
      </c>
      <c r="G73" s="16" t="str">
        <f t="shared" si="1"/>
        <v/>
      </c>
      <c r="H73" s="32" t="str">
        <f t="shared" si="2"/>
        <v/>
      </c>
      <c r="I73" s="18" t="str">
        <f t="shared" si="3"/>
        <v/>
      </c>
      <c r="J73" s="16" t="str">
        <f t="shared" si="4"/>
        <v/>
      </c>
      <c r="K73" s="32" t="str">
        <f t="shared" si="5"/>
        <v/>
      </c>
      <c r="L73" s="17">
        <f t="shared" si="6"/>
        <v>70</v>
      </c>
      <c r="M73" s="16"/>
    </row>
    <row r="74" spans="1:13" ht="12.75" customHeight="1" x14ac:dyDescent="0.2">
      <c r="A74" s="17">
        <f t="shared" si="7"/>
        <v>71</v>
      </c>
      <c r="B74" s="31" t="s">
        <v>274</v>
      </c>
      <c r="C74" s="31" t="s">
        <v>275</v>
      </c>
      <c r="D74" s="30" t="s">
        <v>23</v>
      </c>
      <c r="E74" s="17" t="str">
        <f>IF(MATCH(A74,Finish!A:A,0)&gt;0,"Y","")</f>
        <v>Y</v>
      </c>
      <c r="F74" s="18" t="str">
        <f t="shared" si="0"/>
        <v>Trawden AC</v>
      </c>
      <c r="G74" s="16" t="str">
        <f t="shared" si="1"/>
        <v/>
      </c>
      <c r="H74" s="32" t="str">
        <f t="shared" si="2"/>
        <v/>
      </c>
      <c r="I74" s="18" t="str">
        <f t="shared" si="3"/>
        <v/>
      </c>
      <c r="J74" s="16" t="str">
        <f t="shared" si="4"/>
        <v/>
      </c>
      <c r="K74" s="32" t="str">
        <f t="shared" si="5"/>
        <v/>
      </c>
      <c r="L74" s="17">
        <f t="shared" si="6"/>
        <v>71</v>
      </c>
      <c r="M74" s="16"/>
    </row>
    <row r="75" spans="1:13" ht="12.75" customHeight="1" x14ac:dyDescent="0.2">
      <c r="A75" s="17">
        <f t="shared" si="7"/>
        <v>72</v>
      </c>
      <c r="B75" s="31" t="s">
        <v>276</v>
      </c>
      <c r="C75" s="31" t="s">
        <v>268</v>
      </c>
      <c r="D75" s="30" t="s">
        <v>247</v>
      </c>
      <c r="E75" s="17" t="str">
        <f>IF(MATCH(A75,Finish!A:A,0)&gt;0,"Y","")</f>
        <v>Y</v>
      </c>
      <c r="F75" s="18" t="str">
        <f t="shared" si="0"/>
        <v>Ramsbottom RC</v>
      </c>
      <c r="G75" s="16" t="str">
        <f t="shared" si="1"/>
        <v/>
      </c>
      <c r="H75" s="32" t="str">
        <f t="shared" si="2"/>
        <v/>
      </c>
      <c r="I75" s="18" t="str">
        <f t="shared" si="3"/>
        <v/>
      </c>
      <c r="J75" s="16" t="str">
        <f t="shared" si="4"/>
        <v/>
      </c>
      <c r="K75" s="32" t="str">
        <f t="shared" si="5"/>
        <v/>
      </c>
      <c r="L75" s="17">
        <f t="shared" si="6"/>
        <v>72</v>
      </c>
      <c r="M75" s="16"/>
    </row>
    <row r="76" spans="1:13" ht="12.75" customHeight="1" x14ac:dyDescent="0.2">
      <c r="A76" s="17">
        <f t="shared" si="7"/>
        <v>73</v>
      </c>
      <c r="B76" s="31" t="s">
        <v>277</v>
      </c>
      <c r="C76" s="31" t="s">
        <v>193</v>
      </c>
      <c r="D76" s="30" t="s">
        <v>19</v>
      </c>
      <c r="E76" s="17" t="str">
        <f>IF(MATCH(A76,Finish!A:A,0)&gt;0,"Y","")</f>
        <v>Y</v>
      </c>
      <c r="F76" s="18" t="str">
        <f t="shared" si="0"/>
        <v>CleM</v>
      </c>
      <c r="G76" s="16" t="str">
        <f t="shared" si="1"/>
        <v/>
      </c>
      <c r="H76" s="32" t="str">
        <f t="shared" si="2"/>
        <v/>
      </c>
      <c r="I76" s="18" t="str">
        <f t="shared" si="3"/>
        <v/>
      </c>
      <c r="J76" s="16" t="str">
        <f t="shared" si="4"/>
        <v/>
      </c>
      <c r="K76" s="32" t="str">
        <f t="shared" si="5"/>
        <v/>
      </c>
      <c r="L76" s="17">
        <f t="shared" si="6"/>
        <v>73</v>
      </c>
      <c r="M76" s="16"/>
    </row>
    <row r="77" spans="1:13" ht="12.75" customHeight="1" x14ac:dyDescent="0.2">
      <c r="A77" s="17">
        <f t="shared" si="7"/>
        <v>74</v>
      </c>
      <c r="B77" s="31" t="s">
        <v>278</v>
      </c>
      <c r="C77" s="31" t="s">
        <v>186</v>
      </c>
      <c r="D77" s="30" t="s">
        <v>247</v>
      </c>
      <c r="E77" s="17" t="str">
        <f>IF(MATCH(A77,Finish!A:A,0)&gt;0,"Y","")</f>
        <v>Y</v>
      </c>
      <c r="F77" s="18" t="str">
        <f t="shared" si="0"/>
        <v>u/a</v>
      </c>
      <c r="G77" s="16" t="str">
        <f t="shared" si="1"/>
        <v/>
      </c>
      <c r="H77" s="32" t="str">
        <f t="shared" si="2"/>
        <v/>
      </c>
      <c r="I77" s="18" t="str">
        <f t="shared" si="3"/>
        <v/>
      </c>
      <c r="J77" s="16" t="str">
        <f t="shared" si="4"/>
        <v/>
      </c>
      <c r="K77" s="32" t="str">
        <f t="shared" si="5"/>
        <v/>
      </c>
      <c r="L77" s="17">
        <f t="shared" si="6"/>
        <v>74</v>
      </c>
      <c r="M77" s="16"/>
    </row>
    <row r="78" spans="1:13" ht="12.75" customHeight="1" x14ac:dyDescent="0.2">
      <c r="A78" s="17">
        <f t="shared" si="7"/>
        <v>75</v>
      </c>
      <c r="B78" s="31" t="s">
        <v>279</v>
      </c>
      <c r="C78" s="31" t="s">
        <v>224</v>
      </c>
      <c r="D78" s="30" t="s">
        <v>20</v>
      </c>
      <c r="E78" s="17" t="str">
        <f>IF(MATCH(A78,Finish!A:A,0)&gt;0,"Y","")</f>
        <v>Y</v>
      </c>
      <c r="F78" s="18" t="str">
        <f t="shared" si="0"/>
        <v/>
      </c>
      <c r="G78" s="16" t="str">
        <f t="shared" si="1"/>
        <v/>
      </c>
      <c r="H78" s="32" t="str">
        <f t="shared" si="2"/>
        <v/>
      </c>
      <c r="I78" s="18" t="str">
        <f t="shared" si="3"/>
        <v>Radcliffe AC</v>
      </c>
      <c r="J78" s="16" t="str">
        <f t="shared" si="4"/>
        <v/>
      </c>
      <c r="K78" s="32" t="str">
        <f t="shared" si="5"/>
        <v/>
      </c>
      <c r="L78" s="17">
        <f t="shared" si="6"/>
        <v>75</v>
      </c>
      <c r="M78" s="16"/>
    </row>
    <row r="79" spans="1:13" ht="12.75" customHeight="1" x14ac:dyDescent="0.2">
      <c r="A79" s="17">
        <f t="shared" si="7"/>
        <v>76</v>
      </c>
      <c r="B79" s="31" t="s">
        <v>280</v>
      </c>
      <c r="C79" s="31" t="s">
        <v>193</v>
      </c>
      <c r="D79" s="30" t="s">
        <v>19</v>
      </c>
      <c r="E79" s="17" t="str">
        <f>IF(MATCH(A79,Finish!A:A,0)&gt;0,"Y","")</f>
        <v>Y</v>
      </c>
      <c r="F79" s="18" t="str">
        <f t="shared" si="0"/>
        <v>CleM</v>
      </c>
      <c r="G79" s="16" t="str">
        <f t="shared" si="1"/>
        <v/>
      </c>
      <c r="H79" s="32" t="str">
        <f t="shared" si="2"/>
        <v/>
      </c>
      <c r="I79" s="18" t="str">
        <f t="shared" si="3"/>
        <v/>
      </c>
      <c r="J79" s="16" t="str">
        <f t="shared" si="4"/>
        <v/>
      </c>
      <c r="K79" s="32" t="str">
        <f t="shared" si="5"/>
        <v/>
      </c>
      <c r="L79" s="17">
        <f t="shared" si="6"/>
        <v>76</v>
      </c>
      <c r="M79" s="16"/>
    </row>
    <row r="80" spans="1:13" ht="12.75" customHeight="1" x14ac:dyDescent="0.2">
      <c r="A80" s="17">
        <f t="shared" si="7"/>
        <v>77</v>
      </c>
      <c r="B80" s="31" t="s">
        <v>281</v>
      </c>
      <c r="C80" s="31" t="s">
        <v>195</v>
      </c>
      <c r="D80" s="30" t="s">
        <v>247</v>
      </c>
      <c r="E80" s="17" t="str">
        <f>IF(MATCH(A80,Finish!A:A,0)&gt;0,"Y","")</f>
        <v>Y</v>
      </c>
      <c r="F80" s="18" t="str">
        <f t="shared" si="0"/>
        <v>Rossendale Harriers</v>
      </c>
      <c r="G80" s="16" t="str">
        <f t="shared" si="1"/>
        <v/>
      </c>
      <c r="H80" s="32" t="str">
        <f t="shared" si="2"/>
        <v/>
      </c>
      <c r="I80" s="18" t="str">
        <f t="shared" si="3"/>
        <v/>
      </c>
      <c r="J80" s="16" t="str">
        <f t="shared" si="4"/>
        <v/>
      </c>
      <c r="K80" s="32" t="str">
        <f t="shared" si="5"/>
        <v/>
      </c>
      <c r="L80" s="17">
        <f t="shared" si="6"/>
        <v>77</v>
      </c>
      <c r="M80" s="16"/>
    </row>
    <row r="81" spans="1:13" ht="12.75" customHeight="1" x14ac:dyDescent="0.2">
      <c r="A81" s="17">
        <f t="shared" si="7"/>
        <v>78</v>
      </c>
      <c r="B81" s="31" t="s">
        <v>282</v>
      </c>
      <c r="C81" s="31" t="s">
        <v>283</v>
      </c>
      <c r="D81" s="30" t="s">
        <v>247</v>
      </c>
      <c r="E81" s="17" t="str">
        <f>IF(MATCH(A81,Finish!A:A,0)&gt;0,"Y","")</f>
        <v>Y</v>
      </c>
      <c r="F81" s="18" t="str">
        <f t="shared" si="0"/>
        <v>Blackburn Harriers</v>
      </c>
      <c r="G81" s="16" t="str">
        <f t="shared" si="1"/>
        <v/>
      </c>
      <c r="H81" s="32" t="str">
        <f t="shared" si="2"/>
        <v/>
      </c>
      <c r="I81" s="18" t="str">
        <f t="shared" si="3"/>
        <v/>
      </c>
      <c r="J81" s="16" t="str">
        <f t="shared" si="4"/>
        <v/>
      </c>
      <c r="K81" s="32" t="str">
        <f t="shared" si="5"/>
        <v/>
      </c>
      <c r="L81" s="17">
        <f t="shared" si="6"/>
        <v>78</v>
      </c>
      <c r="M81" s="16"/>
    </row>
    <row r="82" spans="1:13" ht="12.75" customHeight="1" x14ac:dyDescent="0.2">
      <c r="A82" s="17">
        <f t="shared" si="7"/>
        <v>79</v>
      </c>
      <c r="B82" s="31" t="s">
        <v>284</v>
      </c>
      <c r="C82" s="31" t="s">
        <v>181</v>
      </c>
      <c r="D82" s="30" t="s">
        <v>247</v>
      </c>
      <c r="E82" s="17" t="str">
        <f>IF(MATCH(A82,Finish!A:A,0)&gt;0,"Y","")</f>
        <v>Y</v>
      </c>
      <c r="F82" s="18" t="str">
        <f t="shared" si="0"/>
        <v>Horwich RMI Harriers</v>
      </c>
      <c r="G82" s="16" t="str">
        <f t="shared" si="1"/>
        <v/>
      </c>
      <c r="H82" s="32" t="str">
        <f t="shared" si="2"/>
        <v/>
      </c>
      <c r="I82" s="18" t="str">
        <f t="shared" si="3"/>
        <v/>
      </c>
      <c r="J82" s="16" t="str">
        <f t="shared" si="4"/>
        <v/>
      </c>
      <c r="K82" s="32" t="str">
        <f t="shared" si="5"/>
        <v/>
      </c>
      <c r="L82" s="17">
        <f t="shared" si="6"/>
        <v>79</v>
      </c>
      <c r="M82" s="16"/>
    </row>
    <row r="83" spans="1:13" ht="12.75" customHeight="1" x14ac:dyDescent="0.2">
      <c r="A83" s="17">
        <f t="shared" si="7"/>
        <v>80</v>
      </c>
      <c r="B83" s="31" t="s">
        <v>285</v>
      </c>
      <c r="C83" s="31" t="s">
        <v>286</v>
      </c>
      <c r="D83" s="30" t="s">
        <v>22</v>
      </c>
      <c r="E83" s="17" t="str">
        <f>IF(MATCH(A83,Finish!A:A,0)&gt;0,"Y","")</f>
        <v>Y</v>
      </c>
      <c r="F83" s="18" t="str">
        <f t="shared" si="0"/>
        <v/>
      </c>
      <c r="G83" s="16" t="str">
        <f t="shared" si="1"/>
        <v/>
      </c>
      <c r="H83" s="32" t="str">
        <f t="shared" si="2"/>
        <v/>
      </c>
      <c r="I83" s="18" t="str">
        <f t="shared" si="3"/>
        <v>Blackburn Road Runners</v>
      </c>
      <c r="J83" s="16" t="str">
        <f t="shared" si="4"/>
        <v/>
      </c>
      <c r="K83" s="32" t="str">
        <f t="shared" si="5"/>
        <v/>
      </c>
      <c r="L83" s="17">
        <f t="shared" si="6"/>
        <v>80</v>
      </c>
      <c r="M83" s="16"/>
    </row>
    <row r="84" spans="1:13" ht="12.75" customHeight="1" x14ac:dyDescent="0.2">
      <c r="A84" s="17">
        <f t="shared" si="7"/>
        <v>81</v>
      </c>
      <c r="B84" s="31" t="s">
        <v>287</v>
      </c>
      <c r="C84" s="31" t="s">
        <v>286</v>
      </c>
      <c r="D84" s="30" t="s">
        <v>230</v>
      </c>
      <c r="E84" s="17" t="str">
        <f>IF(MATCH(A84,Finish!A:A,0)&gt;0,"Y","")</f>
        <v>Y</v>
      </c>
      <c r="F84" s="18" t="str">
        <f t="shared" si="0"/>
        <v>Blackburn Road Runners</v>
      </c>
      <c r="G84" s="16" t="str">
        <f t="shared" si="1"/>
        <v/>
      </c>
      <c r="H84" s="32" t="str">
        <f t="shared" si="2"/>
        <v/>
      </c>
      <c r="I84" s="18" t="str">
        <f t="shared" si="3"/>
        <v/>
      </c>
      <c r="J84" s="16" t="str">
        <f t="shared" si="4"/>
        <v/>
      </c>
      <c r="K84" s="32" t="str">
        <f t="shared" si="5"/>
        <v/>
      </c>
      <c r="L84" s="17">
        <f t="shared" si="6"/>
        <v>81</v>
      </c>
      <c r="M84" s="16"/>
    </row>
    <row r="85" spans="1:13" ht="12.75" customHeight="1" x14ac:dyDescent="0.2">
      <c r="A85" s="17">
        <f t="shared" si="7"/>
        <v>82</v>
      </c>
      <c r="B85" s="31" t="s">
        <v>288</v>
      </c>
      <c r="C85" s="31" t="s">
        <v>183</v>
      </c>
      <c r="D85" s="30" t="s">
        <v>21</v>
      </c>
      <c r="E85" s="17" t="str">
        <f>IF(MATCH(A85,Finish!A:A,0)&gt;0,"Y","")</f>
        <v>Y</v>
      </c>
      <c r="F85" s="18" t="str">
        <f t="shared" si="0"/>
        <v>Bowland Fell Runners</v>
      </c>
      <c r="G85" s="16" t="str">
        <f t="shared" si="1"/>
        <v/>
      </c>
      <c r="H85" s="32" t="str">
        <f t="shared" si="2"/>
        <v/>
      </c>
      <c r="I85" s="18" t="str">
        <f t="shared" si="3"/>
        <v/>
      </c>
      <c r="J85" s="16" t="str">
        <f t="shared" si="4"/>
        <v/>
      </c>
      <c r="K85" s="32" t="str">
        <f t="shared" si="5"/>
        <v/>
      </c>
      <c r="L85" s="17">
        <f t="shared" si="6"/>
        <v>82</v>
      </c>
      <c r="M85" s="16"/>
    </row>
    <row r="86" spans="1:13" ht="12.75" customHeight="1" x14ac:dyDescent="0.2">
      <c r="A86" s="17">
        <f t="shared" si="7"/>
        <v>83</v>
      </c>
      <c r="B86" s="31" t="s">
        <v>289</v>
      </c>
      <c r="C86" s="31" t="s">
        <v>183</v>
      </c>
      <c r="D86" s="30" t="s">
        <v>13</v>
      </c>
      <c r="E86" s="17" t="str">
        <f>IF(MATCH(A86,Finish!A:A,0)&gt;0,"Y","")</f>
        <v>Y</v>
      </c>
      <c r="F86" s="18" t="str">
        <f t="shared" si="0"/>
        <v>Bowland Fell Runners</v>
      </c>
      <c r="G86" s="16" t="str">
        <f t="shared" si="1"/>
        <v/>
      </c>
      <c r="H86" s="32" t="str">
        <f t="shared" si="2"/>
        <v/>
      </c>
      <c r="I86" s="18" t="str">
        <f t="shared" si="3"/>
        <v/>
      </c>
      <c r="J86" s="16" t="str">
        <f t="shared" si="4"/>
        <v/>
      </c>
      <c r="K86" s="32" t="str">
        <f t="shared" si="5"/>
        <v/>
      </c>
      <c r="L86" s="17">
        <f t="shared" si="6"/>
        <v>83</v>
      </c>
      <c r="M86" s="16"/>
    </row>
    <row r="87" spans="1:13" ht="12.75" customHeight="1" x14ac:dyDescent="0.2">
      <c r="A87" s="17">
        <f t="shared" si="7"/>
        <v>84</v>
      </c>
      <c r="B87" s="31" t="s">
        <v>290</v>
      </c>
      <c r="C87" s="31" t="s">
        <v>186</v>
      </c>
      <c r="D87" s="30" t="s">
        <v>29</v>
      </c>
      <c r="E87" s="17" t="str">
        <f>IF(MATCH(A87,Finish!A:A,0)&gt;0,"Y","")</f>
        <v>Y</v>
      </c>
      <c r="F87" s="18" t="str">
        <f t="shared" si="0"/>
        <v>u/a</v>
      </c>
      <c r="G87" s="16" t="str">
        <f t="shared" si="1"/>
        <v/>
      </c>
      <c r="H87" s="32" t="str">
        <f t="shared" si="2"/>
        <v/>
      </c>
      <c r="I87" s="18" t="str">
        <f t="shared" si="3"/>
        <v/>
      </c>
      <c r="J87" s="16" t="str">
        <f t="shared" si="4"/>
        <v/>
      </c>
      <c r="K87" s="32" t="str">
        <f t="shared" si="5"/>
        <v/>
      </c>
      <c r="L87" s="17">
        <f t="shared" si="6"/>
        <v>84</v>
      </c>
      <c r="M87" s="16"/>
    </row>
    <row r="88" spans="1:13" ht="12.75" customHeight="1" x14ac:dyDescent="0.2">
      <c r="A88" s="17">
        <f t="shared" si="7"/>
        <v>85</v>
      </c>
      <c r="B88" s="31" t="s">
        <v>291</v>
      </c>
      <c r="C88" s="31" t="s">
        <v>286</v>
      </c>
      <c r="D88" s="30" t="s">
        <v>22</v>
      </c>
      <c r="E88" s="17" t="str">
        <f>IF(MATCH(A88,Finish!A:A,0)&gt;0,"Y","")</f>
        <v>Y</v>
      </c>
      <c r="F88" s="18" t="str">
        <f t="shared" si="0"/>
        <v/>
      </c>
      <c r="G88" s="16" t="str">
        <f t="shared" si="1"/>
        <v/>
      </c>
      <c r="H88" s="32" t="str">
        <f t="shared" si="2"/>
        <v/>
      </c>
      <c r="I88" s="18" t="str">
        <f t="shared" si="3"/>
        <v>Blackburn Road Runners</v>
      </c>
      <c r="J88" s="16" t="str">
        <f t="shared" si="4"/>
        <v/>
      </c>
      <c r="K88" s="32" t="str">
        <f t="shared" si="5"/>
        <v/>
      </c>
      <c r="L88" s="17">
        <f t="shared" si="6"/>
        <v>85</v>
      </c>
      <c r="M88" s="16"/>
    </row>
    <row r="89" spans="1:13" ht="12.75" customHeight="1" x14ac:dyDescent="0.2">
      <c r="A89" s="17">
        <f t="shared" si="7"/>
        <v>86</v>
      </c>
      <c r="B89" s="31" t="s">
        <v>292</v>
      </c>
      <c r="C89" s="31" t="s">
        <v>293</v>
      </c>
      <c r="D89" s="30" t="s">
        <v>18</v>
      </c>
      <c r="E89" s="17" t="str">
        <f>IF(MATCH(A89,Finish!A:A,0)&gt;0,"Y","")</f>
        <v>Y</v>
      </c>
      <c r="F89" s="18" t="str">
        <f t="shared" si="0"/>
        <v/>
      </c>
      <c r="G89" s="16" t="str">
        <f t="shared" si="1"/>
        <v/>
      </c>
      <c r="H89" s="32" t="str">
        <f t="shared" si="2"/>
        <v/>
      </c>
      <c r="I89" s="18" t="str">
        <f t="shared" si="3"/>
        <v>Darwen Dashers</v>
      </c>
      <c r="J89" s="16" t="str">
        <f t="shared" si="4"/>
        <v/>
      </c>
      <c r="K89" s="32" t="str">
        <f t="shared" si="5"/>
        <v/>
      </c>
      <c r="L89" s="17">
        <f t="shared" si="6"/>
        <v>86</v>
      </c>
      <c r="M89" s="16"/>
    </row>
    <row r="90" spans="1:13" ht="12.75" customHeight="1" x14ac:dyDescent="0.2">
      <c r="A90" s="17">
        <f t="shared" si="7"/>
        <v>87</v>
      </c>
      <c r="B90" s="31" t="s">
        <v>294</v>
      </c>
      <c r="C90" s="31" t="s">
        <v>232</v>
      </c>
      <c r="D90" s="30" t="s">
        <v>29</v>
      </c>
      <c r="E90" s="17" t="str">
        <f>IF(MATCH(A90,Finish!A:A,0)&gt;0,"Y","")</f>
        <v>Y</v>
      </c>
      <c r="F90" s="18" t="str">
        <f t="shared" si="0"/>
        <v>Ribble Valley Runners</v>
      </c>
      <c r="G90" s="16" t="str">
        <f t="shared" si="1"/>
        <v/>
      </c>
      <c r="H90" s="32" t="str">
        <f t="shared" si="2"/>
        <v/>
      </c>
      <c r="I90" s="18" t="str">
        <f t="shared" si="3"/>
        <v/>
      </c>
      <c r="J90" s="16" t="str">
        <f t="shared" si="4"/>
        <v/>
      </c>
      <c r="K90" s="32" t="str">
        <f t="shared" si="5"/>
        <v/>
      </c>
      <c r="L90" s="17">
        <f t="shared" si="6"/>
        <v>87</v>
      </c>
      <c r="M90" s="16"/>
    </row>
    <row r="91" spans="1:13" ht="12.75" customHeight="1" x14ac:dyDescent="0.2">
      <c r="A91" s="17">
        <f t="shared" si="7"/>
        <v>88</v>
      </c>
      <c r="B91" s="31" t="s">
        <v>295</v>
      </c>
      <c r="C91" s="31" t="s">
        <v>268</v>
      </c>
      <c r="D91" s="30" t="s">
        <v>26</v>
      </c>
      <c r="E91" s="17" t="str">
        <f>IF(MATCH(A91,Finish!A:A,0)&gt;0,"Y","")</f>
        <v>Y</v>
      </c>
      <c r="F91" s="18" t="str">
        <f t="shared" si="0"/>
        <v/>
      </c>
      <c r="G91" s="16" t="str">
        <f t="shared" si="1"/>
        <v/>
      </c>
      <c r="H91" s="32" t="str">
        <f t="shared" si="2"/>
        <v/>
      </c>
      <c r="I91" s="18" t="str">
        <f t="shared" si="3"/>
        <v>Ramsbottom RC</v>
      </c>
      <c r="J91" s="16" t="str">
        <f t="shared" si="4"/>
        <v/>
      </c>
      <c r="K91" s="32" t="str">
        <f t="shared" si="5"/>
        <v/>
      </c>
      <c r="L91" s="17">
        <f t="shared" si="6"/>
        <v>88</v>
      </c>
      <c r="M91" s="16"/>
    </row>
    <row r="92" spans="1:13" ht="12.75" customHeight="1" x14ac:dyDescent="0.2">
      <c r="A92" s="17">
        <f t="shared" si="7"/>
        <v>89</v>
      </c>
      <c r="B92" s="31" t="s">
        <v>296</v>
      </c>
      <c r="C92" s="31" t="s">
        <v>186</v>
      </c>
      <c r="D92" s="30" t="s">
        <v>20</v>
      </c>
      <c r="E92" s="17" t="str">
        <f>IF(MATCH(A92,Finish!A:A,0)&gt;0,"Y","")</f>
        <v>Y</v>
      </c>
      <c r="F92" s="18" t="str">
        <f t="shared" si="0"/>
        <v/>
      </c>
      <c r="G92" s="16" t="str">
        <f t="shared" si="1"/>
        <v/>
      </c>
      <c r="H92" s="32" t="str">
        <f t="shared" si="2"/>
        <v/>
      </c>
      <c r="I92" s="18" t="str">
        <f t="shared" si="3"/>
        <v>u/a</v>
      </c>
      <c r="J92" s="16" t="str">
        <f t="shared" si="4"/>
        <v/>
      </c>
      <c r="K92" s="32" t="str">
        <f t="shared" si="5"/>
        <v/>
      </c>
      <c r="L92" s="17">
        <f t="shared" si="6"/>
        <v>89</v>
      </c>
      <c r="M92" s="16"/>
    </row>
    <row r="93" spans="1:13" ht="12.75" customHeight="1" x14ac:dyDescent="0.2">
      <c r="A93" s="17">
        <f t="shared" si="7"/>
        <v>90</v>
      </c>
      <c r="B93" s="31" t="s">
        <v>297</v>
      </c>
      <c r="C93" s="31" t="s">
        <v>270</v>
      </c>
      <c r="D93" s="30" t="s">
        <v>23</v>
      </c>
      <c r="E93" s="17" t="str">
        <f>IF(MATCH(A93,Finish!A:A,0)&gt;0,"Y","")</f>
        <v>Y</v>
      </c>
      <c r="F93" s="18" t="str">
        <f t="shared" si="0"/>
        <v>Rossendale Tri Club</v>
      </c>
      <c r="G93" s="16" t="str">
        <f t="shared" si="1"/>
        <v/>
      </c>
      <c r="H93" s="32" t="str">
        <f t="shared" si="2"/>
        <v/>
      </c>
      <c r="I93" s="18" t="str">
        <f t="shared" si="3"/>
        <v/>
      </c>
      <c r="J93" s="16" t="str">
        <f t="shared" si="4"/>
        <v/>
      </c>
      <c r="K93" s="32" t="str">
        <f t="shared" si="5"/>
        <v/>
      </c>
      <c r="L93" s="17">
        <f t="shared" si="6"/>
        <v>90</v>
      </c>
      <c r="M93" s="16"/>
    </row>
    <row r="94" spans="1:13" ht="12.75" customHeight="1" x14ac:dyDescent="0.2">
      <c r="A94" s="17">
        <f t="shared" si="7"/>
        <v>91</v>
      </c>
      <c r="B94" s="31" t="s">
        <v>298</v>
      </c>
      <c r="C94" s="31" t="s">
        <v>270</v>
      </c>
      <c r="D94" s="30" t="s">
        <v>21</v>
      </c>
      <c r="E94" s="17" t="str">
        <f>IF(MATCH(A94,Finish!A:A,0)&gt;0,"Y","")</f>
        <v>Y</v>
      </c>
      <c r="F94" s="18" t="str">
        <f t="shared" si="0"/>
        <v>Rossendale Tri Club</v>
      </c>
      <c r="G94" s="16">
        <f t="shared" si="1"/>
        <v>8</v>
      </c>
      <c r="H94" s="32">
        <f t="shared" si="2"/>
        <v>94</v>
      </c>
      <c r="I94" s="18" t="str">
        <f t="shared" si="3"/>
        <v/>
      </c>
      <c r="J94" s="16" t="str">
        <f t="shared" si="4"/>
        <v/>
      </c>
      <c r="K94" s="32" t="str">
        <f t="shared" si="5"/>
        <v/>
      </c>
      <c r="L94" s="17">
        <f t="shared" si="6"/>
        <v>91</v>
      </c>
      <c r="M94" s="16"/>
    </row>
    <row r="95" spans="1:13" ht="12.75" customHeight="1" x14ac:dyDescent="0.2">
      <c r="A95" s="17">
        <f t="shared" si="7"/>
        <v>92</v>
      </c>
      <c r="B95" s="31" t="s">
        <v>299</v>
      </c>
      <c r="C95" s="31" t="s">
        <v>300</v>
      </c>
      <c r="D95" s="30" t="s">
        <v>17</v>
      </c>
      <c r="E95" s="17" t="str">
        <f>IF(MATCH(A95,Finish!A:A,0)&gt;0,"Y","")</f>
        <v>Y</v>
      </c>
      <c r="F95" s="18" t="str">
        <f t="shared" si="0"/>
        <v>Prestwich AC</v>
      </c>
      <c r="G95" s="16" t="str">
        <f t="shared" si="1"/>
        <v/>
      </c>
      <c r="H95" s="32" t="str">
        <f t="shared" si="2"/>
        <v/>
      </c>
      <c r="I95" s="18" t="str">
        <f t="shared" si="3"/>
        <v/>
      </c>
      <c r="J95" s="16" t="str">
        <f t="shared" si="4"/>
        <v/>
      </c>
      <c r="K95" s="32" t="str">
        <f t="shared" si="5"/>
        <v/>
      </c>
      <c r="L95" s="17">
        <f t="shared" si="6"/>
        <v>92</v>
      </c>
      <c r="M95" s="16"/>
    </row>
    <row r="96" spans="1:13" ht="12.75" customHeight="1" x14ac:dyDescent="0.2">
      <c r="A96" s="17">
        <f t="shared" si="7"/>
        <v>93</v>
      </c>
      <c r="B96" s="31" t="s">
        <v>301</v>
      </c>
      <c r="C96" s="31" t="s">
        <v>195</v>
      </c>
      <c r="D96" s="30" t="s">
        <v>247</v>
      </c>
      <c r="E96" s="17" t="str">
        <f>IF(MATCH(A96,Finish!A:A,0)&gt;0,"Y","")</f>
        <v>Y</v>
      </c>
      <c r="F96" s="18" t="str">
        <f t="shared" si="0"/>
        <v>Rossendale Harriers</v>
      </c>
      <c r="G96" s="16" t="str">
        <f t="shared" si="1"/>
        <v/>
      </c>
      <c r="H96" s="32" t="str">
        <f t="shared" si="2"/>
        <v/>
      </c>
      <c r="I96" s="18" t="str">
        <f t="shared" si="3"/>
        <v/>
      </c>
      <c r="J96" s="16" t="str">
        <f t="shared" si="4"/>
        <v/>
      </c>
      <c r="K96" s="32" t="str">
        <f t="shared" si="5"/>
        <v/>
      </c>
      <c r="L96" s="17">
        <f t="shared" si="6"/>
        <v>93</v>
      </c>
      <c r="M96" s="16"/>
    </row>
    <row r="97" spans="1:13" ht="12.75" customHeight="1" x14ac:dyDescent="0.2">
      <c r="A97" s="17">
        <f t="shared" si="7"/>
        <v>94</v>
      </c>
      <c r="B97" s="31" t="s">
        <v>302</v>
      </c>
      <c r="C97" s="31" t="s">
        <v>268</v>
      </c>
      <c r="D97" s="30" t="s">
        <v>19</v>
      </c>
      <c r="E97" s="17" t="str">
        <f>IF(MATCH(A97,Finish!A:A,0)&gt;0,"Y","")</f>
        <v>Y</v>
      </c>
      <c r="F97" s="18" t="str">
        <f t="shared" si="0"/>
        <v>Ramsbottom RC</v>
      </c>
      <c r="G97" s="16" t="str">
        <f t="shared" si="1"/>
        <v/>
      </c>
      <c r="H97" s="32" t="str">
        <f t="shared" si="2"/>
        <v/>
      </c>
      <c r="I97" s="18" t="str">
        <f t="shared" si="3"/>
        <v/>
      </c>
      <c r="J97" s="16" t="str">
        <f t="shared" si="4"/>
        <v/>
      </c>
      <c r="K97" s="32" t="str">
        <f t="shared" si="5"/>
        <v/>
      </c>
      <c r="L97" s="17">
        <f t="shared" si="6"/>
        <v>94</v>
      </c>
      <c r="M97" s="16"/>
    </row>
    <row r="98" spans="1:13" ht="12.75" customHeight="1" x14ac:dyDescent="0.2">
      <c r="A98" s="17">
        <f t="shared" si="7"/>
        <v>95</v>
      </c>
      <c r="B98" s="31" t="s">
        <v>303</v>
      </c>
      <c r="C98" s="31" t="s">
        <v>293</v>
      </c>
      <c r="D98" s="30" t="s">
        <v>25</v>
      </c>
      <c r="E98" s="17" t="str">
        <f>IF(MATCH(A98,Finish!A:A,0)&gt;0,"Y","")</f>
        <v>Y</v>
      </c>
      <c r="F98" s="18" t="str">
        <f t="shared" si="0"/>
        <v>Darwen Dashers</v>
      </c>
      <c r="G98" s="16" t="str">
        <f t="shared" si="1"/>
        <v/>
      </c>
      <c r="H98" s="32" t="str">
        <f t="shared" si="2"/>
        <v/>
      </c>
      <c r="I98" s="18" t="str">
        <f t="shared" si="3"/>
        <v/>
      </c>
      <c r="J98" s="16" t="str">
        <f t="shared" si="4"/>
        <v/>
      </c>
      <c r="K98" s="32" t="str">
        <f t="shared" si="5"/>
        <v/>
      </c>
      <c r="L98" s="17">
        <f t="shared" si="6"/>
        <v>95</v>
      </c>
      <c r="M98" s="16"/>
    </row>
    <row r="99" spans="1:13" ht="12.75" customHeight="1" x14ac:dyDescent="0.2">
      <c r="A99" s="17">
        <f t="shared" si="7"/>
        <v>96</v>
      </c>
      <c r="B99" s="31" t="s">
        <v>304</v>
      </c>
      <c r="C99" s="31" t="s">
        <v>195</v>
      </c>
      <c r="D99" s="30" t="s">
        <v>21</v>
      </c>
      <c r="E99" s="17" t="str">
        <f>IF(MATCH(A99,Finish!A:A,0)&gt;0,"Y","")</f>
        <v>Y</v>
      </c>
      <c r="F99" s="18" t="str">
        <f t="shared" si="0"/>
        <v>Rossendale Harriers</v>
      </c>
      <c r="G99" s="16" t="str">
        <f t="shared" si="1"/>
        <v/>
      </c>
      <c r="H99" s="32" t="str">
        <f t="shared" si="2"/>
        <v/>
      </c>
      <c r="I99" s="18" t="str">
        <f t="shared" si="3"/>
        <v/>
      </c>
      <c r="J99" s="16" t="str">
        <f t="shared" si="4"/>
        <v/>
      </c>
      <c r="K99" s="32" t="str">
        <f t="shared" si="5"/>
        <v/>
      </c>
      <c r="L99" s="17">
        <f t="shared" si="6"/>
        <v>96</v>
      </c>
      <c r="M99" s="16"/>
    </row>
    <row r="100" spans="1:13" ht="12.75" customHeight="1" x14ac:dyDescent="0.2">
      <c r="A100" s="17">
        <f t="shared" si="7"/>
        <v>97</v>
      </c>
      <c r="B100" s="31" t="s">
        <v>305</v>
      </c>
      <c r="C100" s="31" t="s">
        <v>270</v>
      </c>
      <c r="D100" s="30" t="s">
        <v>21</v>
      </c>
      <c r="E100" s="17" t="str">
        <f>IF(MATCH(A100,Finish!A:A,0)&gt;0,"Y","")</f>
        <v>Y</v>
      </c>
      <c r="F100" s="18" t="str">
        <f t="shared" si="0"/>
        <v>Rossendale Tri Club</v>
      </c>
      <c r="G100" s="16" t="str">
        <f t="shared" si="1"/>
        <v/>
      </c>
      <c r="H100" s="32" t="str">
        <f t="shared" si="2"/>
        <v/>
      </c>
      <c r="I100" s="18" t="str">
        <f t="shared" si="3"/>
        <v/>
      </c>
      <c r="J100" s="16" t="str">
        <f t="shared" si="4"/>
        <v/>
      </c>
      <c r="K100" s="32" t="str">
        <f t="shared" si="5"/>
        <v/>
      </c>
      <c r="L100" s="17">
        <f t="shared" si="6"/>
        <v>97</v>
      </c>
      <c r="M100" s="16"/>
    </row>
    <row r="101" spans="1:13" ht="12.75" customHeight="1" x14ac:dyDescent="0.2">
      <c r="A101" s="17">
        <f t="shared" si="7"/>
        <v>98</v>
      </c>
      <c r="B101" s="31" t="s">
        <v>306</v>
      </c>
      <c r="C101" s="31" t="s">
        <v>186</v>
      </c>
      <c r="D101" s="30" t="s">
        <v>17</v>
      </c>
      <c r="E101" s="17" t="str">
        <f>IF(MATCH(A101,Finish!A:A,0)&gt;0,"Y","")</f>
        <v>Y</v>
      </c>
      <c r="F101" s="18" t="str">
        <f t="shared" si="0"/>
        <v>u/a</v>
      </c>
      <c r="G101" s="16" t="str">
        <f t="shared" si="1"/>
        <v/>
      </c>
      <c r="H101" s="32" t="str">
        <f t="shared" si="2"/>
        <v/>
      </c>
      <c r="I101" s="18" t="str">
        <f t="shared" si="3"/>
        <v/>
      </c>
      <c r="J101" s="16" t="str">
        <f t="shared" si="4"/>
        <v/>
      </c>
      <c r="K101" s="32" t="str">
        <f t="shared" si="5"/>
        <v/>
      </c>
      <c r="L101" s="17">
        <f t="shared" si="6"/>
        <v>98</v>
      </c>
      <c r="M101" s="16"/>
    </row>
    <row r="102" spans="1:13" ht="12.75" customHeight="1" x14ac:dyDescent="0.2">
      <c r="A102" s="17">
        <f t="shared" si="7"/>
        <v>99</v>
      </c>
      <c r="B102" s="31" t="s">
        <v>307</v>
      </c>
      <c r="C102" s="31" t="s">
        <v>270</v>
      </c>
      <c r="D102" s="30" t="s">
        <v>247</v>
      </c>
      <c r="E102" s="17" t="str">
        <f>IF(MATCH(A102,Finish!A:A,0)&gt;0,"Y","")</f>
        <v>Y</v>
      </c>
      <c r="F102" s="18" t="str">
        <f t="shared" si="0"/>
        <v>Rossendale Tri Club</v>
      </c>
      <c r="G102" s="16" t="str">
        <f t="shared" si="1"/>
        <v/>
      </c>
      <c r="H102" s="32" t="str">
        <f t="shared" si="2"/>
        <v/>
      </c>
      <c r="I102" s="18" t="str">
        <f t="shared" si="3"/>
        <v/>
      </c>
      <c r="J102" s="16" t="str">
        <f t="shared" si="4"/>
        <v/>
      </c>
      <c r="K102" s="32" t="str">
        <f t="shared" si="5"/>
        <v/>
      </c>
      <c r="L102" s="17">
        <f t="shared" si="6"/>
        <v>99</v>
      </c>
      <c r="M102" s="16"/>
    </row>
    <row r="103" spans="1:13" ht="12.75" customHeight="1" x14ac:dyDescent="0.2">
      <c r="A103" s="17">
        <f t="shared" si="7"/>
        <v>100</v>
      </c>
      <c r="B103" s="31" t="s">
        <v>308</v>
      </c>
      <c r="C103" s="31" t="s">
        <v>186</v>
      </c>
      <c r="D103" s="30" t="s">
        <v>17</v>
      </c>
      <c r="E103" s="17" t="str">
        <f>IF(MATCH(A103,Finish!A:A,0)&gt;0,"Y","")</f>
        <v>Y</v>
      </c>
      <c r="F103" s="18" t="str">
        <f t="shared" si="0"/>
        <v>u/a</v>
      </c>
      <c r="G103" s="16" t="str">
        <f t="shared" si="1"/>
        <v/>
      </c>
      <c r="H103" s="32" t="str">
        <f t="shared" si="2"/>
        <v/>
      </c>
      <c r="I103" s="18" t="str">
        <f t="shared" si="3"/>
        <v/>
      </c>
      <c r="J103" s="16" t="str">
        <f t="shared" si="4"/>
        <v/>
      </c>
      <c r="K103" s="32" t="str">
        <f t="shared" si="5"/>
        <v/>
      </c>
      <c r="L103" s="17">
        <f t="shared" si="6"/>
        <v>100</v>
      </c>
      <c r="M103" s="16"/>
    </row>
    <row r="104" spans="1:13" ht="12.75" customHeight="1" x14ac:dyDescent="0.2">
      <c r="A104" s="17">
        <f t="shared" si="7"/>
        <v>101</v>
      </c>
      <c r="B104" s="31" t="s">
        <v>309</v>
      </c>
      <c r="C104" s="31" t="s">
        <v>268</v>
      </c>
      <c r="D104" s="30" t="s">
        <v>19</v>
      </c>
      <c r="E104" s="17" t="str">
        <f>IF(MATCH(A104,Finish!A:A,0)&gt;0,"Y","")</f>
        <v>Y</v>
      </c>
      <c r="F104" s="18" t="str">
        <f t="shared" si="0"/>
        <v>Ramsbottom RC</v>
      </c>
      <c r="G104" s="16">
        <f t="shared" si="1"/>
        <v>9</v>
      </c>
      <c r="H104" s="32">
        <f t="shared" si="2"/>
        <v>104</v>
      </c>
      <c r="I104" s="18" t="str">
        <f t="shared" si="3"/>
        <v/>
      </c>
      <c r="J104" s="16" t="str">
        <f t="shared" si="4"/>
        <v/>
      </c>
      <c r="K104" s="32" t="str">
        <f t="shared" si="5"/>
        <v/>
      </c>
      <c r="L104" s="17">
        <f t="shared" si="6"/>
        <v>101</v>
      </c>
      <c r="M104" s="16"/>
    </row>
    <row r="105" spans="1:13" ht="12.75" customHeight="1" x14ac:dyDescent="0.2">
      <c r="A105" s="17">
        <f t="shared" si="7"/>
        <v>102</v>
      </c>
      <c r="B105" s="31" t="s">
        <v>310</v>
      </c>
      <c r="C105" s="31" t="s">
        <v>216</v>
      </c>
      <c r="D105" s="30" t="s">
        <v>23</v>
      </c>
      <c r="E105" s="17" t="str">
        <f>IF(MATCH(A105,Finish!A:A,0)&gt;0,"Y","")</f>
        <v>Y</v>
      </c>
      <c r="F105" s="18" t="str">
        <f t="shared" si="0"/>
        <v>CVFR</v>
      </c>
      <c r="G105" s="16" t="str">
        <f t="shared" si="1"/>
        <v/>
      </c>
      <c r="H105" s="32" t="str">
        <f t="shared" si="2"/>
        <v/>
      </c>
      <c r="I105" s="18" t="str">
        <f t="shared" si="3"/>
        <v/>
      </c>
      <c r="J105" s="16" t="str">
        <f t="shared" si="4"/>
        <v/>
      </c>
      <c r="K105" s="32" t="str">
        <f t="shared" si="5"/>
        <v/>
      </c>
      <c r="L105" s="17">
        <f t="shared" si="6"/>
        <v>102</v>
      </c>
      <c r="M105" s="16"/>
    </row>
    <row r="106" spans="1:13" ht="12.75" customHeight="1" x14ac:dyDescent="0.2">
      <c r="A106" s="17">
        <f t="shared" si="7"/>
        <v>103</v>
      </c>
      <c r="B106" s="31" t="s">
        <v>311</v>
      </c>
      <c r="C106" s="31" t="s">
        <v>268</v>
      </c>
      <c r="D106" s="30" t="s">
        <v>247</v>
      </c>
      <c r="E106" s="17" t="str">
        <f>IF(MATCH(A106,Finish!A:A,0)&gt;0,"Y","")</f>
        <v>Y</v>
      </c>
      <c r="F106" s="18" t="str">
        <f t="shared" si="0"/>
        <v>Ramsbottom RC</v>
      </c>
      <c r="G106" s="16" t="str">
        <f t="shared" si="1"/>
        <v/>
      </c>
      <c r="H106" s="32" t="str">
        <f t="shared" si="2"/>
        <v/>
      </c>
      <c r="I106" s="18" t="str">
        <f t="shared" si="3"/>
        <v/>
      </c>
      <c r="J106" s="16" t="str">
        <f t="shared" si="4"/>
        <v/>
      </c>
      <c r="K106" s="32" t="str">
        <f t="shared" si="5"/>
        <v/>
      </c>
      <c r="L106" s="17">
        <f t="shared" si="6"/>
        <v>103</v>
      </c>
      <c r="M106" s="16"/>
    </row>
    <row r="107" spans="1:13" ht="12.75" customHeight="1" x14ac:dyDescent="0.2">
      <c r="A107" s="17">
        <f t="shared" si="7"/>
        <v>104</v>
      </c>
      <c r="B107" s="31" t="s">
        <v>312</v>
      </c>
      <c r="C107" s="31" t="s">
        <v>270</v>
      </c>
      <c r="D107" s="30" t="s">
        <v>23</v>
      </c>
      <c r="E107" s="17" t="str">
        <f>IF(MATCH(A107,Finish!A:A,0)&gt;0,"Y","")</f>
        <v>Y</v>
      </c>
      <c r="F107" s="18" t="str">
        <f t="shared" si="0"/>
        <v>Rossendale Tri Club</v>
      </c>
      <c r="G107" s="16" t="str">
        <f t="shared" si="1"/>
        <v/>
      </c>
      <c r="H107" s="32" t="str">
        <f t="shared" si="2"/>
        <v/>
      </c>
      <c r="I107" s="18" t="str">
        <f t="shared" si="3"/>
        <v/>
      </c>
      <c r="J107" s="16" t="str">
        <f t="shared" si="4"/>
        <v/>
      </c>
      <c r="K107" s="32" t="str">
        <f t="shared" si="5"/>
        <v/>
      </c>
      <c r="L107" s="17">
        <f t="shared" si="6"/>
        <v>104</v>
      </c>
      <c r="M107" s="16"/>
    </row>
    <row r="108" spans="1:13" ht="12.75" customHeight="1" x14ac:dyDescent="0.2">
      <c r="A108" s="17">
        <f t="shared" si="7"/>
        <v>105</v>
      </c>
      <c r="B108" s="31" t="s">
        <v>313</v>
      </c>
      <c r="C108" s="31" t="s">
        <v>195</v>
      </c>
      <c r="D108" s="30" t="s">
        <v>206</v>
      </c>
      <c r="E108" s="17" t="str">
        <f>IF(MATCH(A108,Finish!A:A,0)&gt;0,"Y","")</f>
        <v>Y</v>
      </c>
      <c r="F108" s="18" t="str">
        <f t="shared" si="0"/>
        <v/>
      </c>
      <c r="G108" s="16" t="str">
        <f t="shared" si="1"/>
        <v/>
      </c>
      <c r="H108" s="32" t="str">
        <f t="shared" si="2"/>
        <v/>
      </c>
      <c r="I108" s="18" t="str">
        <f t="shared" si="3"/>
        <v>Rossendale Harriers</v>
      </c>
      <c r="J108" s="16" t="str">
        <f t="shared" si="4"/>
        <v/>
      </c>
      <c r="K108" s="32" t="str">
        <f t="shared" si="5"/>
        <v/>
      </c>
      <c r="L108" s="17">
        <f t="shared" si="6"/>
        <v>105</v>
      </c>
      <c r="M108" s="16"/>
    </row>
    <row r="109" spans="1:13" ht="12.75" customHeight="1" x14ac:dyDescent="0.2">
      <c r="A109" s="17">
        <f t="shared" si="7"/>
        <v>106</v>
      </c>
      <c r="B109" s="31" t="s">
        <v>314</v>
      </c>
      <c r="C109" s="31" t="s">
        <v>195</v>
      </c>
      <c r="D109" s="30" t="s">
        <v>247</v>
      </c>
      <c r="E109" s="17" t="str">
        <f>IF(MATCH(A109,Finish!A:A,0)&gt;0,"Y","")</f>
        <v>Y</v>
      </c>
      <c r="F109" s="18" t="str">
        <f t="shared" si="0"/>
        <v>Rossendale Harriers</v>
      </c>
      <c r="G109" s="16" t="str">
        <f t="shared" si="1"/>
        <v/>
      </c>
      <c r="H109" s="32" t="str">
        <f t="shared" si="2"/>
        <v/>
      </c>
      <c r="I109" s="18" t="str">
        <f t="shared" si="3"/>
        <v/>
      </c>
      <c r="J109" s="16" t="str">
        <f t="shared" si="4"/>
        <v/>
      </c>
      <c r="K109" s="32" t="str">
        <f t="shared" si="5"/>
        <v/>
      </c>
      <c r="L109" s="17">
        <f t="shared" si="6"/>
        <v>106</v>
      </c>
      <c r="M109" s="16"/>
    </row>
    <row r="110" spans="1:13" ht="12.75" customHeight="1" x14ac:dyDescent="0.2">
      <c r="A110" s="17">
        <f t="shared" si="7"/>
        <v>107</v>
      </c>
      <c r="B110" s="31" t="s">
        <v>315</v>
      </c>
      <c r="C110" s="31" t="s">
        <v>316</v>
      </c>
      <c r="D110" s="30" t="s">
        <v>17</v>
      </c>
      <c r="E110" s="17" t="str">
        <f>IF(MATCH(A110,Finish!A:A,0)&gt;0,"Y","")</f>
        <v>Y</v>
      </c>
      <c r="F110" s="18" t="str">
        <f t="shared" si="0"/>
        <v>Bury AC</v>
      </c>
      <c r="G110" s="16" t="str">
        <f t="shared" si="1"/>
        <v/>
      </c>
      <c r="H110" s="32" t="str">
        <f t="shared" si="2"/>
        <v/>
      </c>
      <c r="I110" s="18" t="str">
        <f t="shared" si="3"/>
        <v/>
      </c>
      <c r="J110" s="16" t="str">
        <f t="shared" si="4"/>
        <v/>
      </c>
      <c r="K110" s="32" t="str">
        <f t="shared" si="5"/>
        <v/>
      </c>
      <c r="L110" s="17">
        <f t="shared" si="6"/>
        <v>107</v>
      </c>
      <c r="M110" s="16"/>
    </row>
    <row r="111" spans="1:13" ht="12.75" customHeight="1" x14ac:dyDescent="0.2">
      <c r="A111" s="17">
        <f t="shared" si="7"/>
        <v>108</v>
      </c>
      <c r="B111" s="31" t="s">
        <v>317</v>
      </c>
      <c r="C111" s="31" t="s">
        <v>275</v>
      </c>
      <c r="D111" s="30" t="s">
        <v>27</v>
      </c>
      <c r="E111" s="17" t="str">
        <f>IF(MATCH(A111,Finish!A:A,0)&gt;0,"Y","")</f>
        <v>Y</v>
      </c>
      <c r="F111" s="18" t="str">
        <f t="shared" si="0"/>
        <v>Trawden AC</v>
      </c>
      <c r="G111" s="16" t="str">
        <f t="shared" si="1"/>
        <v/>
      </c>
      <c r="H111" s="32" t="str">
        <f t="shared" si="2"/>
        <v/>
      </c>
      <c r="I111" s="18" t="str">
        <f t="shared" si="3"/>
        <v/>
      </c>
      <c r="J111" s="16" t="str">
        <f t="shared" si="4"/>
        <v/>
      </c>
      <c r="K111" s="32" t="str">
        <f t="shared" si="5"/>
        <v/>
      </c>
      <c r="L111" s="17">
        <f t="shared" si="6"/>
        <v>108</v>
      </c>
      <c r="M111" s="16"/>
    </row>
    <row r="112" spans="1:13" ht="12.75" customHeight="1" x14ac:dyDescent="0.2">
      <c r="A112" s="17">
        <f t="shared" si="7"/>
        <v>109</v>
      </c>
      <c r="B112" s="31" t="s">
        <v>318</v>
      </c>
      <c r="C112" s="31" t="s">
        <v>275</v>
      </c>
      <c r="D112" s="30" t="s">
        <v>26</v>
      </c>
      <c r="E112" s="17" t="str">
        <f>IF(MATCH(A112,Finish!A:A,0)&gt;0,"Y","")</f>
        <v>Y</v>
      </c>
      <c r="F112" s="18" t="str">
        <f t="shared" si="0"/>
        <v/>
      </c>
      <c r="G112" s="16" t="str">
        <f t="shared" si="1"/>
        <v/>
      </c>
      <c r="H112" s="32" t="str">
        <f t="shared" si="2"/>
        <v/>
      </c>
      <c r="I112" s="18" t="str">
        <f t="shared" si="3"/>
        <v>Trawden AC</v>
      </c>
      <c r="J112" s="16" t="str">
        <f t="shared" si="4"/>
        <v/>
      </c>
      <c r="K112" s="32" t="str">
        <f t="shared" si="5"/>
        <v/>
      </c>
      <c r="L112" s="17">
        <f t="shared" si="6"/>
        <v>109</v>
      </c>
      <c r="M112" s="16"/>
    </row>
    <row r="113" spans="1:13" ht="12.75" customHeight="1" x14ac:dyDescent="0.2">
      <c r="A113" s="17">
        <f t="shared" si="7"/>
        <v>110</v>
      </c>
      <c r="B113" s="31" t="s">
        <v>319</v>
      </c>
      <c r="C113" s="31" t="s">
        <v>186</v>
      </c>
      <c r="D113" s="30" t="s">
        <v>247</v>
      </c>
      <c r="E113" s="17" t="str">
        <f>IF(MATCH(A113,Finish!A:A,0)&gt;0,"Y","")</f>
        <v>Y</v>
      </c>
      <c r="F113" s="18" t="str">
        <f t="shared" si="0"/>
        <v>u/a</v>
      </c>
      <c r="G113" s="16" t="str">
        <f t="shared" si="1"/>
        <v/>
      </c>
      <c r="H113" s="32" t="str">
        <f t="shared" si="2"/>
        <v/>
      </c>
      <c r="I113" s="18" t="str">
        <f t="shared" si="3"/>
        <v/>
      </c>
      <c r="J113" s="16" t="str">
        <f t="shared" si="4"/>
        <v/>
      </c>
      <c r="K113" s="32" t="str">
        <f t="shared" si="5"/>
        <v/>
      </c>
      <c r="L113" s="17">
        <f t="shared" si="6"/>
        <v>110</v>
      </c>
      <c r="M113" s="16"/>
    </row>
    <row r="114" spans="1:13" ht="12.75" customHeight="1" x14ac:dyDescent="0.2">
      <c r="A114" s="17">
        <f t="shared" si="7"/>
        <v>111</v>
      </c>
      <c r="B114" s="31" t="s">
        <v>320</v>
      </c>
      <c r="C114" s="31" t="s">
        <v>186</v>
      </c>
      <c r="D114" s="30" t="s">
        <v>25</v>
      </c>
      <c r="E114" s="17" t="str">
        <f>IF(MATCH(A114,Finish!A:A,0)&gt;0,"Y","")</f>
        <v>Y</v>
      </c>
      <c r="F114" s="18" t="str">
        <f t="shared" si="0"/>
        <v>u/a</v>
      </c>
      <c r="G114" s="16" t="str">
        <f t="shared" si="1"/>
        <v/>
      </c>
      <c r="H114" s="32" t="str">
        <f t="shared" si="2"/>
        <v/>
      </c>
      <c r="I114" s="18" t="str">
        <f t="shared" si="3"/>
        <v/>
      </c>
      <c r="J114" s="16" t="str">
        <f t="shared" si="4"/>
        <v/>
      </c>
      <c r="K114" s="32" t="str">
        <f t="shared" si="5"/>
        <v/>
      </c>
      <c r="L114" s="17">
        <f t="shared" si="6"/>
        <v>111</v>
      </c>
      <c r="M114" s="16"/>
    </row>
    <row r="115" spans="1:13" ht="12.75" customHeight="1" x14ac:dyDescent="0.2">
      <c r="A115" s="17">
        <f t="shared" si="7"/>
        <v>112</v>
      </c>
      <c r="B115" s="31" t="s">
        <v>321</v>
      </c>
      <c r="C115" s="31" t="s">
        <v>186</v>
      </c>
      <c r="D115" s="30" t="s">
        <v>21</v>
      </c>
      <c r="E115" s="17" t="str">
        <f>IF(MATCH(A115,Finish!A:A,0)&gt;0,"Y","")</f>
        <v>Y</v>
      </c>
      <c r="F115" s="18" t="str">
        <f t="shared" si="0"/>
        <v>u/a</v>
      </c>
      <c r="G115" s="16" t="str">
        <f t="shared" si="1"/>
        <v/>
      </c>
      <c r="H115" s="32" t="str">
        <f t="shared" si="2"/>
        <v/>
      </c>
      <c r="I115" s="18" t="str">
        <f t="shared" si="3"/>
        <v/>
      </c>
      <c r="J115" s="16" t="str">
        <f t="shared" si="4"/>
        <v/>
      </c>
      <c r="K115" s="32" t="str">
        <f t="shared" si="5"/>
        <v/>
      </c>
      <c r="L115" s="17">
        <f t="shared" si="6"/>
        <v>112</v>
      </c>
      <c r="M115" s="16"/>
    </row>
    <row r="116" spans="1:13" ht="12.75" customHeight="1" x14ac:dyDescent="0.2">
      <c r="A116" s="17">
        <f t="shared" si="7"/>
        <v>113</v>
      </c>
      <c r="B116" s="31" t="s">
        <v>322</v>
      </c>
      <c r="C116" s="31" t="s">
        <v>195</v>
      </c>
      <c r="D116" s="30" t="s">
        <v>21</v>
      </c>
      <c r="E116" s="17" t="str">
        <f>IF(MATCH(A116,Finish!A:A,0)&gt;0,"Y","")</f>
        <v>Y</v>
      </c>
      <c r="F116" s="18" t="str">
        <f t="shared" si="0"/>
        <v>Rossendale Harriers</v>
      </c>
      <c r="G116" s="16" t="str">
        <f t="shared" si="1"/>
        <v/>
      </c>
      <c r="H116" s="32" t="str">
        <f t="shared" si="2"/>
        <v/>
      </c>
      <c r="I116" s="18" t="str">
        <f t="shared" si="3"/>
        <v/>
      </c>
      <c r="J116" s="16" t="str">
        <f t="shared" si="4"/>
        <v/>
      </c>
      <c r="K116" s="32" t="str">
        <f t="shared" si="5"/>
        <v/>
      </c>
      <c r="L116" s="17">
        <f t="shared" si="6"/>
        <v>113</v>
      </c>
      <c r="M116" s="16"/>
    </row>
    <row r="117" spans="1:13" ht="12.75" customHeight="1" x14ac:dyDescent="0.2">
      <c r="A117" s="17">
        <f t="shared" si="7"/>
        <v>114</v>
      </c>
      <c r="B117" s="31" t="s">
        <v>323</v>
      </c>
      <c r="C117" s="31" t="s">
        <v>316</v>
      </c>
      <c r="D117" s="30" t="s">
        <v>247</v>
      </c>
      <c r="E117" s="17" t="str">
        <f>IF(MATCH(A117,Finish!A:A,0)&gt;0,"Y","")</f>
        <v>Y</v>
      </c>
      <c r="F117" s="18" t="str">
        <f t="shared" si="0"/>
        <v>Bury AC</v>
      </c>
      <c r="G117" s="16" t="str">
        <f t="shared" si="1"/>
        <v/>
      </c>
      <c r="H117" s="32" t="str">
        <f t="shared" si="2"/>
        <v/>
      </c>
      <c r="I117" s="18" t="str">
        <f t="shared" si="3"/>
        <v/>
      </c>
      <c r="J117" s="16" t="str">
        <f t="shared" si="4"/>
        <v/>
      </c>
      <c r="K117" s="32" t="str">
        <f t="shared" si="5"/>
        <v/>
      </c>
      <c r="L117" s="17">
        <f t="shared" si="6"/>
        <v>114</v>
      </c>
      <c r="M117" s="16"/>
    </row>
    <row r="118" spans="1:13" ht="12.75" customHeight="1" x14ac:dyDescent="0.2">
      <c r="A118" s="17">
        <f t="shared" si="7"/>
        <v>115</v>
      </c>
      <c r="B118" s="31" t="s">
        <v>324</v>
      </c>
      <c r="C118" s="31" t="s">
        <v>216</v>
      </c>
      <c r="D118" s="30" t="s">
        <v>247</v>
      </c>
      <c r="E118" s="17" t="str">
        <f>IF(MATCH(A118,Finish!A:A,0)&gt;0,"Y","")</f>
        <v>Y</v>
      </c>
      <c r="F118" s="18" t="str">
        <f t="shared" si="0"/>
        <v>CVFR</v>
      </c>
      <c r="G118" s="16">
        <f t="shared" si="1"/>
        <v>10</v>
      </c>
      <c r="H118" s="32">
        <f t="shared" si="2"/>
        <v>118</v>
      </c>
      <c r="I118" s="18" t="str">
        <f t="shared" si="3"/>
        <v/>
      </c>
      <c r="J118" s="16" t="str">
        <f t="shared" si="4"/>
        <v/>
      </c>
      <c r="K118" s="32" t="str">
        <f t="shared" si="5"/>
        <v/>
      </c>
      <c r="L118" s="17">
        <f t="shared" si="6"/>
        <v>115</v>
      </c>
      <c r="M118" s="16"/>
    </row>
    <row r="119" spans="1:13" ht="12.75" customHeight="1" x14ac:dyDescent="0.2">
      <c r="A119" s="17">
        <f t="shared" si="7"/>
        <v>116</v>
      </c>
      <c r="B119" s="31"/>
      <c r="C119" s="31"/>
      <c r="D119" s="30"/>
      <c r="E119" s="17" t="e">
        <f>IF(MATCH(A119,Finish!A:A,0)&gt;0,"Y","")</f>
        <v>#N/A</v>
      </c>
      <c r="F119" s="18" t="str">
        <f t="shared" si="0"/>
        <v/>
      </c>
      <c r="G119" s="16" t="str">
        <f t="shared" si="1"/>
        <v/>
      </c>
      <c r="H119" s="32" t="str">
        <f t="shared" si="2"/>
        <v/>
      </c>
      <c r="I119" s="18" t="str">
        <f t="shared" si="3"/>
        <v/>
      </c>
      <c r="J119" s="16" t="str">
        <f t="shared" si="4"/>
        <v/>
      </c>
      <c r="K119" s="32" t="str">
        <f t="shared" si="5"/>
        <v/>
      </c>
      <c r="L119" s="17" t="str">
        <f t="shared" si="6"/>
        <v/>
      </c>
      <c r="M119" s="16"/>
    </row>
    <row r="120" spans="1:13" ht="12.75" customHeight="1" x14ac:dyDescent="0.2">
      <c r="A120" s="17">
        <f t="shared" si="7"/>
        <v>117</v>
      </c>
      <c r="B120" s="31"/>
      <c r="C120" s="31"/>
      <c r="D120" s="30"/>
      <c r="E120" s="17" t="e">
        <f>IF(MATCH(A120,Finish!A:A,0)&gt;0,"Y","")</f>
        <v>#N/A</v>
      </c>
      <c r="F120" s="18" t="str">
        <f t="shared" si="0"/>
        <v/>
      </c>
      <c r="G120" s="16" t="str">
        <f t="shared" si="1"/>
        <v/>
      </c>
      <c r="H120" s="32" t="str">
        <f t="shared" si="2"/>
        <v/>
      </c>
      <c r="I120" s="18" t="str">
        <f t="shared" si="3"/>
        <v/>
      </c>
      <c r="J120" s="16" t="str">
        <f t="shared" si="4"/>
        <v/>
      </c>
      <c r="K120" s="32" t="str">
        <f t="shared" si="5"/>
        <v/>
      </c>
      <c r="L120" s="17" t="str">
        <f t="shared" si="6"/>
        <v/>
      </c>
      <c r="M120" s="16"/>
    </row>
    <row r="121" spans="1:13" ht="12.75" customHeight="1" x14ac:dyDescent="0.2">
      <c r="A121" s="17">
        <f t="shared" si="7"/>
        <v>118</v>
      </c>
      <c r="B121" s="31"/>
      <c r="C121" s="31"/>
      <c r="D121" s="30"/>
      <c r="E121" s="17" t="e">
        <f>IF(MATCH(A121,Finish!A:A,0)&gt;0,"Y","")</f>
        <v>#N/A</v>
      </c>
      <c r="F121" s="18" t="str">
        <f t="shared" si="0"/>
        <v/>
      </c>
      <c r="G121" s="16" t="str">
        <f t="shared" si="1"/>
        <v/>
      </c>
      <c r="H121" s="32" t="str">
        <f t="shared" si="2"/>
        <v/>
      </c>
      <c r="I121" s="18" t="str">
        <f t="shared" si="3"/>
        <v/>
      </c>
      <c r="J121" s="16" t="str">
        <f t="shared" si="4"/>
        <v/>
      </c>
      <c r="K121" s="32" t="str">
        <f t="shared" si="5"/>
        <v/>
      </c>
      <c r="L121" s="17" t="str">
        <f t="shared" si="6"/>
        <v/>
      </c>
      <c r="M121" s="16"/>
    </row>
    <row r="122" spans="1:13" ht="12.75" customHeight="1" x14ac:dyDescent="0.2">
      <c r="A122" s="17">
        <f t="shared" si="7"/>
        <v>119</v>
      </c>
      <c r="B122" s="31"/>
      <c r="C122" s="31"/>
      <c r="D122" s="30"/>
      <c r="E122" s="17" t="e">
        <f>IF(MATCH(A122,Finish!A:A,0)&gt;0,"Y","")</f>
        <v>#N/A</v>
      </c>
      <c r="F122" s="18" t="str">
        <f t="shared" si="0"/>
        <v/>
      </c>
      <c r="G122" s="16" t="str">
        <f t="shared" si="1"/>
        <v/>
      </c>
      <c r="H122" s="32" t="str">
        <f t="shared" si="2"/>
        <v/>
      </c>
      <c r="I122" s="18" t="str">
        <f t="shared" si="3"/>
        <v/>
      </c>
      <c r="J122" s="16" t="str">
        <f t="shared" si="4"/>
        <v/>
      </c>
      <c r="K122" s="32" t="str">
        <f t="shared" si="5"/>
        <v/>
      </c>
      <c r="L122" s="17" t="str">
        <f t="shared" si="6"/>
        <v/>
      </c>
      <c r="M122" s="16"/>
    </row>
    <row r="123" spans="1:13" ht="12.75" customHeight="1" x14ac:dyDescent="0.2">
      <c r="A123" s="17">
        <f t="shared" si="7"/>
        <v>120</v>
      </c>
      <c r="B123" s="31"/>
      <c r="C123" s="31"/>
      <c r="D123" s="30"/>
      <c r="E123" s="17" t="e">
        <f>IF(MATCH(A123,Finish!A:A,0)&gt;0,"Y","")</f>
        <v>#N/A</v>
      </c>
      <c r="F123" s="18" t="str">
        <f t="shared" si="0"/>
        <v/>
      </c>
      <c r="G123" s="16" t="str">
        <f t="shared" si="1"/>
        <v/>
      </c>
      <c r="H123" s="32" t="str">
        <f t="shared" si="2"/>
        <v/>
      </c>
      <c r="I123" s="18" t="str">
        <f t="shared" si="3"/>
        <v/>
      </c>
      <c r="J123" s="16" t="str">
        <f t="shared" si="4"/>
        <v/>
      </c>
      <c r="K123" s="32" t="str">
        <f t="shared" si="5"/>
        <v/>
      </c>
      <c r="L123" s="17" t="str">
        <f t="shared" si="6"/>
        <v/>
      </c>
      <c r="M123" s="16"/>
    </row>
    <row r="124" spans="1:13" ht="12.75" customHeight="1" x14ac:dyDescent="0.2">
      <c r="A124" s="17">
        <f t="shared" si="7"/>
        <v>121</v>
      </c>
      <c r="B124" s="31"/>
      <c r="C124" s="31"/>
      <c r="D124" s="30"/>
      <c r="E124" s="17" t="e">
        <f>IF(MATCH(A124,Finish!A:A,0)&gt;0,"Y","")</f>
        <v>#N/A</v>
      </c>
      <c r="F124" s="18" t="str">
        <f t="shared" si="0"/>
        <v/>
      </c>
      <c r="G124" s="16" t="str">
        <f t="shared" si="1"/>
        <v/>
      </c>
      <c r="H124" s="32" t="str">
        <f t="shared" si="2"/>
        <v/>
      </c>
      <c r="I124" s="18" t="str">
        <f t="shared" si="3"/>
        <v/>
      </c>
      <c r="J124" s="16" t="str">
        <f t="shared" si="4"/>
        <v/>
      </c>
      <c r="K124" s="32" t="str">
        <f t="shared" si="5"/>
        <v/>
      </c>
      <c r="L124" s="17" t="str">
        <f t="shared" si="6"/>
        <v/>
      </c>
      <c r="M124" s="16"/>
    </row>
    <row r="125" spans="1:13" ht="12.75" customHeight="1" x14ac:dyDescent="0.2">
      <c r="A125" s="17">
        <f t="shared" si="7"/>
        <v>122</v>
      </c>
      <c r="B125" s="31"/>
      <c r="C125" s="31"/>
      <c r="D125" s="30"/>
      <c r="E125" s="17" t="e">
        <f>IF(MATCH(A125,Finish!A:A,0)&gt;0,"Y","")</f>
        <v>#N/A</v>
      </c>
      <c r="F125" s="18" t="str">
        <f t="shared" si="0"/>
        <v/>
      </c>
      <c r="G125" s="16" t="str">
        <f t="shared" si="1"/>
        <v/>
      </c>
      <c r="H125" s="32" t="str">
        <f t="shared" si="2"/>
        <v/>
      </c>
      <c r="I125" s="18" t="str">
        <f t="shared" si="3"/>
        <v/>
      </c>
      <c r="J125" s="16" t="str">
        <f t="shared" si="4"/>
        <v/>
      </c>
      <c r="K125" s="32" t="str">
        <f t="shared" si="5"/>
        <v/>
      </c>
      <c r="L125" s="17" t="str">
        <f t="shared" si="6"/>
        <v/>
      </c>
      <c r="M125" s="16"/>
    </row>
    <row r="126" spans="1:13" ht="12.75" customHeight="1" x14ac:dyDescent="0.2">
      <c r="A126" s="17">
        <f t="shared" si="7"/>
        <v>123</v>
      </c>
      <c r="B126" s="31"/>
      <c r="C126" s="31"/>
      <c r="D126" s="30"/>
      <c r="E126" s="17" t="e">
        <f>IF(MATCH(A126,Finish!A:A,0)&gt;0,"Y","")</f>
        <v>#N/A</v>
      </c>
      <c r="F126" s="18" t="str">
        <f t="shared" si="0"/>
        <v/>
      </c>
      <c r="G126" s="16" t="str">
        <f t="shared" si="1"/>
        <v/>
      </c>
      <c r="H126" s="32" t="str">
        <f t="shared" si="2"/>
        <v/>
      </c>
      <c r="I126" s="18" t="str">
        <f t="shared" si="3"/>
        <v/>
      </c>
      <c r="J126" s="16" t="str">
        <f t="shared" si="4"/>
        <v/>
      </c>
      <c r="K126" s="32" t="str">
        <f t="shared" si="5"/>
        <v/>
      </c>
      <c r="L126" s="17" t="str">
        <f t="shared" si="6"/>
        <v/>
      </c>
      <c r="M126" s="16"/>
    </row>
    <row r="127" spans="1:13" ht="12.75" customHeight="1" x14ac:dyDescent="0.2">
      <c r="A127" s="17">
        <f t="shared" si="7"/>
        <v>124</v>
      </c>
      <c r="B127" s="31"/>
      <c r="C127" s="31"/>
      <c r="D127" s="30"/>
      <c r="E127" s="17" t="e">
        <f>IF(MATCH(A127,Finish!A:A,0)&gt;0,"Y","")</f>
        <v>#N/A</v>
      </c>
      <c r="F127" s="18" t="str">
        <f t="shared" si="0"/>
        <v/>
      </c>
      <c r="G127" s="16" t="str">
        <f t="shared" si="1"/>
        <v/>
      </c>
      <c r="H127" s="32" t="str">
        <f t="shared" si="2"/>
        <v/>
      </c>
      <c r="I127" s="18" t="str">
        <f t="shared" si="3"/>
        <v/>
      </c>
      <c r="J127" s="16" t="str">
        <f t="shared" si="4"/>
        <v/>
      </c>
      <c r="K127" s="32" t="str">
        <f t="shared" si="5"/>
        <v/>
      </c>
      <c r="L127" s="17" t="str">
        <f t="shared" si="6"/>
        <v/>
      </c>
      <c r="M127" s="16"/>
    </row>
    <row r="128" spans="1:13" ht="12.75" customHeight="1" x14ac:dyDescent="0.2">
      <c r="A128" s="17">
        <f t="shared" si="7"/>
        <v>125</v>
      </c>
      <c r="B128" s="31"/>
      <c r="C128" s="31"/>
      <c r="D128" s="30"/>
      <c r="E128" s="17" t="e">
        <f>IF(MATCH(A128,Finish!A:A,0)&gt;0,"Y","")</f>
        <v>#N/A</v>
      </c>
      <c r="F128" s="18" t="str">
        <f t="shared" si="0"/>
        <v/>
      </c>
      <c r="G128" s="16" t="str">
        <f t="shared" si="1"/>
        <v/>
      </c>
      <c r="H128" s="32" t="str">
        <f t="shared" si="2"/>
        <v/>
      </c>
      <c r="I128" s="18" t="str">
        <f t="shared" si="3"/>
        <v/>
      </c>
      <c r="J128" s="16" t="str">
        <f t="shared" si="4"/>
        <v/>
      </c>
      <c r="K128" s="32" t="str">
        <f t="shared" si="5"/>
        <v/>
      </c>
      <c r="L128" s="17" t="str">
        <f t="shared" si="6"/>
        <v/>
      </c>
      <c r="M128" s="16"/>
    </row>
    <row r="129" spans="1:13" ht="12.75" customHeight="1" x14ac:dyDescent="0.2">
      <c r="A129" s="17">
        <f t="shared" si="7"/>
        <v>126</v>
      </c>
      <c r="B129" s="31"/>
      <c r="C129" s="31"/>
      <c r="D129" s="30"/>
      <c r="E129" s="17" t="e">
        <f>IF(MATCH(A129,Finish!A:A,0)&gt;0,"Y","")</f>
        <v>#N/A</v>
      </c>
      <c r="F129" s="18" t="str">
        <f t="shared" si="0"/>
        <v/>
      </c>
      <c r="G129" s="16" t="str">
        <f t="shared" si="1"/>
        <v/>
      </c>
      <c r="H129" s="32" t="str">
        <f t="shared" si="2"/>
        <v/>
      </c>
      <c r="I129" s="18" t="str">
        <f t="shared" si="3"/>
        <v/>
      </c>
      <c r="J129" s="16" t="str">
        <f t="shared" si="4"/>
        <v/>
      </c>
      <c r="K129" s="32" t="str">
        <f t="shared" si="5"/>
        <v/>
      </c>
      <c r="L129" s="17" t="str">
        <f t="shared" si="6"/>
        <v/>
      </c>
      <c r="M129" s="16"/>
    </row>
    <row r="130" spans="1:13" ht="12.75" customHeight="1" x14ac:dyDescent="0.2">
      <c r="A130" s="17">
        <f t="shared" si="7"/>
        <v>127</v>
      </c>
      <c r="B130" s="31"/>
      <c r="C130" s="31"/>
      <c r="D130" s="30"/>
      <c r="E130" s="17" t="e">
        <f>IF(MATCH(A130,Finish!A:A,0)&gt;0,"Y","")</f>
        <v>#N/A</v>
      </c>
      <c r="F130" s="18" t="str">
        <f t="shared" si="0"/>
        <v/>
      </c>
      <c r="G130" s="16" t="str">
        <f t="shared" si="1"/>
        <v/>
      </c>
      <c r="H130" s="32" t="str">
        <f t="shared" si="2"/>
        <v/>
      </c>
      <c r="I130" s="18" t="str">
        <f t="shared" si="3"/>
        <v/>
      </c>
      <c r="J130" s="16" t="str">
        <f t="shared" si="4"/>
        <v/>
      </c>
      <c r="K130" s="32" t="str">
        <f t="shared" si="5"/>
        <v/>
      </c>
      <c r="L130" s="17" t="str">
        <f t="shared" si="6"/>
        <v/>
      </c>
      <c r="M130" s="16"/>
    </row>
    <row r="131" spans="1:13" ht="12.75" customHeight="1" x14ac:dyDescent="0.2">
      <c r="A131" s="17">
        <f t="shared" si="7"/>
        <v>128</v>
      </c>
      <c r="B131" s="31"/>
      <c r="C131" s="31"/>
      <c r="D131" s="30"/>
      <c r="E131" s="17" t="e">
        <f>IF(MATCH(A131,Finish!A:A,0)&gt;0,"Y","")</f>
        <v>#N/A</v>
      </c>
      <c r="F131" s="18" t="str">
        <f t="shared" si="0"/>
        <v/>
      </c>
      <c r="G131" s="16" t="str">
        <f t="shared" si="1"/>
        <v/>
      </c>
      <c r="H131" s="32" t="str">
        <f t="shared" si="2"/>
        <v/>
      </c>
      <c r="I131" s="18" t="str">
        <f t="shared" si="3"/>
        <v/>
      </c>
      <c r="J131" s="16" t="str">
        <f t="shared" si="4"/>
        <v/>
      </c>
      <c r="K131" s="32" t="str">
        <f t="shared" si="5"/>
        <v/>
      </c>
      <c r="L131" s="17" t="str">
        <f t="shared" si="6"/>
        <v/>
      </c>
      <c r="M131" s="16"/>
    </row>
    <row r="132" spans="1:13" ht="12.75" customHeight="1" x14ac:dyDescent="0.2">
      <c r="A132" s="17">
        <f t="shared" si="7"/>
        <v>129</v>
      </c>
      <c r="B132" s="31"/>
      <c r="C132" s="31"/>
      <c r="D132" s="30"/>
      <c r="E132" s="17" t="e">
        <f>IF(MATCH(A132,Finish!A:A,0)&gt;0,"Y","")</f>
        <v>#N/A</v>
      </c>
      <c r="F132" s="18" t="str">
        <f t="shared" si="0"/>
        <v/>
      </c>
      <c r="G132" s="16" t="str">
        <f t="shared" si="1"/>
        <v/>
      </c>
      <c r="H132" s="32" t="str">
        <f t="shared" si="2"/>
        <v/>
      </c>
      <c r="I132" s="18" t="str">
        <f t="shared" si="3"/>
        <v/>
      </c>
      <c r="J132" s="16" t="str">
        <f t="shared" si="4"/>
        <v/>
      </c>
      <c r="K132" s="32" t="str">
        <f t="shared" si="5"/>
        <v/>
      </c>
      <c r="L132" s="17" t="str">
        <f t="shared" si="6"/>
        <v/>
      </c>
      <c r="M132" s="16"/>
    </row>
    <row r="133" spans="1:13" ht="12.75" customHeight="1" x14ac:dyDescent="0.2">
      <c r="A133" s="17">
        <f t="shared" si="7"/>
        <v>130</v>
      </c>
      <c r="B133" s="31"/>
      <c r="C133" s="31"/>
      <c r="D133" s="30"/>
      <c r="E133" s="17" t="e">
        <f>IF(MATCH(A133,Finish!A:A,0)&gt;0,"Y","")</f>
        <v>#N/A</v>
      </c>
      <c r="F133" s="18" t="str">
        <f t="shared" si="0"/>
        <v/>
      </c>
      <c r="G133" s="16" t="str">
        <f t="shared" si="1"/>
        <v/>
      </c>
      <c r="H133" s="32" t="str">
        <f t="shared" si="2"/>
        <v/>
      </c>
      <c r="I133" s="18" t="str">
        <f t="shared" si="3"/>
        <v/>
      </c>
      <c r="J133" s="16" t="str">
        <f t="shared" si="4"/>
        <v/>
      </c>
      <c r="K133" s="32" t="str">
        <f t="shared" si="5"/>
        <v/>
      </c>
      <c r="L133" s="17" t="str">
        <f t="shared" si="6"/>
        <v/>
      </c>
      <c r="M133" s="16"/>
    </row>
    <row r="134" spans="1:13" ht="12.75" customHeight="1" x14ac:dyDescent="0.2">
      <c r="A134" s="17">
        <f t="shared" si="7"/>
        <v>131</v>
      </c>
      <c r="B134" s="31"/>
      <c r="C134" s="31"/>
      <c r="D134" s="30"/>
      <c r="E134" s="17" t="e">
        <f>IF(MATCH(A134,Finish!A:A,0)&gt;0,"Y","")</f>
        <v>#N/A</v>
      </c>
      <c r="F134" s="18" t="str">
        <f t="shared" si="0"/>
        <v/>
      </c>
      <c r="G134" s="16" t="str">
        <f t="shared" si="1"/>
        <v/>
      </c>
      <c r="H134" s="32" t="str">
        <f t="shared" si="2"/>
        <v/>
      </c>
      <c r="I134" s="18" t="str">
        <f t="shared" si="3"/>
        <v/>
      </c>
      <c r="J134" s="16" t="str">
        <f t="shared" si="4"/>
        <v/>
      </c>
      <c r="K134" s="32" t="str">
        <f t="shared" si="5"/>
        <v/>
      </c>
      <c r="L134" s="17" t="str">
        <f t="shared" si="6"/>
        <v/>
      </c>
      <c r="M134" s="16"/>
    </row>
    <row r="135" spans="1:13" ht="12.75" customHeight="1" x14ac:dyDescent="0.2">
      <c r="A135" s="17">
        <f t="shared" si="7"/>
        <v>132</v>
      </c>
      <c r="B135" s="31"/>
      <c r="C135" s="31"/>
      <c r="D135" s="30"/>
      <c r="E135" s="17" t="e">
        <f>IF(MATCH(A135,Finish!A:A,0)&gt;0,"Y","")</f>
        <v>#N/A</v>
      </c>
      <c r="F135" s="18" t="str">
        <f t="shared" si="0"/>
        <v/>
      </c>
      <c r="G135" s="16" t="str">
        <f t="shared" si="1"/>
        <v/>
      </c>
      <c r="H135" s="32" t="str">
        <f t="shared" si="2"/>
        <v/>
      </c>
      <c r="I135" s="18" t="str">
        <f t="shared" si="3"/>
        <v/>
      </c>
      <c r="J135" s="16" t="str">
        <f t="shared" si="4"/>
        <v/>
      </c>
      <c r="K135" s="32" t="str">
        <f t="shared" si="5"/>
        <v/>
      </c>
      <c r="L135" s="17" t="str">
        <f t="shared" si="6"/>
        <v/>
      </c>
      <c r="M135" s="16"/>
    </row>
    <row r="136" spans="1:13" ht="12.75" customHeight="1" x14ac:dyDescent="0.2">
      <c r="A136" s="17">
        <f t="shared" si="7"/>
        <v>133</v>
      </c>
      <c r="B136" s="31"/>
      <c r="C136" s="31"/>
      <c r="D136" s="30"/>
      <c r="E136" s="17" t="e">
        <f>IF(MATCH(A136,Finish!A:A,0)&gt;0,"Y","")</f>
        <v>#N/A</v>
      </c>
      <c r="F136" s="18" t="str">
        <f t="shared" si="0"/>
        <v/>
      </c>
      <c r="G136" s="16" t="str">
        <f t="shared" si="1"/>
        <v/>
      </c>
      <c r="H136" s="32" t="str">
        <f t="shared" si="2"/>
        <v/>
      </c>
      <c r="I136" s="18" t="str">
        <f t="shared" si="3"/>
        <v/>
      </c>
      <c r="J136" s="16" t="str">
        <f t="shared" si="4"/>
        <v/>
      </c>
      <c r="K136" s="32" t="str">
        <f t="shared" si="5"/>
        <v/>
      </c>
      <c r="L136" s="17" t="str">
        <f t="shared" si="6"/>
        <v/>
      </c>
      <c r="M136" s="16"/>
    </row>
    <row r="137" spans="1:13" ht="12.75" customHeight="1" x14ac:dyDescent="0.2">
      <c r="A137" s="17">
        <f t="shared" si="7"/>
        <v>134</v>
      </c>
      <c r="B137" s="31"/>
      <c r="C137" s="31"/>
      <c r="D137" s="30"/>
      <c r="E137" s="17" t="e">
        <f>IF(MATCH(A137,Finish!A:A,0)&gt;0,"Y","")</f>
        <v>#N/A</v>
      </c>
      <c r="F137" s="18" t="str">
        <f t="shared" si="0"/>
        <v/>
      </c>
      <c r="G137" s="16" t="str">
        <f t="shared" si="1"/>
        <v/>
      </c>
      <c r="H137" s="32" t="str">
        <f t="shared" si="2"/>
        <v/>
      </c>
      <c r="I137" s="18" t="str">
        <f t="shared" si="3"/>
        <v/>
      </c>
      <c r="J137" s="16" t="str">
        <f t="shared" si="4"/>
        <v/>
      </c>
      <c r="K137" s="32" t="str">
        <f t="shared" si="5"/>
        <v/>
      </c>
      <c r="L137" s="17" t="str">
        <f t="shared" si="6"/>
        <v/>
      </c>
      <c r="M137" s="16"/>
    </row>
    <row r="138" spans="1:13" ht="12.75" customHeight="1" x14ac:dyDescent="0.2">
      <c r="A138" s="17">
        <f t="shared" si="7"/>
        <v>135</v>
      </c>
      <c r="B138" s="31"/>
      <c r="C138" s="31"/>
      <c r="D138" s="30"/>
      <c r="E138" s="17" t="e">
        <f>IF(MATCH(A138,Finish!A:A,0)&gt;0,"Y","")</f>
        <v>#N/A</v>
      </c>
      <c r="F138" s="18" t="str">
        <f t="shared" si="0"/>
        <v/>
      </c>
      <c r="G138" s="16" t="str">
        <f t="shared" si="1"/>
        <v/>
      </c>
      <c r="H138" s="32" t="str">
        <f t="shared" si="2"/>
        <v/>
      </c>
      <c r="I138" s="18" t="str">
        <f t="shared" si="3"/>
        <v/>
      </c>
      <c r="J138" s="16" t="str">
        <f t="shared" si="4"/>
        <v/>
      </c>
      <c r="K138" s="32" t="str">
        <f t="shared" si="5"/>
        <v/>
      </c>
      <c r="L138" s="17" t="str">
        <f t="shared" si="6"/>
        <v/>
      </c>
      <c r="M138" s="16"/>
    </row>
    <row r="139" spans="1:13" ht="12.75" customHeight="1" x14ac:dyDescent="0.2">
      <c r="A139" s="17">
        <f t="shared" si="7"/>
        <v>136</v>
      </c>
      <c r="B139" s="31"/>
      <c r="C139" s="31"/>
      <c r="D139" s="30"/>
      <c r="E139" s="17" t="e">
        <f>IF(MATCH(A139,Finish!A:A,0)&gt;0,"Y","")</f>
        <v>#N/A</v>
      </c>
      <c r="F139" s="18" t="str">
        <f t="shared" si="0"/>
        <v/>
      </c>
      <c r="G139" s="16" t="str">
        <f t="shared" si="1"/>
        <v/>
      </c>
      <c r="H139" s="32" t="str">
        <f t="shared" si="2"/>
        <v/>
      </c>
      <c r="I139" s="18" t="str">
        <f t="shared" si="3"/>
        <v/>
      </c>
      <c r="J139" s="16" t="str">
        <f t="shared" si="4"/>
        <v/>
      </c>
      <c r="K139" s="32" t="str">
        <f t="shared" si="5"/>
        <v/>
      </c>
      <c r="L139" s="17" t="str">
        <f t="shared" si="6"/>
        <v/>
      </c>
      <c r="M139" s="16"/>
    </row>
    <row r="140" spans="1:13" ht="12.75" customHeight="1" x14ac:dyDescent="0.2">
      <c r="A140" s="17">
        <f t="shared" si="7"/>
        <v>137</v>
      </c>
      <c r="B140" s="31"/>
      <c r="C140" s="31"/>
      <c r="D140" s="30"/>
      <c r="E140" s="17" t="e">
        <f>IF(MATCH(A140,Finish!A:A,0)&gt;0,"Y","")</f>
        <v>#N/A</v>
      </c>
      <c r="F140" s="18" t="str">
        <f t="shared" si="0"/>
        <v/>
      </c>
      <c r="G140" s="16" t="str">
        <f t="shared" si="1"/>
        <v/>
      </c>
      <c r="H140" s="32" t="str">
        <f t="shared" si="2"/>
        <v/>
      </c>
      <c r="I140" s="18" t="str">
        <f t="shared" si="3"/>
        <v/>
      </c>
      <c r="J140" s="16" t="str">
        <f t="shared" si="4"/>
        <v/>
      </c>
      <c r="K140" s="32" t="str">
        <f t="shared" si="5"/>
        <v/>
      </c>
      <c r="L140" s="17" t="str">
        <f t="shared" si="6"/>
        <v/>
      </c>
      <c r="M140" s="16"/>
    </row>
    <row r="141" spans="1:13" ht="12.75" customHeight="1" x14ac:dyDescent="0.2">
      <c r="A141" s="17">
        <f t="shared" si="7"/>
        <v>138</v>
      </c>
      <c r="B141" s="31"/>
      <c r="C141" s="31"/>
      <c r="D141" s="30"/>
      <c r="E141" s="17" t="e">
        <f>IF(MATCH(A141,Finish!A:A,0)&gt;0,"Y","")</f>
        <v>#N/A</v>
      </c>
      <c r="F141" s="18" t="str">
        <f t="shared" si="0"/>
        <v/>
      </c>
      <c r="G141" s="16" t="str">
        <f t="shared" si="1"/>
        <v/>
      </c>
      <c r="H141" s="32" t="str">
        <f t="shared" si="2"/>
        <v/>
      </c>
      <c r="I141" s="18" t="str">
        <f t="shared" si="3"/>
        <v/>
      </c>
      <c r="J141" s="16" t="str">
        <f t="shared" si="4"/>
        <v/>
      </c>
      <c r="K141" s="32" t="str">
        <f t="shared" si="5"/>
        <v/>
      </c>
      <c r="L141" s="17" t="str">
        <f t="shared" si="6"/>
        <v/>
      </c>
      <c r="M141" s="16"/>
    </row>
    <row r="142" spans="1:13" ht="12.75" customHeight="1" x14ac:dyDescent="0.2">
      <c r="A142" s="17">
        <f t="shared" si="7"/>
        <v>139</v>
      </c>
      <c r="B142" s="31"/>
      <c r="C142" s="31"/>
      <c r="D142" s="30"/>
      <c r="E142" s="17" t="e">
        <f>IF(MATCH(A142,Finish!A:A,0)&gt;0,"Y","")</f>
        <v>#N/A</v>
      </c>
      <c r="F142" s="18" t="str">
        <f t="shared" si="0"/>
        <v/>
      </c>
      <c r="G142" s="16" t="str">
        <f t="shared" si="1"/>
        <v/>
      </c>
      <c r="H142" s="32" t="str">
        <f t="shared" si="2"/>
        <v/>
      </c>
      <c r="I142" s="18" t="str">
        <f t="shared" si="3"/>
        <v/>
      </c>
      <c r="J142" s="16" t="str">
        <f t="shared" si="4"/>
        <v/>
      </c>
      <c r="K142" s="32" t="str">
        <f t="shared" si="5"/>
        <v/>
      </c>
      <c r="L142" s="17" t="str">
        <f t="shared" si="6"/>
        <v/>
      </c>
      <c r="M142" s="16"/>
    </row>
    <row r="143" spans="1:13" ht="12.75" customHeight="1" x14ac:dyDescent="0.2">
      <c r="A143" s="17">
        <f t="shared" si="7"/>
        <v>140</v>
      </c>
      <c r="B143" s="31"/>
      <c r="C143" s="31"/>
      <c r="D143" s="30"/>
      <c r="E143" s="17" t="e">
        <f>IF(MATCH(A143,Finish!A:A,0)&gt;0,"Y","")</f>
        <v>#N/A</v>
      </c>
      <c r="F143" s="18" t="str">
        <f t="shared" si="0"/>
        <v/>
      </c>
      <c r="G143" s="16" t="str">
        <f t="shared" si="1"/>
        <v/>
      </c>
      <c r="H143" s="32" t="str">
        <f t="shared" si="2"/>
        <v/>
      </c>
      <c r="I143" s="18" t="str">
        <f t="shared" si="3"/>
        <v/>
      </c>
      <c r="J143" s="16" t="str">
        <f t="shared" si="4"/>
        <v/>
      </c>
      <c r="K143" s="32" t="str">
        <f t="shared" si="5"/>
        <v/>
      </c>
      <c r="L143" s="17" t="str">
        <f t="shared" si="6"/>
        <v/>
      </c>
      <c r="M143" s="16"/>
    </row>
    <row r="144" spans="1:13" ht="12.75" customHeight="1" x14ac:dyDescent="0.2">
      <c r="A144" s="17">
        <f t="shared" si="7"/>
        <v>141</v>
      </c>
      <c r="B144" s="31"/>
      <c r="C144" s="31"/>
      <c r="D144" s="30"/>
      <c r="E144" s="17" t="e">
        <f>IF(MATCH(A144,Finish!A:A,0)&gt;0,"Y","")</f>
        <v>#N/A</v>
      </c>
      <c r="F144" s="18" t="str">
        <f t="shared" si="0"/>
        <v/>
      </c>
      <c r="G144" s="16" t="str">
        <f t="shared" si="1"/>
        <v/>
      </c>
      <c r="H144" s="32" t="str">
        <f t="shared" si="2"/>
        <v/>
      </c>
      <c r="I144" s="18" t="str">
        <f t="shared" si="3"/>
        <v/>
      </c>
      <c r="J144" s="16" t="str">
        <f t="shared" si="4"/>
        <v/>
      </c>
      <c r="K144" s="32" t="str">
        <f t="shared" si="5"/>
        <v/>
      </c>
      <c r="L144" s="17" t="str">
        <f t="shared" si="6"/>
        <v/>
      </c>
      <c r="M144" s="16"/>
    </row>
    <row r="145" spans="1:13" ht="12.75" customHeight="1" x14ac:dyDescent="0.2">
      <c r="A145" s="17">
        <f t="shared" si="7"/>
        <v>142</v>
      </c>
      <c r="B145" s="31"/>
      <c r="C145" s="31"/>
      <c r="D145" s="30"/>
      <c r="E145" s="17" t="e">
        <f>IF(MATCH(A145,Finish!A:A,0)&gt;0,"Y","")</f>
        <v>#N/A</v>
      </c>
      <c r="F145" s="18" t="str">
        <f t="shared" si="0"/>
        <v/>
      </c>
      <c r="G145" s="16" t="str">
        <f t="shared" si="1"/>
        <v/>
      </c>
      <c r="H145" s="32" t="str">
        <f t="shared" si="2"/>
        <v/>
      </c>
      <c r="I145" s="18" t="str">
        <f t="shared" si="3"/>
        <v/>
      </c>
      <c r="J145" s="16" t="str">
        <f t="shared" si="4"/>
        <v/>
      </c>
      <c r="K145" s="32" t="str">
        <f t="shared" si="5"/>
        <v/>
      </c>
      <c r="L145" s="17" t="str">
        <f t="shared" si="6"/>
        <v/>
      </c>
      <c r="M145" s="16"/>
    </row>
    <row r="146" spans="1:13" ht="12.75" customHeight="1" x14ac:dyDescent="0.2">
      <c r="A146" s="17">
        <f t="shared" si="7"/>
        <v>143</v>
      </c>
      <c r="B146" s="31"/>
      <c r="C146" s="31"/>
      <c r="D146" s="30"/>
      <c r="E146" s="17" t="e">
        <f>IF(MATCH(A146,Finish!A:A,0)&gt;0,"Y","")</f>
        <v>#N/A</v>
      </c>
      <c r="F146" s="18" t="str">
        <f t="shared" si="0"/>
        <v/>
      </c>
      <c r="G146" s="16" t="str">
        <f t="shared" si="1"/>
        <v/>
      </c>
      <c r="H146" s="32" t="str">
        <f t="shared" si="2"/>
        <v/>
      </c>
      <c r="I146" s="18" t="str">
        <f t="shared" si="3"/>
        <v/>
      </c>
      <c r="J146" s="16" t="str">
        <f t="shared" si="4"/>
        <v/>
      </c>
      <c r="K146" s="32" t="str">
        <f t="shared" si="5"/>
        <v/>
      </c>
      <c r="L146" s="17" t="str">
        <f t="shared" si="6"/>
        <v/>
      </c>
      <c r="M146" s="16"/>
    </row>
    <row r="147" spans="1:13" ht="12.75" customHeight="1" x14ac:dyDescent="0.2">
      <c r="A147" s="17">
        <f t="shared" si="7"/>
        <v>144</v>
      </c>
      <c r="B147" s="31"/>
      <c r="C147" s="31"/>
      <c r="D147" s="30"/>
      <c r="E147" s="17" t="e">
        <f>IF(MATCH(A147,Finish!A:A,0)&gt;0,"Y","")</f>
        <v>#N/A</v>
      </c>
      <c r="F147" s="18" t="str">
        <f t="shared" si="0"/>
        <v/>
      </c>
      <c r="G147" s="16" t="str">
        <f t="shared" si="1"/>
        <v/>
      </c>
      <c r="H147" s="32" t="str">
        <f t="shared" si="2"/>
        <v/>
      </c>
      <c r="I147" s="18" t="str">
        <f t="shared" si="3"/>
        <v/>
      </c>
      <c r="J147" s="16" t="str">
        <f t="shared" si="4"/>
        <v/>
      </c>
      <c r="K147" s="32" t="str">
        <f t="shared" si="5"/>
        <v/>
      </c>
      <c r="L147" s="17" t="str">
        <f t="shared" si="6"/>
        <v/>
      </c>
      <c r="M147" s="16"/>
    </row>
    <row r="148" spans="1:13" ht="12.75" customHeight="1" x14ac:dyDescent="0.2">
      <c r="A148" s="17">
        <f t="shared" si="7"/>
        <v>145</v>
      </c>
      <c r="B148" s="31"/>
      <c r="C148" s="31"/>
      <c r="D148" s="30"/>
      <c r="E148" s="17" t="e">
        <f>IF(MATCH(A148,Finish!A:A,0)&gt;0,"Y","")</f>
        <v>#N/A</v>
      </c>
      <c r="F148" s="18" t="str">
        <f t="shared" si="0"/>
        <v/>
      </c>
      <c r="G148" s="16" t="str">
        <f t="shared" si="1"/>
        <v/>
      </c>
      <c r="H148" s="32" t="str">
        <f t="shared" si="2"/>
        <v/>
      </c>
      <c r="I148" s="18" t="str">
        <f t="shared" si="3"/>
        <v/>
      </c>
      <c r="J148" s="16" t="str">
        <f t="shared" si="4"/>
        <v/>
      </c>
      <c r="K148" s="32" t="str">
        <f t="shared" si="5"/>
        <v/>
      </c>
      <c r="L148" s="17" t="str">
        <f t="shared" si="6"/>
        <v/>
      </c>
      <c r="M148" s="16"/>
    </row>
    <row r="149" spans="1:13" ht="12.75" customHeight="1" x14ac:dyDescent="0.2">
      <c r="A149" s="17">
        <f t="shared" si="7"/>
        <v>146</v>
      </c>
      <c r="B149" s="31"/>
      <c r="C149" s="31"/>
      <c r="D149" s="30"/>
      <c r="E149" s="17" t="e">
        <f>IF(MATCH(A149,Finish!A:A,0)&gt;0,"Y","")</f>
        <v>#N/A</v>
      </c>
      <c r="F149" s="18" t="str">
        <f t="shared" si="0"/>
        <v/>
      </c>
      <c r="G149" s="16" t="str">
        <f t="shared" si="1"/>
        <v/>
      </c>
      <c r="H149" s="32" t="str">
        <f t="shared" si="2"/>
        <v/>
      </c>
      <c r="I149" s="18" t="str">
        <f t="shared" si="3"/>
        <v/>
      </c>
      <c r="J149" s="16" t="str">
        <f t="shared" si="4"/>
        <v/>
      </c>
      <c r="K149" s="32" t="str">
        <f t="shared" si="5"/>
        <v/>
      </c>
      <c r="L149" s="17" t="str">
        <f t="shared" si="6"/>
        <v/>
      </c>
      <c r="M149" s="16"/>
    </row>
    <row r="150" spans="1:13" ht="12.75" customHeight="1" x14ac:dyDescent="0.2">
      <c r="A150" s="17">
        <f t="shared" si="7"/>
        <v>147</v>
      </c>
      <c r="B150" s="31"/>
      <c r="C150" s="31"/>
      <c r="D150" s="30"/>
      <c r="E150" s="17" t="e">
        <f>IF(MATCH(A150,Finish!A:A,0)&gt;0,"Y","")</f>
        <v>#N/A</v>
      </c>
      <c r="F150" s="18" t="str">
        <f t="shared" si="0"/>
        <v/>
      </c>
      <c r="G150" s="16" t="str">
        <f t="shared" si="1"/>
        <v/>
      </c>
      <c r="H150" s="32" t="str">
        <f t="shared" si="2"/>
        <v/>
      </c>
      <c r="I150" s="18" t="str">
        <f t="shared" si="3"/>
        <v/>
      </c>
      <c r="J150" s="16" t="str">
        <f t="shared" si="4"/>
        <v/>
      </c>
      <c r="K150" s="32" t="str">
        <f t="shared" si="5"/>
        <v/>
      </c>
      <c r="L150" s="17" t="str">
        <f t="shared" si="6"/>
        <v/>
      </c>
      <c r="M150" s="16"/>
    </row>
    <row r="151" spans="1:13" ht="12.75" customHeight="1" x14ac:dyDescent="0.2">
      <c r="A151" s="17">
        <f t="shared" si="7"/>
        <v>148</v>
      </c>
      <c r="B151" s="31"/>
      <c r="C151" s="31"/>
      <c r="D151" s="30"/>
      <c r="E151" s="17" t="e">
        <f>IF(MATCH(A151,Finish!A:A,0)&gt;0,"Y","")</f>
        <v>#N/A</v>
      </c>
      <c r="F151" s="18" t="str">
        <f t="shared" si="0"/>
        <v/>
      </c>
      <c r="G151" s="16" t="str">
        <f t="shared" si="1"/>
        <v/>
      </c>
      <c r="H151" s="32" t="str">
        <f t="shared" si="2"/>
        <v/>
      </c>
      <c r="I151" s="18" t="str">
        <f t="shared" si="3"/>
        <v/>
      </c>
      <c r="J151" s="16" t="str">
        <f t="shared" si="4"/>
        <v/>
      </c>
      <c r="K151" s="32" t="str">
        <f t="shared" si="5"/>
        <v/>
      </c>
      <c r="L151" s="17" t="str">
        <f t="shared" si="6"/>
        <v/>
      </c>
      <c r="M151" s="16"/>
    </row>
    <row r="152" spans="1:13" ht="12.75" customHeight="1" x14ac:dyDescent="0.2">
      <c r="A152" s="17">
        <f t="shared" si="7"/>
        <v>149</v>
      </c>
      <c r="B152" s="31"/>
      <c r="C152" s="31"/>
      <c r="D152" s="30"/>
      <c r="E152" s="17" t="e">
        <f>IF(MATCH(A152,Finish!A:A,0)&gt;0,"Y","")</f>
        <v>#N/A</v>
      </c>
      <c r="F152" s="18" t="str">
        <f t="shared" si="0"/>
        <v/>
      </c>
      <c r="G152" s="16" t="str">
        <f t="shared" si="1"/>
        <v/>
      </c>
      <c r="H152" s="32" t="str">
        <f t="shared" si="2"/>
        <v/>
      </c>
      <c r="I152" s="18" t="str">
        <f t="shared" si="3"/>
        <v/>
      </c>
      <c r="J152" s="16" t="str">
        <f t="shared" si="4"/>
        <v/>
      </c>
      <c r="K152" s="32" t="str">
        <f t="shared" si="5"/>
        <v/>
      </c>
      <c r="L152" s="17" t="str">
        <f t="shared" si="6"/>
        <v/>
      </c>
      <c r="M152" s="16"/>
    </row>
    <row r="153" spans="1:13" ht="12.75" customHeight="1" x14ac:dyDescent="0.2">
      <c r="A153" s="17">
        <f t="shared" si="7"/>
        <v>150</v>
      </c>
      <c r="B153" s="31"/>
      <c r="C153" s="31"/>
      <c r="D153" s="30"/>
      <c r="E153" s="17" t="e">
        <f>IF(MATCH(A153,Finish!A:A,0)&gt;0,"Y","")</f>
        <v>#N/A</v>
      </c>
      <c r="F153" s="18" t="str">
        <f t="shared" si="0"/>
        <v/>
      </c>
      <c r="G153" s="16" t="str">
        <f t="shared" si="1"/>
        <v/>
      </c>
      <c r="H153" s="32" t="str">
        <f t="shared" si="2"/>
        <v/>
      </c>
      <c r="I153" s="18" t="str">
        <f t="shared" si="3"/>
        <v/>
      </c>
      <c r="J153" s="16" t="str">
        <f t="shared" si="4"/>
        <v/>
      </c>
      <c r="K153" s="32" t="str">
        <f t="shared" si="5"/>
        <v/>
      </c>
      <c r="L153" s="17" t="str">
        <f t="shared" si="6"/>
        <v/>
      </c>
      <c r="M153" s="16"/>
    </row>
    <row r="154" spans="1:13" ht="12.75" customHeight="1" x14ac:dyDescent="0.2">
      <c r="A154" s="17">
        <f t="shared" si="7"/>
        <v>151</v>
      </c>
      <c r="B154" s="31"/>
      <c r="C154" s="31"/>
      <c r="D154" s="30"/>
      <c r="E154" s="17" t="e">
        <f>IF(MATCH(A154,Finish!A:A,0)&gt;0,"Y","")</f>
        <v>#N/A</v>
      </c>
      <c r="F154" s="18" t="str">
        <f t="shared" si="0"/>
        <v/>
      </c>
      <c r="G154" s="16" t="str">
        <f t="shared" si="1"/>
        <v/>
      </c>
      <c r="H154" s="32" t="str">
        <f t="shared" si="2"/>
        <v/>
      </c>
      <c r="I154" s="18" t="str">
        <f t="shared" si="3"/>
        <v/>
      </c>
      <c r="J154" s="16" t="str">
        <f t="shared" si="4"/>
        <v/>
      </c>
      <c r="K154" s="32" t="str">
        <f t="shared" si="5"/>
        <v/>
      </c>
      <c r="L154" s="17" t="str">
        <f t="shared" si="6"/>
        <v/>
      </c>
      <c r="M154" s="16"/>
    </row>
    <row r="155" spans="1:13" ht="12.75" customHeight="1" x14ac:dyDescent="0.2">
      <c r="A155" s="17">
        <f t="shared" si="7"/>
        <v>152</v>
      </c>
      <c r="B155" s="31"/>
      <c r="C155" s="31"/>
      <c r="D155" s="30"/>
      <c r="E155" s="17" t="e">
        <f>IF(MATCH(A155,Finish!A:A,0)&gt;0,"Y","")</f>
        <v>#N/A</v>
      </c>
      <c r="F155" s="18" t="str">
        <f t="shared" si="0"/>
        <v/>
      </c>
      <c r="G155" s="16" t="str">
        <f t="shared" si="1"/>
        <v/>
      </c>
      <c r="H155" s="32" t="str">
        <f t="shared" si="2"/>
        <v/>
      </c>
      <c r="I155" s="18" t="str">
        <f t="shared" si="3"/>
        <v/>
      </c>
      <c r="J155" s="16" t="str">
        <f t="shared" si="4"/>
        <v/>
      </c>
      <c r="K155" s="32" t="str">
        <f t="shared" si="5"/>
        <v/>
      </c>
      <c r="L155" s="17" t="str">
        <f t="shared" si="6"/>
        <v/>
      </c>
      <c r="M155" s="16"/>
    </row>
    <row r="156" spans="1:13" ht="12.75" customHeight="1" x14ac:dyDescent="0.2">
      <c r="A156" s="17">
        <f t="shared" si="7"/>
        <v>153</v>
      </c>
      <c r="B156" s="31"/>
      <c r="C156" s="31"/>
      <c r="D156" s="30"/>
      <c r="E156" s="17" t="e">
        <f>IF(MATCH(A156,Finish!A:A,0)&gt;0,"Y","")</f>
        <v>#N/A</v>
      </c>
      <c r="F156" s="18" t="str">
        <f t="shared" si="0"/>
        <v/>
      </c>
      <c r="G156" s="16" t="str">
        <f t="shared" si="1"/>
        <v/>
      </c>
      <c r="H156" s="32" t="str">
        <f t="shared" si="2"/>
        <v/>
      </c>
      <c r="I156" s="18" t="str">
        <f t="shared" si="3"/>
        <v/>
      </c>
      <c r="J156" s="16" t="str">
        <f t="shared" si="4"/>
        <v/>
      </c>
      <c r="K156" s="32" t="str">
        <f t="shared" si="5"/>
        <v/>
      </c>
      <c r="L156" s="17" t="str">
        <f t="shared" si="6"/>
        <v/>
      </c>
      <c r="M156" s="16"/>
    </row>
    <row r="157" spans="1:13" ht="12.75" customHeight="1" x14ac:dyDescent="0.2">
      <c r="A157" s="17">
        <f t="shared" si="7"/>
        <v>154</v>
      </c>
      <c r="B157" s="31"/>
      <c r="C157" s="31"/>
      <c r="D157" s="30"/>
      <c r="E157" s="17" t="e">
        <f>IF(MATCH(A157,Finish!A:A,0)&gt;0,"Y","")</f>
        <v>#N/A</v>
      </c>
      <c r="F157" s="18" t="str">
        <f t="shared" si="0"/>
        <v/>
      </c>
      <c r="G157" s="16" t="str">
        <f t="shared" si="1"/>
        <v/>
      </c>
      <c r="H157" s="32" t="str">
        <f t="shared" si="2"/>
        <v/>
      </c>
      <c r="I157" s="18" t="str">
        <f t="shared" si="3"/>
        <v/>
      </c>
      <c r="J157" s="16" t="str">
        <f t="shared" si="4"/>
        <v/>
      </c>
      <c r="K157" s="32" t="str">
        <f t="shared" si="5"/>
        <v/>
      </c>
      <c r="L157" s="17" t="str">
        <f t="shared" si="6"/>
        <v/>
      </c>
      <c r="M157" s="16"/>
    </row>
    <row r="158" spans="1:13" ht="12.75" customHeight="1" x14ac:dyDescent="0.2">
      <c r="A158" s="17">
        <f t="shared" si="7"/>
        <v>155</v>
      </c>
      <c r="B158" s="31"/>
      <c r="C158" s="31"/>
      <c r="D158" s="30"/>
      <c r="E158" s="17" t="e">
        <f>IF(MATCH(A158,Finish!A:A,0)&gt;0,"Y","")</f>
        <v>#N/A</v>
      </c>
      <c r="F158" s="18" t="str">
        <f t="shared" si="0"/>
        <v/>
      </c>
      <c r="G158" s="16" t="str">
        <f t="shared" si="1"/>
        <v/>
      </c>
      <c r="H158" s="32" t="str">
        <f t="shared" si="2"/>
        <v/>
      </c>
      <c r="I158" s="18" t="str">
        <f t="shared" si="3"/>
        <v/>
      </c>
      <c r="J158" s="16" t="str">
        <f t="shared" si="4"/>
        <v/>
      </c>
      <c r="K158" s="32" t="str">
        <f t="shared" si="5"/>
        <v/>
      </c>
      <c r="L158" s="17" t="str">
        <f t="shared" si="6"/>
        <v/>
      </c>
      <c r="M158" s="16"/>
    </row>
    <row r="159" spans="1:13" ht="12.75" customHeight="1" x14ac:dyDescent="0.2">
      <c r="A159" s="17">
        <f t="shared" si="7"/>
        <v>156</v>
      </c>
      <c r="B159" s="31"/>
      <c r="C159" s="31"/>
      <c r="D159" s="30"/>
      <c r="E159" s="17" t="e">
        <f>IF(MATCH(A159,Finish!A:A,0)&gt;0,"Y","")</f>
        <v>#N/A</v>
      </c>
      <c r="F159" s="18" t="str">
        <f t="shared" si="0"/>
        <v/>
      </c>
      <c r="G159" s="16" t="str">
        <f t="shared" si="1"/>
        <v/>
      </c>
      <c r="H159" s="32" t="str">
        <f t="shared" si="2"/>
        <v/>
      </c>
      <c r="I159" s="18" t="str">
        <f t="shared" si="3"/>
        <v/>
      </c>
      <c r="J159" s="16" t="str">
        <f t="shared" si="4"/>
        <v/>
      </c>
      <c r="K159" s="32" t="str">
        <f t="shared" si="5"/>
        <v/>
      </c>
      <c r="L159" s="17" t="str">
        <f t="shared" si="6"/>
        <v/>
      </c>
      <c r="M159" s="16"/>
    </row>
    <row r="160" spans="1:13" ht="12.75" customHeight="1" x14ac:dyDescent="0.2">
      <c r="A160" s="17">
        <f t="shared" si="7"/>
        <v>157</v>
      </c>
      <c r="B160" s="31"/>
      <c r="C160" s="31"/>
      <c r="D160" s="30"/>
      <c r="E160" s="17" t="e">
        <f>IF(MATCH(A160,Finish!A:A,0)&gt;0,"Y","")</f>
        <v>#N/A</v>
      </c>
      <c r="F160" s="18" t="str">
        <f t="shared" si="0"/>
        <v/>
      </c>
      <c r="G160" s="16" t="str">
        <f t="shared" si="1"/>
        <v/>
      </c>
      <c r="H160" s="32" t="str">
        <f t="shared" si="2"/>
        <v/>
      </c>
      <c r="I160" s="18" t="str">
        <f t="shared" si="3"/>
        <v/>
      </c>
      <c r="J160" s="16" t="str">
        <f t="shared" si="4"/>
        <v/>
      </c>
      <c r="K160" s="32" t="str">
        <f t="shared" si="5"/>
        <v/>
      </c>
      <c r="L160" s="17" t="str">
        <f t="shared" si="6"/>
        <v/>
      </c>
      <c r="M160" s="16"/>
    </row>
    <row r="161" spans="1:13" ht="12.75" customHeight="1" x14ac:dyDescent="0.2">
      <c r="A161" s="17">
        <f t="shared" si="7"/>
        <v>158</v>
      </c>
      <c r="B161" s="31"/>
      <c r="C161" s="31"/>
      <c r="D161" s="30"/>
      <c r="E161" s="17" t="e">
        <f>IF(MATCH(A161,Finish!A:A,0)&gt;0,"Y","")</f>
        <v>#N/A</v>
      </c>
      <c r="F161" s="18" t="str">
        <f t="shared" si="0"/>
        <v/>
      </c>
      <c r="G161" s="16" t="str">
        <f t="shared" si="1"/>
        <v/>
      </c>
      <c r="H161" s="32" t="str">
        <f t="shared" si="2"/>
        <v/>
      </c>
      <c r="I161" s="18" t="str">
        <f t="shared" si="3"/>
        <v/>
      </c>
      <c r="J161" s="16" t="str">
        <f t="shared" si="4"/>
        <v/>
      </c>
      <c r="K161" s="32" t="str">
        <f t="shared" si="5"/>
        <v/>
      </c>
      <c r="L161" s="17" t="str">
        <f t="shared" si="6"/>
        <v/>
      </c>
      <c r="M161" s="16"/>
    </row>
    <row r="162" spans="1:13" ht="12.75" customHeight="1" x14ac:dyDescent="0.2">
      <c r="A162" s="17">
        <f t="shared" si="7"/>
        <v>159</v>
      </c>
      <c r="B162" s="31"/>
      <c r="C162" s="31"/>
      <c r="D162" s="30"/>
      <c r="E162" s="17" t="e">
        <f>IF(MATCH(A162,Finish!A:A,0)&gt;0,"Y","")</f>
        <v>#N/A</v>
      </c>
      <c r="F162" s="18" t="str">
        <f t="shared" si="0"/>
        <v/>
      </c>
      <c r="G162" s="16" t="str">
        <f t="shared" si="1"/>
        <v/>
      </c>
      <c r="H162" s="32" t="str">
        <f t="shared" si="2"/>
        <v/>
      </c>
      <c r="I162" s="18" t="str">
        <f t="shared" si="3"/>
        <v/>
      </c>
      <c r="J162" s="16" t="str">
        <f t="shared" si="4"/>
        <v/>
      </c>
      <c r="K162" s="32" t="str">
        <f t="shared" si="5"/>
        <v/>
      </c>
      <c r="L162" s="17" t="str">
        <f t="shared" si="6"/>
        <v/>
      </c>
      <c r="M162" s="16"/>
    </row>
    <row r="163" spans="1:13" ht="12.75" customHeight="1" x14ac:dyDescent="0.2">
      <c r="A163" s="17">
        <f t="shared" si="7"/>
        <v>160</v>
      </c>
      <c r="B163" s="31"/>
      <c r="C163" s="31"/>
      <c r="D163" s="30"/>
      <c r="E163" s="17" t="e">
        <f>IF(MATCH(A163,Finish!A:A,0)&gt;0,"Y","")</f>
        <v>#N/A</v>
      </c>
      <c r="F163" s="18" t="str">
        <f t="shared" si="0"/>
        <v/>
      </c>
      <c r="G163" s="16" t="str">
        <f t="shared" si="1"/>
        <v/>
      </c>
      <c r="H163" s="32" t="str">
        <f t="shared" si="2"/>
        <v/>
      </c>
      <c r="I163" s="18" t="str">
        <f t="shared" si="3"/>
        <v/>
      </c>
      <c r="J163" s="16" t="str">
        <f t="shared" si="4"/>
        <v/>
      </c>
      <c r="K163" s="32" t="str">
        <f t="shared" si="5"/>
        <v/>
      </c>
      <c r="L163" s="17" t="str">
        <f t="shared" si="6"/>
        <v/>
      </c>
      <c r="M163" s="16"/>
    </row>
    <row r="164" spans="1:13" ht="12.75" customHeight="1" x14ac:dyDescent="0.2">
      <c r="A164" s="17">
        <f t="shared" si="7"/>
        <v>161</v>
      </c>
      <c r="B164" s="31"/>
      <c r="C164" s="31"/>
      <c r="D164" s="30"/>
      <c r="E164" s="17" t="e">
        <f>IF(MATCH(A164,Finish!A:A,0)&gt;0,"Y","")</f>
        <v>#N/A</v>
      </c>
      <c r="F164" s="18" t="str">
        <f t="shared" si="0"/>
        <v/>
      </c>
      <c r="G164" s="16" t="str">
        <f t="shared" si="1"/>
        <v/>
      </c>
      <c r="H164" s="32" t="str">
        <f t="shared" si="2"/>
        <v/>
      </c>
      <c r="I164" s="18" t="str">
        <f t="shared" si="3"/>
        <v/>
      </c>
      <c r="J164" s="16" t="str">
        <f t="shared" si="4"/>
        <v/>
      </c>
      <c r="K164" s="32" t="str">
        <f t="shared" si="5"/>
        <v/>
      </c>
      <c r="L164" s="17" t="str">
        <f t="shared" si="6"/>
        <v/>
      </c>
      <c r="M164" s="16"/>
    </row>
    <row r="165" spans="1:13" ht="12.75" customHeight="1" x14ac:dyDescent="0.2">
      <c r="A165" s="17">
        <f t="shared" si="7"/>
        <v>162</v>
      </c>
      <c r="B165" s="31"/>
      <c r="C165" s="31"/>
      <c r="D165" s="30"/>
      <c r="E165" s="17" t="e">
        <f>IF(MATCH(A165,Finish!A:A,0)&gt;0,"Y","")</f>
        <v>#N/A</v>
      </c>
      <c r="F165" s="18" t="str">
        <f t="shared" si="0"/>
        <v/>
      </c>
      <c r="G165" s="16" t="str">
        <f t="shared" si="1"/>
        <v/>
      </c>
      <c r="H165" s="32" t="str">
        <f t="shared" si="2"/>
        <v/>
      </c>
      <c r="I165" s="18" t="str">
        <f t="shared" si="3"/>
        <v/>
      </c>
      <c r="J165" s="16" t="str">
        <f t="shared" si="4"/>
        <v/>
      </c>
      <c r="K165" s="32" t="str">
        <f t="shared" si="5"/>
        <v/>
      </c>
      <c r="L165" s="17" t="str">
        <f t="shared" si="6"/>
        <v/>
      </c>
      <c r="M165" s="16"/>
    </row>
    <row r="166" spans="1:13" ht="12.75" customHeight="1" x14ac:dyDescent="0.2">
      <c r="A166" s="17">
        <f t="shared" si="7"/>
        <v>163</v>
      </c>
      <c r="B166" s="31"/>
      <c r="C166" s="31"/>
      <c r="D166" s="30"/>
      <c r="E166" s="17" t="e">
        <f>IF(MATCH(A166,Finish!A:A,0)&gt;0,"Y","")</f>
        <v>#N/A</v>
      </c>
      <c r="F166" s="18" t="str">
        <f t="shared" si="0"/>
        <v/>
      </c>
      <c r="G166" s="16" t="str">
        <f t="shared" si="1"/>
        <v/>
      </c>
      <c r="H166" s="32" t="str">
        <f t="shared" si="2"/>
        <v/>
      </c>
      <c r="I166" s="18" t="str">
        <f t="shared" si="3"/>
        <v/>
      </c>
      <c r="J166" s="16" t="str">
        <f t="shared" si="4"/>
        <v/>
      </c>
      <c r="K166" s="32" t="str">
        <f t="shared" si="5"/>
        <v/>
      </c>
      <c r="L166" s="17" t="str">
        <f t="shared" si="6"/>
        <v/>
      </c>
      <c r="M166" s="16"/>
    </row>
    <row r="167" spans="1:13" ht="12.75" customHeight="1" x14ac:dyDescent="0.2">
      <c r="A167" s="17">
        <f t="shared" si="7"/>
        <v>164</v>
      </c>
      <c r="B167" s="31"/>
      <c r="C167" s="31"/>
      <c r="D167" s="30"/>
      <c r="E167" s="17" t="e">
        <f>IF(MATCH(A167,Finish!A:A,0)&gt;0,"Y","")</f>
        <v>#N/A</v>
      </c>
      <c r="F167" s="18" t="str">
        <f t="shared" si="0"/>
        <v/>
      </c>
      <c r="G167" s="16" t="str">
        <f t="shared" si="1"/>
        <v/>
      </c>
      <c r="H167" s="32" t="str">
        <f t="shared" si="2"/>
        <v/>
      </c>
      <c r="I167" s="18" t="str">
        <f t="shared" si="3"/>
        <v/>
      </c>
      <c r="J167" s="16" t="str">
        <f t="shared" si="4"/>
        <v/>
      </c>
      <c r="K167" s="32" t="str">
        <f t="shared" si="5"/>
        <v/>
      </c>
      <c r="L167" s="17" t="str">
        <f t="shared" si="6"/>
        <v/>
      </c>
      <c r="M167" s="16"/>
    </row>
    <row r="168" spans="1:13" ht="12.75" customHeight="1" x14ac:dyDescent="0.2">
      <c r="A168" s="17">
        <f t="shared" si="7"/>
        <v>165</v>
      </c>
      <c r="B168" s="31"/>
      <c r="C168" s="31"/>
      <c r="D168" s="30"/>
      <c r="E168" s="17" t="e">
        <f>IF(MATCH(A168,Finish!A:A,0)&gt;0,"Y","")</f>
        <v>#N/A</v>
      </c>
      <c r="F168" s="18" t="str">
        <f t="shared" si="0"/>
        <v/>
      </c>
      <c r="G168" s="16" t="str">
        <f t="shared" si="1"/>
        <v/>
      </c>
      <c r="H168" s="32" t="str">
        <f t="shared" si="2"/>
        <v/>
      </c>
      <c r="I168" s="18" t="str">
        <f t="shared" si="3"/>
        <v/>
      </c>
      <c r="J168" s="16" t="str">
        <f t="shared" si="4"/>
        <v/>
      </c>
      <c r="K168" s="32" t="str">
        <f t="shared" si="5"/>
        <v/>
      </c>
      <c r="L168" s="17" t="str">
        <f t="shared" si="6"/>
        <v/>
      </c>
      <c r="M168" s="16"/>
    </row>
    <row r="169" spans="1:13" ht="12.75" customHeight="1" x14ac:dyDescent="0.2">
      <c r="A169" s="17">
        <f t="shared" si="7"/>
        <v>166</v>
      </c>
      <c r="B169" s="31"/>
      <c r="C169" s="31"/>
      <c r="D169" s="30"/>
      <c r="E169" s="17" t="e">
        <f>IF(MATCH(A169,Finish!A:A,0)&gt;0,"Y","")</f>
        <v>#N/A</v>
      </c>
      <c r="F169" s="18" t="str">
        <f t="shared" si="0"/>
        <v/>
      </c>
      <c r="G169" s="16" t="str">
        <f t="shared" si="1"/>
        <v/>
      </c>
      <c r="H169" s="32" t="str">
        <f t="shared" si="2"/>
        <v/>
      </c>
      <c r="I169" s="18" t="str">
        <f t="shared" si="3"/>
        <v/>
      </c>
      <c r="J169" s="16" t="str">
        <f t="shared" si="4"/>
        <v/>
      </c>
      <c r="K169" s="32" t="str">
        <f t="shared" si="5"/>
        <v/>
      </c>
      <c r="L169" s="17" t="str">
        <f t="shared" si="6"/>
        <v/>
      </c>
      <c r="M169" s="16"/>
    </row>
    <row r="170" spans="1:13" ht="12.75" customHeight="1" x14ac:dyDescent="0.2">
      <c r="A170" s="17">
        <f t="shared" si="7"/>
        <v>167</v>
      </c>
      <c r="B170" s="31"/>
      <c r="C170" s="31"/>
      <c r="D170" s="30"/>
      <c r="E170" s="17" t="e">
        <f>IF(MATCH(A170,Finish!A:A,0)&gt;0,"Y","")</f>
        <v>#N/A</v>
      </c>
      <c r="F170" s="18" t="str">
        <f t="shared" si="0"/>
        <v/>
      </c>
      <c r="G170" s="16" t="str">
        <f t="shared" si="1"/>
        <v/>
      </c>
      <c r="H170" s="32" t="str">
        <f t="shared" si="2"/>
        <v/>
      </c>
      <c r="I170" s="18" t="str">
        <f t="shared" si="3"/>
        <v/>
      </c>
      <c r="J170" s="16" t="str">
        <f t="shared" si="4"/>
        <v/>
      </c>
      <c r="K170" s="32" t="str">
        <f t="shared" si="5"/>
        <v/>
      </c>
      <c r="L170" s="17" t="str">
        <f t="shared" si="6"/>
        <v/>
      </c>
      <c r="M170" s="16"/>
    </row>
    <row r="171" spans="1:13" ht="12.75" customHeight="1" x14ac:dyDescent="0.2">
      <c r="A171" s="17">
        <f t="shared" si="7"/>
        <v>168</v>
      </c>
      <c r="B171" s="31"/>
      <c r="C171" s="31"/>
      <c r="D171" s="30"/>
      <c r="E171" s="17" t="e">
        <f>IF(MATCH(A171,Finish!A:A,0)&gt;0,"Y","")</f>
        <v>#N/A</v>
      </c>
      <c r="F171" s="18" t="str">
        <f t="shared" si="0"/>
        <v/>
      </c>
      <c r="G171" s="16" t="str">
        <f t="shared" si="1"/>
        <v/>
      </c>
      <c r="H171" s="32" t="str">
        <f t="shared" si="2"/>
        <v/>
      </c>
      <c r="I171" s="18" t="str">
        <f t="shared" si="3"/>
        <v/>
      </c>
      <c r="J171" s="16" t="str">
        <f t="shared" si="4"/>
        <v/>
      </c>
      <c r="K171" s="32" t="str">
        <f t="shared" si="5"/>
        <v/>
      </c>
      <c r="L171" s="17" t="str">
        <f t="shared" si="6"/>
        <v/>
      </c>
      <c r="M171" s="16"/>
    </row>
    <row r="172" spans="1:13" ht="12.75" customHeight="1" x14ac:dyDescent="0.2">
      <c r="A172" s="17">
        <f t="shared" si="7"/>
        <v>169</v>
      </c>
      <c r="B172" s="31"/>
      <c r="C172" s="31"/>
      <c r="D172" s="30"/>
      <c r="E172" s="17" t="e">
        <f>IF(MATCH(A172,Finish!A:A,0)&gt;0,"Y","")</f>
        <v>#N/A</v>
      </c>
      <c r="F172" s="18" t="str">
        <f t="shared" si="0"/>
        <v/>
      </c>
      <c r="G172" s="16" t="str">
        <f t="shared" si="1"/>
        <v/>
      </c>
      <c r="H172" s="32" t="str">
        <f t="shared" si="2"/>
        <v/>
      </c>
      <c r="I172" s="18" t="str">
        <f t="shared" si="3"/>
        <v/>
      </c>
      <c r="J172" s="16" t="str">
        <f t="shared" si="4"/>
        <v/>
      </c>
      <c r="K172" s="32" t="str">
        <f t="shared" si="5"/>
        <v/>
      </c>
      <c r="L172" s="17" t="str">
        <f t="shared" si="6"/>
        <v/>
      </c>
      <c r="M172" s="16"/>
    </row>
    <row r="173" spans="1:13" ht="12.75" customHeight="1" x14ac:dyDescent="0.2">
      <c r="A173" s="17">
        <f t="shared" si="7"/>
        <v>170</v>
      </c>
      <c r="B173" s="31"/>
      <c r="C173" s="31"/>
      <c r="D173" s="30"/>
      <c r="E173" s="17" t="e">
        <f>IF(MATCH(A173,Finish!A:A,0)&gt;0,"Y","")</f>
        <v>#N/A</v>
      </c>
      <c r="F173" s="18" t="str">
        <f t="shared" si="0"/>
        <v/>
      </c>
      <c r="G173" s="16" t="str">
        <f t="shared" si="1"/>
        <v/>
      </c>
      <c r="H173" s="32" t="str">
        <f t="shared" si="2"/>
        <v/>
      </c>
      <c r="I173" s="18" t="str">
        <f t="shared" si="3"/>
        <v/>
      </c>
      <c r="J173" s="16" t="str">
        <f t="shared" si="4"/>
        <v/>
      </c>
      <c r="K173" s="32" t="str">
        <f t="shared" si="5"/>
        <v/>
      </c>
      <c r="L173" s="17" t="str">
        <f t="shared" si="6"/>
        <v/>
      </c>
      <c r="M173" s="16"/>
    </row>
    <row r="174" spans="1:13" ht="12.75" customHeight="1" x14ac:dyDescent="0.2">
      <c r="A174" s="17">
        <f t="shared" si="7"/>
        <v>171</v>
      </c>
      <c r="B174" s="31"/>
      <c r="C174" s="31"/>
      <c r="D174" s="30"/>
      <c r="E174" s="17" t="e">
        <f>IF(MATCH(A174,Finish!A:A,0)&gt;0,"Y","")</f>
        <v>#N/A</v>
      </c>
      <c r="F174" s="18" t="str">
        <f t="shared" si="0"/>
        <v/>
      </c>
      <c r="G174" s="16" t="str">
        <f t="shared" si="1"/>
        <v/>
      </c>
      <c r="H174" s="32" t="str">
        <f t="shared" si="2"/>
        <v/>
      </c>
      <c r="I174" s="18" t="str">
        <f t="shared" si="3"/>
        <v/>
      </c>
      <c r="J174" s="16" t="str">
        <f t="shared" si="4"/>
        <v/>
      </c>
      <c r="K174" s="32" t="str">
        <f t="shared" si="5"/>
        <v/>
      </c>
      <c r="L174" s="17" t="str">
        <f t="shared" si="6"/>
        <v/>
      </c>
      <c r="M174" s="16"/>
    </row>
    <row r="175" spans="1:13" ht="12.75" customHeight="1" x14ac:dyDescent="0.2">
      <c r="A175" s="17">
        <f t="shared" si="7"/>
        <v>172</v>
      </c>
      <c r="B175" s="31"/>
      <c r="C175" s="31"/>
      <c r="D175" s="30"/>
      <c r="E175" s="17" t="e">
        <f>IF(MATCH(A175,Finish!A:A,0)&gt;0,"Y","")</f>
        <v>#N/A</v>
      </c>
      <c r="F175" s="18" t="str">
        <f t="shared" si="0"/>
        <v/>
      </c>
      <c r="G175" s="16" t="str">
        <f t="shared" si="1"/>
        <v/>
      </c>
      <c r="H175" s="32" t="str">
        <f t="shared" si="2"/>
        <v/>
      </c>
      <c r="I175" s="18" t="str">
        <f t="shared" si="3"/>
        <v/>
      </c>
      <c r="J175" s="16" t="str">
        <f t="shared" si="4"/>
        <v/>
      </c>
      <c r="K175" s="32" t="str">
        <f t="shared" si="5"/>
        <v/>
      </c>
      <c r="L175" s="17" t="str">
        <f t="shared" si="6"/>
        <v/>
      </c>
      <c r="M175" s="16"/>
    </row>
    <row r="176" spans="1:13" ht="12.75" customHeight="1" x14ac:dyDescent="0.2">
      <c r="A176" s="17">
        <f t="shared" si="7"/>
        <v>173</v>
      </c>
      <c r="B176" s="31"/>
      <c r="C176" s="31"/>
      <c r="D176" s="30"/>
      <c r="E176" s="17" t="e">
        <f>IF(MATCH(A176,Finish!A:A,0)&gt;0,"Y","")</f>
        <v>#N/A</v>
      </c>
      <c r="F176" s="18" t="str">
        <f t="shared" si="0"/>
        <v/>
      </c>
      <c r="G176" s="16" t="str">
        <f t="shared" si="1"/>
        <v/>
      </c>
      <c r="H176" s="32" t="str">
        <f t="shared" si="2"/>
        <v/>
      </c>
      <c r="I176" s="18" t="str">
        <f t="shared" si="3"/>
        <v/>
      </c>
      <c r="J176" s="16" t="str">
        <f t="shared" si="4"/>
        <v/>
      </c>
      <c r="K176" s="32" t="str">
        <f t="shared" si="5"/>
        <v/>
      </c>
      <c r="L176" s="17" t="str">
        <f t="shared" si="6"/>
        <v/>
      </c>
      <c r="M176" s="16"/>
    </row>
    <row r="177" spans="1:13" ht="12.75" customHeight="1" x14ac:dyDescent="0.2">
      <c r="A177" s="17">
        <f t="shared" si="7"/>
        <v>174</v>
      </c>
      <c r="B177" s="31"/>
      <c r="C177" s="31"/>
      <c r="D177" s="30"/>
      <c r="E177" s="17" t="e">
        <f>IF(MATCH(A177,Finish!A:A,0)&gt;0,"Y","")</f>
        <v>#N/A</v>
      </c>
      <c r="F177" s="18" t="str">
        <f t="shared" si="0"/>
        <v/>
      </c>
      <c r="G177" s="16" t="str">
        <f t="shared" si="1"/>
        <v/>
      </c>
      <c r="H177" s="32" t="str">
        <f t="shared" si="2"/>
        <v/>
      </c>
      <c r="I177" s="18" t="str">
        <f t="shared" si="3"/>
        <v/>
      </c>
      <c r="J177" s="16" t="str">
        <f t="shared" si="4"/>
        <v/>
      </c>
      <c r="K177" s="32" t="str">
        <f t="shared" si="5"/>
        <v/>
      </c>
      <c r="L177" s="17" t="str">
        <f t="shared" si="6"/>
        <v/>
      </c>
      <c r="M177" s="16"/>
    </row>
    <row r="178" spans="1:13" ht="12.75" customHeight="1" x14ac:dyDescent="0.2">
      <c r="A178" s="17">
        <f t="shared" si="7"/>
        <v>175</v>
      </c>
      <c r="B178" s="31"/>
      <c r="C178" s="31"/>
      <c r="D178" s="30"/>
      <c r="E178" s="17" t="e">
        <f>IF(MATCH(A178,Finish!A:A,0)&gt;0,"Y","")</f>
        <v>#N/A</v>
      </c>
      <c r="F178" s="18" t="str">
        <f t="shared" si="0"/>
        <v/>
      </c>
      <c r="G178" s="16" t="str">
        <f t="shared" si="1"/>
        <v/>
      </c>
      <c r="H178" s="32" t="str">
        <f t="shared" si="2"/>
        <v/>
      </c>
      <c r="I178" s="18" t="str">
        <f t="shared" si="3"/>
        <v/>
      </c>
      <c r="J178" s="16" t="str">
        <f t="shared" si="4"/>
        <v/>
      </c>
      <c r="K178" s="32" t="str">
        <f t="shared" si="5"/>
        <v/>
      </c>
      <c r="L178" s="17" t="str">
        <f t="shared" si="6"/>
        <v/>
      </c>
      <c r="M178" s="16"/>
    </row>
    <row r="179" spans="1:13" ht="12.75" customHeight="1" x14ac:dyDescent="0.2">
      <c r="A179" s="17">
        <f t="shared" si="7"/>
        <v>176</v>
      </c>
      <c r="B179" s="31"/>
      <c r="C179" s="31"/>
      <c r="D179" s="30"/>
      <c r="E179" s="17" t="e">
        <f>IF(MATCH(A179,Finish!A:A,0)&gt;0,"Y","")</f>
        <v>#N/A</v>
      </c>
      <c r="F179" s="18" t="str">
        <f t="shared" si="0"/>
        <v/>
      </c>
      <c r="G179" s="16" t="str">
        <f t="shared" si="1"/>
        <v/>
      </c>
      <c r="H179" s="32" t="str">
        <f t="shared" si="2"/>
        <v/>
      </c>
      <c r="I179" s="18" t="str">
        <f t="shared" si="3"/>
        <v/>
      </c>
      <c r="J179" s="16" t="str">
        <f t="shared" si="4"/>
        <v/>
      </c>
      <c r="K179" s="32" t="str">
        <f t="shared" si="5"/>
        <v/>
      </c>
      <c r="L179" s="17" t="str">
        <f t="shared" si="6"/>
        <v/>
      </c>
      <c r="M179" s="16"/>
    </row>
    <row r="180" spans="1:13" ht="12.75" customHeight="1" x14ac:dyDescent="0.2">
      <c r="A180" s="17">
        <f t="shared" si="7"/>
        <v>177</v>
      </c>
      <c r="B180" s="31"/>
      <c r="C180" s="31"/>
      <c r="D180" s="30"/>
      <c r="E180" s="17" t="e">
        <f>IF(MATCH(A180,Finish!A:A,0)&gt;0,"Y","")</f>
        <v>#N/A</v>
      </c>
      <c r="F180" s="18" t="str">
        <f t="shared" si="0"/>
        <v/>
      </c>
      <c r="G180" s="16" t="str">
        <f t="shared" si="1"/>
        <v/>
      </c>
      <c r="H180" s="32" t="str">
        <f t="shared" si="2"/>
        <v/>
      </c>
      <c r="I180" s="18" t="str">
        <f t="shared" si="3"/>
        <v/>
      </c>
      <c r="J180" s="16" t="str">
        <f t="shared" si="4"/>
        <v/>
      </c>
      <c r="K180" s="32" t="str">
        <f t="shared" si="5"/>
        <v/>
      </c>
      <c r="L180" s="17" t="str">
        <f t="shared" si="6"/>
        <v/>
      </c>
      <c r="M180" s="16"/>
    </row>
    <row r="181" spans="1:13" ht="12.75" customHeight="1" x14ac:dyDescent="0.2">
      <c r="A181" s="17">
        <f t="shared" si="7"/>
        <v>178</v>
      </c>
      <c r="B181" s="31"/>
      <c r="C181" s="31"/>
      <c r="D181" s="30"/>
      <c r="E181" s="17" t="e">
        <f>IF(MATCH(A181,Finish!A:A,0)&gt;0,"Y","")</f>
        <v>#N/A</v>
      </c>
      <c r="F181" s="18" t="str">
        <f t="shared" si="0"/>
        <v/>
      </c>
      <c r="G181" s="16" t="str">
        <f t="shared" si="1"/>
        <v/>
      </c>
      <c r="H181" s="32" t="str">
        <f t="shared" si="2"/>
        <v/>
      </c>
      <c r="I181" s="18" t="str">
        <f t="shared" si="3"/>
        <v/>
      </c>
      <c r="J181" s="16" t="str">
        <f t="shared" si="4"/>
        <v/>
      </c>
      <c r="K181" s="32" t="str">
        <f t="shared" si="5"/>
        <v/>
      </c>
      <c r="L181" s="17" t="str">
        <f t="shared" si="6"/>
        <v/>
      </c>
      <c r="M181" s="16"/>
    </row>
    <row r="182" spans="1:13" ht="12.75" customHeight="1" x14ac:dyDescent="0.2">
      <c r="A182" s="17">
        <f t="shared" si="7"/>
        <v>179</v>
      </c>
      <c r="B182" s="31"/>
      <c r="C182" s="31"/>
      <c r="D182" s="30"/>
      <c r="E182" s="17" t="e">
        <f>IF(MATCH(A182,Finish!A:A,0)&gt;0,"Y","")</f>
        <v>#N/A</v>
      </c>
      <c r="F182" s="18" t="str">
        <f t="shared" si="0"/>
        <v/>
      </c>
      <c r="G182" s="16" t="str">
        <f t="shared" si="1"/>
        <v/>
      </c>
      <c r="H182" s="32" t="str">
        <f t="shared" si="2"/>
        <v/>
      </c>
      <c r="I182" s="18" t="str">
        <f t="shared" si="3"/>
        <v/>
      </c>
      <c r="J182" s="16" t="str">
        <f t="shared" si="4"/>
        <v/>
      </c>
      <c r="K182" s="32" t="str">
        <f t="shared" si="5"/>
        <v/>
      </c>
      <c r="L182" s="17" t="str">
        <f t="shared" si="6"/>
        <v/>
      </c>
      <c r="M182" s="16"/>
    </row>
    <row r="183" spans="1:13" ht="12.75" customHeight="1" x14ac:dyDescent="0.2">
      <c r="A183" s="17">
        <f t="shared" si="7"/>
        <v>180</v>
      </c>
      <c r="B183" s="31"/>
      <c r="C183" s="31"/>
      <c r="D183" s="30"/>
      <c r="E183" s="17" t="e">
        <f>IF(MATCH(A183,Finish!A:A,0)&gt;0,"Y","")</f>
        <v>#N/A</v>
      </c>
      <c r="F183" s="18" t="str">
        <f t="shared" si="0"/>
        <v/>
      </c>
      <c r="G183" s="16" t="str">
        <f t="shared" si="1"/>
        <v/>
      </c>
      <c r="H183" s="32" t="str">
        <f t="shared" si="2"/>
        <v/>
      </c>
      <c r="I183" s="18" t="str">
        <f t="shared" si="3"/>
        <v/>
      </c>
      <c r="J183" s="16" t="str">
        <f t="shared" si="4"/>
        <v/>
      </c>
      <c r="K183" s="32" t="str">
        <f t="shared" si="5"/>
        <v/>
      </c>
      <c r="L183" s="17" t="str">
        <f t="shared" si="6"/>
        <v/>
      </c>
      <c r="M183" s="16"/>
    </row>
    <row r="184" spans="1:13" ht="12.75" customHeight="1" x14ac:dyDescent="0.2">
      <c r="A184" s="17">
        <f t="shared" si="7"/>
        <v>181</v>
      </c>
      <c r="B184" s="31"/>
      <c r="C184" s="31"/>
      <c r="D184" s="30"/>
      <c r="E184" s="17" t="e">
        <f>IF(MATCH(A184,Finish!A:A,0)&gt;0,"Y","")</f>
        <v>#N/A</v>
      </c>
      <c r="F184" s="18" t="str">
        <f t="shared" si="0"/>
        <v/>
      </c>
      <c r="G184" s="16" t="str">
        <f t="shared" si="1"/>
        <v/>
      </c>
      <c r="H184" s="32" t="str">
        <f t="shared" si="2"/>
        <v/>
      </c>
      <c r="I184" s="18" t="str">
        <f t="shared" si="3"/>
        <v/>
      </c>
      <c r="J184" s="16" t="str">
        <f t="shared" si="4"/>
        <v/>
      </c>
      <c r="K184" s="32" t="str">
        <f t="shared" si="5"/>
        <v/>
      </c>
      <c r="L184" s="17" t="str">
        <f t="shared" si="6"/>
        <v/>
      </c>
      <c r="M184" s="16"/>
    </row>
    <row r="185" spans="1:13" ht="12.75" customHeight="1" x14ac:dyDescent="0.2">
      <c r="A185" s="17">
        <f t="shared" si="7"/>
        <v>182</v>
      </c>
      <c r="B185" s="31"/>
      <c r="C185" s="31"/>
      <c r="D185" s="30"/>
      <c r="E185" s="17" t="e">
        <f>IF(MATCH(A185,Finish!A:A,0)&gt;0,"Y","")</f>
        <v>#N/A</v>
      </c>
      <c r="F185" s="18" t="str">
        <f t="shared" si="0"/>
        <v/>
      </c>
      <c r="G185" s="16" t="str">
        <f t="shared" si="1"/>
        <v/>
      </c>
      <c r="H185" s="32" t="str">
        <f t="shared" si="2"/>
        <v/>
      </c>
      <c r="I185" s="18" t="str">
        <f t="shared" si="3"/>
        <v/>
      </c>
      <c r="J185" s="16" t="str">
        <f t="shared" si="4"/>
        <v/>
      </c>
      <c r="K185" s="32" t="str">
        <f t="shared" si="5"/>
        <v/>
      </c>
      <c r="L185" s="17" t="str">
        <f t="shared" si="6"/>
        <v/>
      </c>
      <c r="M185" s="16"/>
    </row>
    <row r="186" spans="1:13" ht="12.75" customHeight="1" x14ac:dyDescent="0.2">
      <c r="A186" s="17">
        <f t="shared" si="7"/>
        <v>183</v>
      </c>
      <c r="B186" s="31"/>
      <c r="C186" s="31"/>
      <c r="D186" s="30"/>
      <c r="E186" s="17" t="e">
        <f>IF(MATCH(A186,Finish!A:A,0)&gt;0,"Y","")</f>
        <v>#N/A</v>
      </c>
      <c r="F186" s="18" t="str">
        <f t="shared" si="0"/>
        <v/>
      </c>
      <c r="G186" s="16" t="str">
        <f t="shared" si="1"/>
        <v/>
      </c>
      <c r="H186" s="32" t="str">
        <f t="shared" si="2"/>
        <v/>
      </c>
      <c r="I186" s="18" t="str">
        <f t="shared" si="3"/>
        <v/>
      </c>
      <c r="J186" s="16" t="str">
        <f t="shared" si="4"/>
        <v/>
      </c>
      <c r="K186" s="32" t="str">
        <f t="shared" si="5"/>
        <v/>
      </c>
      <c r="L186" s="17" t="str">
        <f t="shared" si="6"/>
        <v/>
      </c>
      <c r="M186" s="16"/>
    </row>
    <row r="187" spans="1:13" ht="12.75" customHeight="1" x14ac:dyDescent="0.2">
      <c r="A187" s="17">
        <f t="shared" si="7"/>
        <v>184</v>
      </c>
      <c r="B187" s="31"/>
      <c r="C187" s="31"/>
      <c r="D187" s="30"/>
      <c r="E187" s="17" t="e">
        <f>IF(MATCH(A187,Finish!A:A,0)&gt;0,"Y","")</f>
        <v>#N/A</v>
      </c>
      <c r="F187" s="18" t="str">
        <f t="shared" si="0"/>
        <v/>
      </c>
      <c r="G187" s="16" t="str">
        <f t="shared" si="1"/>
        <v/>
      </c>
      <c r="H187" s="32" t="str">
        <f t="shared" si="2"/>
        <v/>
      </c>
      <c r="I187" s="18" t="str">
        <f t="shared" si="3"/>
        <v/>
      </c>
      <c r="J187" s="16" t="str">
        <f t="shared" si="4"/>
        <v/>
      </c>
      <c r="K187" s="32" t="str">
        <f t="shared" si="5"/>
        <v/>
      </c>
      <c r="L187" s="17" t="str">
        <f t="shared" si="6"/>
        <v/>
      </c>
      <c r="M187" s="16"/>
    </row>
    <row r="188" spans="1:13" ht="12.75" customHeight="1" x14ac:dyDescent="0.2">
      <c r="A188" s="17">
        <f t="shared" si="7"/>
        <v>185</v>
      </c>
      <c r="B188" s="31"/>
      <c r="C188" s="31"/>
      <c r="D188" s="30"/>
      <c r="E188" s="17" t="e">
        <f>IF(MATCH(A188,Finish!A:A,0)&gt;0,"Y","")</f>
        <v>#N/A</v>
      </c>
      <c r="F188" s="18" t="str">
        <f t="shared" si="0"/>
        <v/>
      </c>
      <c r="G188" s="16" t="str">
        <f t="shared" si="1"/>
        <v/>
      </c>
      <c r="H188" s="32" t="str">
        <f t="shared" si="2"/>
        <v/>
      </c>
      <c r="I188" s="18" t="str">
        <f t="shared" si="3"/>
        <v/>
      </c>
      <c r="J188" s="16" t="str">
        <f t="shared" si="4"/>
        <v/>
      </c>
      <c r="K188" s="32" t="str">
        <f t="shared" si="5"/>
        <v/>
      </c>
      <c r="L188" s="17" t="str">
        <f t="shared" si="6"/>
        <v/>
      </c>
      <c r="M188" s="16"/>
    </row>
    <row r="189" spans="1:13" ht="12.75" customHeight="1" x14ac:dyDescent="0.2">
      <c r="A189" s="17">
        <f t="shared" si="7"/>
        <v>186</v>
      </c>
      <c r="B189" s="31"/>
      <c r="C189" s="31"/>
      <c r="D189" s="30"/>
      <c r="E189" s="17" t="e">
        <f>IF(MATCH(A189,Finish!A:A,0)&gt;0,"Y","")</f>
        <v>#N/A</v>
      </c>
      <c r="F189" s="18" t="str">
        <f t="shared" si="0"/>
        <v/>
      </c>
      <c r="G189" s="16" t="str">
        <f t="shared" si="1"/>
        <v/>
      </c>
      <c r="H189" s="32" t="str">
        <f t="shared" si="2"/>
        <v/>
      </c>
      <c r="I189" s="18" t="str">
        <f t="shared" si="3"/>
        <v/>
      </c>
      <c r="J189" s="16" t="str">
        <f t="shared" si="4"/>
        <v/>
      </c>
      <c r="K189" s="32" t="str">
        <f t="shared" si="5"/>
        <v/>
      </c>
      <c r="L189" s="17" t="str">
        <f t="shared" si="6"/>
        <v/>
      </c>
      <c r="M189" s="16"/>
    </row>
    <row r="190" spans="1:13" ht="12.75" customHeight="1" x14ac:dyDescent="0.2">
      <c r="A190" s="17">
        <f t="shared" si="7"/>
        <v>187</v>
      </c>
      <c r="B190" s="31"/>
      <c r="C190" s="31"/>
      <c r="D190" s="30"/>
      <c r="E190" s="17" t="e">
        <f>IF(MATCH(A190,Finish!A:A,0)&gt;0,"Y","")</f>
        <v>#N/A</v>
      </c>
      <c r="F190" s="18" t="str">
        <f t="shared" si="0"/>
        <v/>
      </c>
      <c r="G190" s="16" t="str">
        <f t="shared" si="1"/>
        <v/>
      </c>
      <c r="H190" s="32" t="str">
        <f t="shared" si="2"/>
        <v/>
      </c>
      <c r="I190" s="18" t="str">
        <f t="shared" si="3"/>
        <v/>
      </c>
      <c r="J190" s="16" t="str">
        <f t="shared" si="4"/>
        <v/>
      </c>
      <c r="K190" s="32" t="str">
        <f t="shared" si="5"/>
        <v/>
      </c>
      <c r="L190" s="17" t="str">
        <f t="shared" si="6"/>
        <v/>
      </c>
      <c r="M190" s="16"/>
    </row>
    <row r="191" spans="1:13" ht="12.75" customHeight="1" x14ac:dyDescent="0.2">
      <c r="A191" s="17">
        <f t="shared" si="7"/>
        <v>188</v>
      </c>
      <c r="B191" s="31"/>
      <c r="C191" s="31"/>
      <c r="D191" s="30"/>
      <c r="E191" s="17" t="e">
        <f>IF(MATCH(A191,Finish!A:A,0)&gt;0,"Y","")</f>
        <v>#N/A</v>
      </c>
      <c r="F191" s="18" t="str">
        <f t="shared" si="0"/>
        <v/>
      </c>
      <c r="G191" s="16" t="str">
        <f t="shared" si="1"/>
        <v/>
      </c>
      <c r="H191" s="32" t="str">
        <f t="shared" si="2"/>
        <v/>
      </c>
      <c r="I191" s="18" t="str">
        <f t="shared" si="3"/>
        <v/>
      </c>
      <c r="J191" s="16" t="str">
        <f t="shared" si="4"/>
        <v/>
      </c>
      <c r="K191" s="32" t="str">
        <f t="shared" si="5"/>
        <v/>
      </c>
      <c r="L191" s="17" t="str">
        <f t="shared" si="6"/>
        <v/>
      </c>
      <c r="M191" s="16"/>
    </row>
    <row r="192" spans="1:13" ht="12.75" customHeight="1" x14ac:dyDescent="0.2">
      <c r="A192" s="17">
        <f t="shared" si="7"/>
        <v>189</v>
      </c>
      <c r="B192" s="31"/>
      <c r="C192" s="31"/>
      <c r="D192" s="30"/>
      <c r="E192" s="17" t="e">
        <f>IF(MATCH(A192,Finish!A:A,0)&gt;0,"Y","")</f>
        <v>#N/A</v>
      </c>
      <c r="F192" s="18" t="str">
        <f t="shared" si="0"/>
        <v/>
      </c>
      <c r="G192" s="16" t="str">
        <f t="shared" si="1"/>
        <v/>
      </c>
      <c r="H192" s="32" t="str">
        <f t="shared" si="2"/>
        <v/>
      </c>
      <c r="I192" s="18" t="str">
        <f t="shared" si="3"/>
        <v/>
      </c>
      <c r="J192" s="16" t="str">
        <f t="shared" si="4"/>
        <v/>
      </c>
      <c r="K192" s="32" t="str">
        <f t="shared" si="5"/>
        <v/>
      </c>
      <c r="L192" s="17" t="str">
        <f t="shared" si="6"/>
        <v/>
      </c>
      <c r="M192" s="16"/>
    </row>
    <row r="193" spans="1:13" ht="12.75" customHeight="1" x14ac:dyDescent="0.2">
      <c r="A193" s="17">
        <f t="shared" si="7"/>
        <v>190</v>
      </c>
      <c r="B193" s="31"/>
      <c r="C193" s="31"/>
      <c r="D193" s="30"/>
      <c r="E193" s="17" t="e">
        <f>IF(MATCH(A193,Finish!A:A,0)&gt;0,"Y","")</f>
        <v>#N/A</v>
      </c>
      <c r="F193" s="18" t="str">
        <f t="shared" si="0"/>
        <v/>
      </c>
      <c r="G193" s="16" t="str">
        <f t="shared" si="1"/>
        <v/>
      </c>
      <c r="H193" s="32" t="str">
        <f t="shared" si="2"/>
        <v/>
      </c>
      <c r="I193" s="18" t="str">
        <f t="shared" si="3"/>
        <v/>
      </c>
      <c r="J193" s="16" t="str">
        <f t="shared" si="4"/>
        <v/>
      </c>
      <c r="K193" s="32" t="str">
        <f t="shared" si="5"/>
        <v/>
      </c>
      <c r="L193" s="17" t="str">
        <f t="shared" si="6"/>
        <v/>
      </c>
      <c r="M193" s="16"/>
    </row>
    <row r="194" spans="1:13" ht="12.75" customHeight="1" x14ac:dyDescent="0.2">
      <c r="A194" s="17">
        <f t="shared" si="7"/>
        <v>191</v>
      </c>
      <c r="B194" s="31"/>
      <c r="C194" s="31"/>
      <c r="D194" s="30"/>
      <c r="E194" s="17" t="e">
        <f>IF(MATCH(A194,Finish!A:A,0)&gt;0,"Y","")</f>
        <v>#N/A</v>
      </c>
      <c r="F194" s="18" t="str">
        <f t="shared" si="0"/>
        <v/>
      </c>
      <c r="G194" s="16" t="str">
        <f t="shared" si="1"/>
        <v/>
      </c>
      <c r="H194" s="32" t="str">
        <f t="shared" si="2"/>
        <v/>
      </c>
      <c r="I194" s="18" t="str">
        <f t="shared" si="3"/>
        <v/>
      </c>
      <c r="J194" s="16" t="str">
        <f t="shared" si="4"/>
        <v/>
      </c>
      <c r="K194" s="32" t="str">
        <f t="shared" si="5"/>
        <v/>
      </c>
      <c r="L194" s="17" t="str">
        <f t="shared" si="6"/>
        <v/>
      </c>
      <c r="M194" s="16"/>
    </row>
    <row r="195" spans="1:13" ht="12.75" customHeight="1" x14ac:dyDescent="0.2">
      <c r="A195" s="17">
        <f t="shared" si="7"/>
        <v>192</v>
      </c>
      <c r="B195" s="31"/>
      <c r="C195" s="31"/>
      <c r="D195" s="30"/>
      <c r="E195" s="17" t="e">
        <f>IF(MATCH(A195,Finish!A:A,0)&gt;0,"Y","")</f>
        <v>#N/A</v>
      </c>
      <c r="F195" s="18" t="str">
        <f t="shared" si="0"/>
        <v/>
      </c>
      <c r="G195" s="16" t="str">
        <f t="shared" si="1"/>
        <v/>
      </c>
      <c r="H195" s="32" t="str">
        <f t="shared" si="2"/>
        <v/>
      </c>
      <c r="I195" s="18" t="str">
        <f t="shared" si="3"/>
        <v/>
      </c>
      <c r="J195" s="16" t="str">
        <f t="shared" si="4"/>
        <v/>
      </c>
      <c r="K195" s="32" t="str">
        <f t="shared" si="5"/>
        <v/>
      </c>
      <c r="L195" s="17" t="str">
        <f t="shared" si="6"/>
        <v/>
      </c>
      <c r="M195" s="16"/>
    </row>
    <row r="196" spans="1:13" ht="12.75" customHeight="1" x14ac:dyDescent="0.2">
      <c r="A196" s="17">
        <f t="shared" si="7"/>
        <v>193</v>
      </c>
      <c r="B196" s="31"/>
      <c r="C196" s="31"/>
      <c r="D196" s="30"/>
      <c r="E196" s="17" t="e">
        <f>IF(MATCH(A196,Finish!A:A,0)&gt;0,"Y","")</f>
        <v>#N/A</v>
      </c>
      <c r="F196" s="18" t="str">
        <f t="shared" si="0"/>
        <v/>
      </c>
      <c r="G196" s="16" t="str">
        <f t="shared" si="1"/>
        <v/>
      </c>
      <c r="H196" s="32" t="str">
        <f t="shared" si="2"/>
        <v/>
      </c>
      <c r="I196" s="18" t="str">
        <f t="shared" si="3"/>
        <v/>
      </c>
      <c r="J196" s="16" t="str">
        <f t="shared" si="4"/>
        <v/>
      </c>
      <c r="K196" s="32" t="str">
        <f t="shared" si="5"/>
        <v/>
      </c>
      <c r="L196" s="17" t="str">
        <f t="shared" si="6"/>
        <v/>
      </c>
      <c r="M196" s="16"/>
    </row>
    <row r="197" spans="1:13" ht="12.75" customHeight="1" x14ac:dyDescent="0.2">
      <c r="A197" s="17">
        <f t="shared" si="7"/>
        <v>194</v>
      </c>
      <c r="B197" s="31"/>
      <c r="C197" s="31"/>
      <c r="D197" s="30"/>
      <c r="E197" s="17" t="e">
        <f>IF(MATCH(A197,Finish!A:A,0)&gt;0,"Y","")</f>
        <v>#N/A</v>
      </c>
      <c r="F197" s="18" t="str">
        <f t="shared" si="0"/>
        <v/>
      </c>
      <c r="G197" s="16" t="str">
        <f t="shared" si="1"/>
        <v/>
      </c>
      <c r="H197" s="32" t="str">
        <f t="shared" si="2"/>
        <v/>
      </c>
      <c r="I197" s="18" t="str">
        <f t="shared" si="3"/>
        <v/>
      </c>
      <c r="J197" s="16" t="str">
        <f t="shared" si="4"/>
        <v/>
      </c>
      <c r="K197" s="32" t="str">
        <f t="shared" si="5"/>
        <v/>
      </c>
      <c r="L197" s="17" t="str">
        <f t="shared" si="6"/>
        <v/>
      </c>
      <c r="M197" s="16"/>
    </row>
    <row r="198" spans="1:13" ht="12.75" customHeight="1" x14ac:dyDescent="0.2">
      <c r="A198" s="17">
        <f t="shared" si="7"/>
        <v>195</v>
      </c>
      <c r="B198" s="31"/>
      <c r="C198" s="31"/>
      <c r="D198" s="30"/>
      <c r="E198" s="17" t="e">
        <f>IF(MATCH(A198,Finish!A:A,0)&gt;0,"Y","")</f>
        <v>#N/A</v>
      </c>
      <c r="F198" s="18" t="str">
        <f t="shared" si="0"/>
        <v/>
      </c>
      <c r="G198" s="16" t="str">
        <f t="shared" si="1"/>
        <v/>
      </c>
      <c r="H198" s="32" t="str">
        <f t="shared" si="2"/>
        <v/>
      </c>
      <c r="I198" s="18" t="str">
        <f t="shared" si="3"/>
        <v/>
      </c>
      <c r="J198" s="16" t="str">
        <f t="shared" si="4"/>
        <v/>
      </c>
      <c r="K198" s="32" t="str">
        <f t="shared" si="5"/>
        <v/>
      </c>
      <c r="L198" s="17" t="str">
        <f t="shared" si="6"/>
        <v/>
      </c>
      <c r="M198" s="16"/>
    </row>
    <row r="199" spans="1:13" ht="12.75" customHeight="1" x14ac:dyDescent="0.2">
      <c r="A199" s="17">
        <f t="shared" si="7"/>
        <v>196</v>
      </c>
      <c r="B199" s="31"/>
      <c r="C199" s="31"/>
      <c r="D199" s="30"/>
      <c r="E199" s="17" t="e">
        <f>IF(MATCH(A199,Finish!A:A,0)&gt;0,"Y","")</f>
        <v>#N/A</v>
      </c>
      <c r="F199" s="18" t="str">
        <f t="shared" si="0"/>
        <v/>
      </c>
      <c r="G199" s="16" t="str">
        <f t="shared" si="1"/>
        <v/>
      </c>
      <c r="H199" s="32" t="str">
        <f t="shared" si="2"/>
        <v/>
      </c>
      <c r="I199" s="18" t="str">
        <f t="shared" si="3"/>
        <v/>
      </c>
      <c r="J199" s="16" t="str">
        <f t="shared" si="4"/>
        <v/>
      </c>
      <c r="K199" s="32" t="str">
        <f t="shared" si="5"/>
        <v/>
      </c>
      <c r="L199" s="17" t="str">
        <f t="shared" si="6"/>
        <v/>
      </c>
      <c r="M199" s="16"/>
    </row>
    <row r="200" spans="1:13" ht="12.75" customHeight="1" x14ac:dyDescent="0.2">
      <c r="A200" s="17">
        <f t="shared" si="7"/>
        <v>197</v>
      </c>
      <c r="B200" s="31"/>
      <c r="C200" s="31"/>
      <c r="D200" s="30"/>
      <c r="E200" s="17" t="e">
        <f>IF(MATCH(A200,Finish!A:A,0)&gt;0,"Y","")</f>
        <v>#N/A</v>
      </c>
      <c r="F200" s="18" t="str">
        <f t="shared" si="0"/>
        <v/>
      </c>
      <c r="G200" s="16" t="str">
        <f t="shared" si="1"/>
        <v/>
      </c>
      <c r="H200" s="32" t="str">
        <f t="shared" si="2"/>
        <v/>
      </c>
      <c r="I200" s="18" t="str">
        <f t="shared" si="3"/>
        <v/>
      </c>
      <c r="J200" s="16" t="str">
        <f t="shared" si="4"/>
        <v/>
      </c>
      <c r="K200" s="32" t="str">
        <f t="shared" si="5"/>
        <v/>
      </c>
      <c r="L200" s="17" t="str">
        <f t="shared" si="6"/>
        <v/>
      </c>
      <c r="M200" s="16"/>
    </row>
    <row r="201" spans="1:13" ht="12.75" customHeight="1" x14ac:dyDescent="0.2">
      <c r="A201" s="17">
        <f t="shared" si="7"/>
        <v>198</v>
      </c>
      <c r="B201" s="31"/>
      <c r="C201" s="31"/>
      <c r="D201" s="30"/>
      <c r="E201" s="17" t="e">
        <f>IF(MATCH(A201,Finish!A:A,0)&gt;0,"Y","")</f>
        <v>#N/A</v>
      </c>
      <c r="F201" s="18" t="str">
        <f t="shared" si="0"/>
        <v/>
      </c>
      <c r="G201" s="16" t="str">
        <f t="shared" si="1"/>
        <v/>
      </c>
      <c r="H201" s="32" t="str">
        <f t="shared" si="2"/>
        <v/>
      </c>
      <c r="I201" s="18" t="str">
        <f t="shared" si="3"/>
        <v/>
      </c>
      <c r="J201" s="16" t="str">
        <f t="shared" si="4"/>
        <v/>
      </c>
      <c r="K201" s="32" t="str">
        <f t="shared" si="5"/>
        <v/>
      </c>
      <c r="L201" s="17" t="str">
        <f t="shared" si="6"/>
        <v/>
      </c>
      <c r="M201" s="16"/>
    </row>
    <row r="202" spans="1:13" ht="12.75" customHeight="1" x14ac:dyDescent="0.2">
      <c r="A202" s="17">
        <f t="shared" si="7"/>
        <v>199</v>
      </c>
      <c r="B202" s="31"/>
      <c r="C202" s="31"/>
      <c r="D202" s="30"/>
      <c r="E202" s="17" t="e">
        <f>IF(MATCH(A202,Finish!A:A,0)&gt;0,"Y","")</f>
        <v>#N/A</v>
      </c>
      <c r="F202" s="18" t="str">
        <f t="shared" si="0"/>
        <v/>
      </c>
      <c r="G202" s="16" t="str">
        <f t="shared" si="1"/>
        <v/>
      </c>
      <c r="H202" s="32" t="str">
        <f t="shared" si="2"/>
        <v/>
      </c>
      <c r="I202" s="18" t="str">
        <f t="shared" si="3"/>
        <v/>
      </c>
      <c r="J202" s="16" t="str">
        <f t="shared" si="4"/>
        <v/>
      </c>
      <c r="K202" s="32" t="str">
        <f t="shared" si="5"/>
        <v/>
      </c>
      <c r="L202" s="17" t="str">
        <f t="shared" si="6"/>
        <v/>
      </c>
      <c r="M202" s="16"/>
    </row>
    <row r="203" spans="1:13" ht="12.75" customHeight="1" x14ac:dyDescent="0.2">
      <c r="A203" s="17">
        <f t="shared" si="7"/>
        <v>200</v>
      </c>
      <c r="B203" s="31"/>
      <c r="C203" s="31"/>
      <c r="D203" s="30"/>
      <c r="E203" s="17" t="e">
        <f>IF(MATCH(A203,Finish!A:A,0)&gt;0,"Y","")</f>
        <v>#N/A</v>
      </c>
      <c r="F203" s="18" t="str">
        <f t="shared" si="0"/>
        <v/>
      </c>
      <c r="G203" s="16" t="str">
        <f t="shared" si="1"/>
        <v/>
      </c>
      <c r="H203" s="32" t="str">
        <f t="shared" si="2"/>
        <v/>
      </c>
      <c r="I203" s="18" t="str">
        <f t="shared" si="3"/>
        <v/>
      </c>
      <c r="J203" s="16" t="str">
        <f t="shared" si="4"/>
        <v/>
      </c>
      <c r="K203" s="32" t="str">
        <f t="shared" si="5"/>
        <v/>
      </c>
      <c r="L203" s="17" t="str">
        <f t="shared" si="6"/>
        <v/>
      </c>
      <c r="M203" s="16"/>
    </row>
  </sheetData>
  <pageMargins left="0.75" right="0.75" top="1" bottom="1" header="0" footer="0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prompt="Invalid category" xr:uid="{00000000-0002-0000-0100-000000000000}">
          <x14:formula1>
            <xm:f>categories!$A$1:$A$29</xm:f>
          </x14:formula1>
          <xm:sqref>D4:D203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303"/>
  <sheetViews>
    <sheetView workbookViewId="0">
      <pane ySplit="3" topLeftCell="A50" activePane="bottomLeft" state="frozen"/>
      <selection pane="bottomLeft" activeCell="J71" sqref="J71"/>
    </sheetView>
  </sheetViews>
  <sheetFormatPr defaultColWidth="12.5703125" defaultRowHeight="15" customHeight="1" x14ac:dyDescent="0.2"/>
  <cols>
    <col min="1" max="1" width="11.42578125" customWidth="1"/>
    <col min="2" max="2" width="7.85546875" customWidth="1"/>
    <col min="3" max="3" width="6" customWidth="1"/>
    <col min="4" max="4" width="6.28515625" customWidth="1"/>
    <col min="5" max="5" width="6" customWidth="1"/>
    <col min="6" max="6" width="9.42578125" customWidth="1"/>
    <col min="7" max="7" width="9.7109375" customWidth="1"/>
    <col min="8" max="8" width="8.140625" customWidth="1"/>
    <col min="9" max="9" width="8.5703125" customWidth="1"/>
    <col min="10" max="10" width="9.140625" customWidth="1"/>
    <col min="11" max="12" width="7.28515625" customWidth="1"/>
    <col min="13" max="13" width="17.140625" customWidth="1"/>
    <col min="14" max="14" width="12.28515625" customWidth="1"/>
    <col min="15" max="15" width="5.85546875" customWidth="1"/>
    <col min="16" max="16" width="8" customWidth="1"/>
    <col min="17" max="17" width="9" customWidth="1"/>
    <col min="18" max="18" width="9.140625" customWidth="1"/>
    <col min="19" max="19" width="5.28515625" customWidth="1"/>
  </cols>
  <sheetData>
    <row r="1" spans="1:19" ht="12.75" customHeight="1" x14ac:dyDescent="0.2">
      <c r="A1" s="17"/>
      <c r="B1" s="33" t="s">
        <v>42</v>
      </c>
      <c r="C1" s="34">
        <v>1</v>
      </c>
      <c r="D1" s="17"/>
      <c r="E1" s="17"/>
      <c r="F1" s="35"/>
      <c r="G1" s="16"/>
      <c r="H1" s="17"/>
      <c r="I1" s="17"/>
      <c r="J1" s="17"/>
      <c r="K1" s="17"/>
      <c r="L1" s="17"/>
      <c r="M1" s="16"/>
      <c r="N1" s="16"/>
      <c r="O1" s="16"/>
      <c r="P1" s="17"/>
      <c r="Q1" s="16"/>
      <c r="R1" s="17"/>
      <c r="S1" s="17"/>
    </row>
    <row r="2" spans="1:19" ht="12.75" customHeight="1" x14ac:dyDescent="0.2">
      <c r="A2" s="17"/>
      <c r="B2" s="33" t="s">
        <v>43</v>
      </c>
      <c r="C2" s="34">
        <v>55</v>
      </c>
      <c r="D2" s="17"/>
      <c r="E2" s="17"/>
      <c r="F2" s="35"/>
      <c r="G2" s="16"/>
      <c r="H2" s="17"/>
      <c r="I2" s="17"/>
      <c r="J2" s="17"/>
      <c r="K2" s="17"/>
      <c r="L2" s="17"/>
      <c r="M2" s="16"/>
      <c r="N2" s="16"/>
      <c r="O2" s="16"/>
      <c r="P2" s="17"/>
      <c r="Q2" s="16"/>
      <c r="R2" s="17"/>
      <c r="S2" s="17"/>
    </row>
    <row r="3" spans="1:19" ht="12.75" customHeight="1" x14ac:dyDescent="0.2">
      <c r="A3" s="20" t="s">
        <v>44</v>
      </c>
      <c r="B3" s="36"/>
      <c r="C3" s="20">
        <v>0</v>
      </c>
      <c r="D3" s="20" t="s">
        <v>45</v>
      </c>
      <c r="E3" s="20" t="s">
        <v>46</v>
      </c>
      <c r="F3" s="37" t="s">
        <v>47</v>
      </c>
      <c r="G3" s="21" t="s">
        <v>48</v>
      </c>
      <c r="H3" s="20" t="s">
        <v>49</v>
      </c>
      <c r="I3" s="20" t="s">
        <v>50</v>
      </c>
      <c r="J3" s="20" t="s">
        <v>51</v>
      </c>
      <c r="K3" s="20"/>
      <c r="L3" s="20"/>
      <c r="M3" s="21" t="s">
        <v>33</v>
      </c>
      <c r="N3" s="21" t="s">
        <v>52</v>
      </c>
      <c r="O3" s="21" t="s">
        <v>53</v>
      </c>
      <c r="P3" s="20" t="s">
        <v>54</v>
      </c>
      <c r="Q3" s="21" t="s">
        <v>55</v>
      </c>
      <c r="R3" s="20" t="s">
        <v>47</v>
      </c>
      <c r="S3" s="20" t="s">
        <v>56</v>
      </c>
    </row>
    <row r="4" spans="1:19" ht="12.75" customHeight="1" x14ac:dyDescent="0.2">
      <c r="A4" s="30">
        <v>93</v>
      </c>
      <c r="B4" s="38" t="str">
        <f>IF(A4="","ready",IF(COUNTIF(Entry!L:L,A4)=0,"unknown number",IF(MATCH(A4,A:A,0)&lt;ROW(),"duplicate number","OK")))</f>
        <v>OK</v>
      </c>
      <c r="C4" s="30">
        <v>0</v>
      </c>
      <c r="D4" s="30">
        <v>36</v>
      </c>
      <c r="E4" s="30">
        <v>48</v>
      </c>
      <c r="F4" s="35">
        <f t="shared" ref="F4:F258" si="0">($C4+$D4/60+$E4/3600)/24</f>
        <v>2.5555555555555554E-2</v>
      </c>
      <c r="G4" s="39" t="str">
        <f t="shared" ref="G4:G258" si="1">IF(ROW()&lt;5,"",IF(A4="","ready",IF(F4&lt;F3,"time error","OK")))</f>
        <v/>
      </c>
      <c r="H4" s="17">
        <f t="shared" ref="H4:H258" si="2">ROW()-3</f>
        <v>1</v>
      </c>
      <c r="I4" s="17" t="str">
        <f t="shared" ref="I4:I258" si="3">IF(A4="","",O4&amp;":"&amp;COUNTIF(O$4:O4,O4))</f>
        <v>MSen:1</v>
      </c>
      <c r="J4" s="17" t="str">
        <f t="shared" ref="J4:J258" si="4">IF(LEFT(O4,1)="W",COUNTIF(O$4:O4,"W*"),"")</f>
        <v/>
      </c>
      <c r="K4" s="17"/>
      <c r="L4" s="17"/>
      <c r="M4" s="16" t="str">
        <f>IF(A4="","",VLOOKUP($A4,Entry!A:D,2,FALSE))</f>
        <v>Grant Cunliffe</v>
      </c>
      <c r="N4" s="16" t="str">
        <f>IF(A4="","",VLOOKUP($A4,Entry!A:D,3,FALSE))</f>
        <v>Rossendale Harriers</v>
      </c>
      <c r="O4" s="16" t="str">
        <f>IF(A4="","",IF(VLOOKUP($A4,Entry!A:D,4,FALSE)="","M",VLOOKUP($A4,Entry!A:D,4,FALSE)))</f>
        <v>MSen</v>
      </c>
      <c r="P4" s="17" t="e">
        <f>VLOOKUP(Finish!A4,Summit!A:B,2,FALSE)</f>
        <v>#N/A</v>
      </c>
      <c r="Q4" s="17" t="str">
        <f t="shared" ref="Q4:Q258" si="5">IF(AND(ROW()&gt;4,COUNTIF($O$4:$O4,$O4)=1),"*","")</f>
        <v/>
      </c>
      <c r="R4" s="35">
        <f t="shared" ref="R4:R258" si="6">F4</f>
        <v>2.5555555555555554E-2</v>
      </c>
      <c r="S4" s="17">
        <f t="shared" ref="S4:S258" si="7">H4</f>
        <v>1</v>
      </c>
    </row>
    <row r="5" spans="1:19" ht="12.75" customHeight="1" x14ac:dyDescent="0.2">
      <c r="A5" s="30">
        <v>115</v>
      </c>
      <c r="B5" s="38" t="str">
        <f>IF(A5="","ready",IF(COUNTIF(Entry!L:L,A5)=0,"unknown number",IF(MATCH(A5,A:A,0)&lt;ROW(),"duplicate number","OK")))</f>
        <v>OK</v>
      </c>
      <c r="C5" s="30">
        <f t="shared" ref="C5:D5" si="8">C4</f>
        <v>0</v>
      </c>
      <c r="D5" s="30">
        <v>38</v>
      </c>
      <c r="E5" s="30">
        <v>26</v>
      </c>
      <c r="F5" s="35">
        <f t="shared" si="0"/>
        <v>2.6689814814814816E-2</v>
      </c>
      <c r="G5" s="39" t="str">
        <f t="shared" si="1"/>
        <v>OK</v>
      </c>
      <c r="H5" s="17">
        <f t="shared" si="2"/>
        <v>2</v>
      </c>
      <c r="I5" s="17" t="str">
        <f t="shared" si="3"/>
        <v>MSen:2</v>
      </c>
      <c r="J5" s="17" t="str">
        <f t="shared" si="4"/>
        <v/>
      </c>
      <c r="K5" s="17"/>
      <c r="L5" s="17"/>
      <c r="M5" s="16" t="str">
        <f>IF(A5="","",VLOOKUP($A5,Entry!A:D,2,FALSE))</f>
        <v xml:space="preserve">Andrew Worster </v>
      </c>
      <c r="N5" s="16" t="str">
        <f>IF(A5="","",VLOOKUP($A5,Entry!A:D,3,FALSE))</f>
        <v>CVFR</v>
      </c>
      <c r="O5" s="16" t="str">
        <f>IF(A5="","",IF(VLOOKUP($A5,Entry!A:D,4,FALSE)="","M",VLOOKUP($A5,Entry!A:D,4,FALSE)))</f>
        <v>MSen</v>
      </c>
      <c r="P5" s="17" t="e">
        <f>VLOOKUP(Finish!A5,Summit!A:B,2,FALSE)</f>
        <v>#N/A</v>
      </c>
      <c r="Q5" s="17" t="str">
        <f t="shared" si="5"/>
        <v/>
      </c>
      <c r="R5" s="35">
        <f t="shared" si="6"/>
        <v>2.6689814814814816E-2</v>
      </c>
      <c r="S5" s="17">
        <f t="shared" si="7"/>
        <v>2</v>
      </c>
    </row>
    <row r="6" spans="1:19" ht="12.75" customHeight="1" x14ac:dyDescent="0.2">
      <c r="A6" s="30">
        <v>25</v>
      </c>
      <c r="B6" s="38" t="str">
        <f>IF(A6="","ready",IF(COUNTIF(Entry!L:L,A6)=0,"unknown number",IF(MATCH(A6,A:A,0)&lt;ROW(),"duplicate number","OK")))</f>
        <v>OK</v>
      </c>
      <c r="C6" s="30">
        <f t="shared" ref="C6:D6" si="9">C5</f>
        <v>0</v>
      </c>
      <c r="D6" s="30">
        <v>39</v>
      </c>
      <c r="E6" s="30">
        <v>31</v>
      </c>
      <c r="F6" s="35">
        <f t="shared" si="0"/>
        <v>2.7442129629629632E-2</v>
      </c>
      <c r="G6" s="39" t="str">
        <f t="shared" si="1"/>
        <v>OK</v>
      </c>
      <c r="H6" s="17">
        <f t="shared" si="2"/>
        <v>3</v>
      </c>
      <c r="I6" s="17" t="str">
        <f t="shared" si="3"/>
        <v>M40:1</v>
      </c>
      <c r="J6" s="17" t="str">
        <f t="shared" si="4"/>
        <v/>
      </c>
      <c r="K6" s="17"/>
      <c r="L6" s="17"/>
      <c r="M6" s="16" t="str">
        <f>IF(A6="","",VLOOKUP($A6,Entry!A:D,2,FALSE))</f>
        <v>Alex Whittem</v>
      </c>
      <c r="N6" s="16" t="str">
        <f>IF(A6="","",VLOOKUP($A6,Entry!A:D,3,FALSE))</f>
        <v>CVFR</v>
      </c>
      <c r="O6" s="16" t="str">
        <f>IF(A6="","",IF(VLOOKUP($A6,Entry!A:D,4,FALSE)="","M",VLOOKUP($A6,Entry!A:D,4,FALSE)))</f>
        <v>M40</v>
      </c>
      <c r="P6" s="17" t="e">
        <f>VLOOKUP(Finish!A6,Summit!A:B,2,FALSE)</f>
        <v>#N/A</v>
      </c>
      <c r="Q6" s="17" t="str">
        <f t="shared" si="5"/>
        <v>*</v>
      </c>
      <c r="R6" s="35">
        <f t="shared" si="6"/>
        <v>2.7442129629629632E-2</v>
      </c>
      <c r="S6" s="17">
        <f t="shared" si="7"/>
        <v>3</v>
      </c>
    </row>
    <row r="7" spans="1:19" ht="12.75" customHeight="1" x14ac:dyDescent="0.2">
      <c r="A7" s="30">
        <v>21</v>
      </c>
      <c r="B7" s="38" t="str">
        <f>IF(A7="","ready",IF(COUNTIF(Entry!L:L,A7)=0,"unknown number",IF(MATCH(A7,A:A,0)&lt;ROW(),"duplicate number","OK")))</f>
        <v>OK</v>
      </c>
      <c r="C7" s="30">
        <f t="shared" ref="C7:D7" si="10">C6</f>
        <v>0</v>
      </c>
      <c r="D7" s="30">
        <v>40</v>
      </c>
      <c r="E7" s="30">
        <v>35</v>
      </c>
      <c r="F7" s="35">
        <f t="shared" si="0"/>
        <v>2.8182870370370369E-2</v>
      </c>
      <c r="G7" s="39" t="str">
        <f t="shared" si="1"/>
        <v>OK</v>
      </c>
      <c r="H7" s="17">
        <f t="shared" si="2"/>
        <v>4</v>
      </c>
      <c r="I7" s="17" t="str">
        <f t="shared" si="3"/>
        <v>Msen:3</v>
      </c>
      <c r="J7" s="17" t="str">
        <f t="shared" si="4"/>
        <v/>
      </c>
      <c r="K7" s="17"/>
      <c r="L7" s="17"/>
      <c r="M7" s="16" t="str">
        <f>IF(A7="","",VLOOKUP($A7,Entry!A:D,2,FALSE))</f>
        <v>Oliver Heaton</v>
      </c>
      <c r="N7" s="16" t="str">
        <f>IF(A7="","",VLOOKUP($A7,Entry!A:D,3,FALSE))</f>
        <v>Bowland Fell Runners</v>
      </c>
      <c r="O7" s="16" t="str">
        <f>IF(A7="","",IF(VLOOKUP($A7,Entry!A:D,4,FALSE)="","M",VLOOKUP($A7,Entry!A:D,4,FALSE)))</f>
        <v>Msen</v>
      </c>
      <c r="P7" s="17" t="e">
        <f>VLOOKUP(Finish!A7,Summit!A:B,2,FALSE)</f>
        <v>#N/A</v>
      </c>
      <c r="Q7" s="17" t="str">
        <f t="shared" si="5"/>
        <v/>
      </c>
      <c r="R7" s="35">
        <f t="shared" si="6"/>
        <v>2.8182870370370369E-2</v>
      </c>
      <c r="S7" s="17">
        <f t="shared" si="7"/>
        <v>4</v>
      </c>
    </row>
    <row r="8" spans="1:19" ht="12.75" customHeight="1" x14ac:dyDescent="0.2">
      <c r="A8" s="30">
        <v>66</v>
      </c>
      <c r="B8" s="38" t="str">
        <f>IF(A8="","ready",IF(COUNTIF(Entry!L:L,A8)=0,"unknown number",IF(MATCH(A8,A:A,0)&lt;ROW(),"duplicate number","OK")))</f>
        <v>OK</v>
      </c>
      <c r="C8" s="30">
        <f t="shared" ref="C8:D8" si="11">C7</f>
        <v>0</v>
      </c>
      <c r="D8" s="30">
        <v>40</v>
      </c>
      <c r="E8" s="30">
        <v>57</v>
      </c>
      <c r="F8" s="35">
        <f t="shared" si="0"/>
        <v>2.8437500000000001E-2</v>
      </c>
      <c r="G8" s="39" t="str">
        <f t="shared" si="1"/>
        <v>OK</v>
      </c>
      <c r="H8" s="17">
        <f t="shared" si="2"/>
        <v>5</v>
      </c>
      <c r="I8" s="17" t="str">
        <f t="shared" si="3"/>
        <v>M40:2</v>
      </c>
      <c r="J8" s="17" t="str">
        <f t="shared" si="4"/>
        <v/>
      </c>
      <c r="K8" s="17"/>
      <c r="L8" s="17"/>
      <c r="M8" s="16" t="str">
        <f>IF(A8="","",VLOOKUP($A8,Entry!A:D,2,FALSE))</f>
        <v>Chris Donnelly</v>
      </c>
      <c r="N8" s="16" t="str">
        <f>IF(A8="","",VLOOKUP($A8,Entry!A:D,3,FALSE))</f>
        <v>Sale Harriers</v>
      </c>
      <c r="O8" s="16" t="str">
        <f>IF(A8="","",IF(VLOOKUP($A8,Entry!A:D,4,FALSE)="","M",VLOOKUP($A8,Entry!A:D,4,FALSE)))</f>
        <v>M40</v>
      </c>
      <c r="P8" s="17" t="e">
        <f>VLOOKUP(Finish!A8,Summit!A:B,2,FALSE)</f>
        <v>#N/A</v>
      </c>
      <c r="Q8" s="17" t="str">
        <f t="shared" si="5"/>
        <v/>
      </c>
      <c r="R8" s="35">
        <f t="shared" si="6"/>
        <v>2.8437500000000001E-2</v>
      </c>
      <c r="S8" s="17">
        <f t="shared" si="7"/>
        <v>5</v>
      </c>
    </row>
    <row r="9" spans="1:19" ht="12.75" customHeight="1" x14ac:dyDescent="0.2">
      <c r="A9" s="30">
        <v>4</v>
      </c>
      <c r="B9" s="38" t="str">
        <f>IF(A9="","ready",IF(COUNTIF(Entry!L:L,A9)=0,"unknown number",IF(MATCH(A9,A:A,0)&lt;ROW(),"duplicate number","OK")))</f>
        <v>OK</v>
      </c>
      <c r="C9" s="30">
        <f t="shared" ref="C9:D9" si="12">C8</f>
        <v>0</v>
      </c>
      <c r="D9" s="30">
        <v>41</v>
      </c>
      <c r="E9" s="30">
        <v>27</v>
      </c>
      <c r="F9" s="35">
        <f t="shared" si="0"/>
        <v>2.8784722222222222E-2</v>
      </c>
      <c r="G9" s="39" t="str">
        <f t="shared" si="1"/>
        <v>OK</v>
      </c>
      <c r="H9" s="17">
        <f t="shared" si="2"/>
        <v>6</v>
      </c>
      <c r="I9" s="17" t="str">
        <f t="shared" si="3"/>
        <v>M45:1</v>
      </c>
      <c r="J9" s="17" t="str">
        <f t="shared" si="4"/>
        <v/>
      </c>
      <c r="K9" s="17"/>
      <c r="L9" s="17"/>
      <c r="M9" s="16" t="str">
        <f>IF(A9="","",VLOOKUP($A9,Entry!A:D,2,FALSE))</f>
        <v>Dan Gilbert</v>
      </c>
      <c r="N9" s="16" t="str">
        <f>IF(A9="","",VLOOKUP($A9,Entry!A:D,3,FALSE))</f>
        <v>Horwich RMI Harriers</v>
      </c>
      <c r="O9" s="16" t="str">
        <f>IF(A9="","",IF(VLOOKUP($A9,Entry!A:D,4,FALSE)="","M",VLOOKUP($A9,Entry!A:D,4,FALSE)))</f>
        <v>M45</v>
      </c>
      <c r="P9" s="17" t="e">
        <f>VLOOKUP(Finish!A9,Summit!A:B,2,FALSE)</f>
        <v>#N/A</v>
      </c>
      <c r="Q9" s="17" t="str">
        <f t="shared" si="5"/>
        <v>*</v>
      </c>
      <c r="R9" s="35">
        <f t="shared" si="6"/>
        <v>2.8784722222222222E-2</v>
      </c>
      <c r="S9" s="17">
        <f t="shared" si="7"/>
        <v>6</v>
      </c>
    </row>
    <row r="10" spans="1:19" ht="12.75" customHeight="1" x14ac:dyDescent="0.2">
      <c r="A10" s="30">
        <v>78</v>
      </c>
      <c r="B10" s="38" t="str">
        <f>IF(A10="","ready",IF(COUNTIF(Entry!L:L,A10)=0,"unknown number",IF(MATCH(A10,A:A,0)&lt;ROW(),"duplicate number","OK")))</f>
        <v>OK</v>
      </c>
      <c r="C10" s="30">
        <f t="shared" ref="C10:D10" si="13">C9</f>
        <v>0</v>
      </c>
      <c r="D10" s="30">
        <v>41</v>
      </c>
      <c r="E10" s="30">
        <v>42</v>
      </c>
      <c r="F10" s="35">
        <f t="shared" si="0"/>
        <v>2.8958333333333336E-2</v>
      </c>
      <c r="G10" s="39" t="str">
        <f t="shared" si="1"/>
        <v>OK</v>
      </c>
      <c r="H10" s="17">
        <f t="shared" si="2"/>
        <v>7</v>
      </c>
      <c r="I10" s="17" t="str">
        <f t="shared" si="3"/>
        <v>MSen:4</v>
      </c>
      <c r="J10" s="17" t="str">
        <f t="shared" si="4"/>
        <v/>
      </c>
      <c r="K10" s="17"/>
      <c r="L10" s="17"/>
      <c r="M10" s="16" t="str">
        <f>IF(A10="","",VLOOKUP($A10,Entry!A:D,2,FALSE))</f>
        <v>Marc Hartley</v>
      </c>
      <c r="N10" s="16" t="str">
        <f>IF(A10="","",VLOOKUP($A10,Entry!A:D,3,FALSE))</f>
        <v>Blackburn Harriers</v>
      </c>
      <c r="O10" s="16" t="str">
        <f>IF(A10="","",IF(VLOOKUP($A10,Entry!A:D,4,FALSE)="","M",VLOOKUP($A10,Entry!A:D,4,FALSE)))</f>
        <v>MSen</v>
      </c>
      <c r="P10" s="17" t="e">
        <f>VLOOKUP(Finish!A10,Summit!A:B,2,FALSE)</f>
        <v>#N/A</v>
      </c>
      <c r="Q10" s="17" t="str">
        <f t="shared" si="5"/>
        <v/>
      </c>
      <c r="R10" s="35">
        <f t="shared" si="6"/>
        <v>2.8958333333333336E-2</v>
      </c>
      <c r="S10" s="17">
        <f t="shared" si="7"/>
        <v>7</v>
      </c>
    </row>
    <row r="11" spans="1:19" ht="12.75" customHeight="1" x14ac:dyDescent="0.2">
      <c r="A11" s="30">
        <v>46</v>
      </c>
      <c r="B11" s="38" t="str">
        <f>IF(A11="","ready",IF(COUNTIF(Entry!L:L,A11)=0,"unknown number",IF(MATCH(A11,A:A,0)&lt;ROW(),"duplicate number","OK")))</f>
        <v>OK</v>
      </c>
      <c r="C11" s="30">
        <f t="shared" ref="C11:D11" si="14">C10</f>
        <v>0</v>
      </c>
      <c r="D11" s="30">
        <v>41</v>
      </c>
      <c r="E11" s="30">
        <v>44</v>
      </c>
      <c r="F11" s="35">
        <f t="shared" si="0"/>
        <v>2.8981481481481483E-2</v>
      </c>
      <c r="G11" s="39" t="str">
        <f t="shared" si="1"/>
        <v>OK</v>
      </c>
      <c r="H11" s="17">
        <f t="shared" si="2"/>
        <v>8</v>
      </c>
      <c r="I11" s="17" t="str">
        <f t="shared" si="3"/>
        <v>M40:3</v>
      </c>
      <c r="J11" s="17" t="str">
        <f t="shared" si="4"/>
        <v/>
      </c>
      <c r="K11" s="17"/>
      <c r="L11" s="17"/>
      <c r="M11" s="16" t="str">
        <f>IF(A11="","",VLOOKUP($A11,Entry!A:D,2,FALSE))</f>
        <v>Ian Carruthers</v>
      </c>
      <c r="N11" s="16" t="str">
        <f>IF(A11="","",VLOOKUP($A11,Entry!A:D,3,FALSE))</f>
        <v>u/a</v>
      </c>
      <c r="O11" s="16" t="str">
        <f>IF(A11="","",IF(VLOOKUP($A11,Entry!A:D,4,FALSE)="","M",VLOOKUP($A11,Entry!A:D,4,FALSE)))</f>
        <v>M40</v>
      </c>
      <c r="P11" s="17" t="e">
        <f>VLOOKUP(Finish!A11,Summit!A:B,2,FALSE)</f>
        <v>#N/A</v>
      </c>
      <c r="Q11" s="17" t="str">
        <f t="shared" si="5"/>
        <v/>
      </c>
      <c r="R11" s="35">
        <f t="shared" si="6"/>
        <v>2.8981481481481483E-2</v>
      </c>
      <c r="S11" s="17">
        <f t="shared" si="7"/>
        <v>8</v>
      </c>
    </row>
    <row r="12" spans="1:19" ht="12.75" customHeight="1" x14ac:dyDescent="0.2">
      <c r="A12" s="30">
        <v>114</v>
      </c>
      <c r="B12" s="38" t="str">
        <f>IF(A12="","ready",IF(COUNTIF(Entry!L:L,A12)=0,"unknown number",IF(MATCH(A12,A:A,0)&lt;ROW(),"duplicate number","OK")))</f>
        <v>OK</v>
      </c>
      <c r="C12" s="30">
        <f t="shared" ref="C12:D12" si="15">C11</f>
        <v>0</v>
      </c>
      <c r="D12" s="30">
        <v>41</v>
      </c>
      <c r="E12" s="30">
        <v>45</v>
      </c>
      <c r="F12" s="35">
        <f t="shared" si="0"/>
        <v>2.8993055555555553E-2</v>
      </c>
      <c r="G12" s="39" t="str">
        <f t="shared" si="1"/>
        <v>OK</v>
      </c>
      <c r="H12" s="17">
        <f t="shared" si="2"/>
        <v>9</v>
      </c>
      <c r="I12" s="17" t="str">
        <f t="shared" si="3"/>
        <v>MSen:5</v>
      </c>
      <c r="J12" s="17" t="str">
        <f t="shared" si="4"/>
        <v/>
      </c>
      <c r="K12" s="17"/>
      <c r="L12" s="17"/>
      <c r="M12" s="16" t="str">
        <f>IF(A12="","",VLOOKUP($A12,Entry!A:D,2,FALSE))</f>
        <v>Declan Tattersall</v>
      </c>
      <c r="N12" s="16" t="str">
        <f>IF(A12="","",VLOOKUP($A12,Entry!A:D,3,FALSE))</f>
        <v>Bury AC</v>
      </c>
      <c r="O12" s="16" t="str">
        <f>IF(A12="","",IF(VLOOKUP($A12,Entry!A:D,4,FALSE)="","M",VLOOKUP($A12,Entry!A:D,4,FALSE)))</f>
        <v>MSen</v>
      </c>
      <c r="P12" s="17" t="e">
        <f>VLOOKUP(Finish!A12,Summit!A:B,2,FALSE)</f>
        <v>#N/A</v>
      </c>
      <c r="Q12" s="17" t="str">
        <f t="shared" si="5"/>
        <v/>
      </c>
      <c r="R12" s="35">
        <f t="shared" si="6"/>
        <v>2.8993055555555553E-2</v>
      </c>
      <c r="S12" s="17">
        <f t="shared" si="7"/>
        <v>9</v>
      </c>
    </row>
    <row r="13" spans="1:19" ht="12.75" customHeight="1" x14ac:dyDescent="0.2">
      <c r="A13" s="30">
        <v>39</v>
      </c>
      <c r="B13" s="38" t="str">
        <f>IF(A13="","ready",IF(COUNTIF(Entry!L:L,A13)=0,"unknown number",IF(MATCH(A13,A:A,0)&lt;ROW(),"duplicate number","OK")))</f>
        <v>OK</v>
      </c>
      <c r="C13" s="30">
        <f t="shared" ref="C13:D13" si="16">C12</f>
        <v>0</v>
      </c>
      <c r="D13" s="30">
        <v>42</v>
      </c>
      <c r="E13" s="30">
        <v>5</v>
      </c>
      <c r="F13" s="35">
        <f t="shared" si="0"/>
        <v>2.9224537037037035E-2</v>
      </c>
      <c r="G13" s="39" t="str">
        <f t="shared" si="1"/>
        <v>OK</v>
      </c>
      <c r="H13" s="17">
        <f t="shared" si="2"/>
        <v>10</v>
      </c>
      <c r="I13" s="17" t="str">
        <f t="shared" si="3"/>
        <v>M40:4</v>
      </c>
      <c r="J13" s="17" t="str">
        <f t="shared" si="4"/>
        <v/>
      </c>
      <c r="K13" s="17"/>
      <c r="L13" s="17"/>
      <c r="M13" s="16" t="str">
        <f>IF(A13="","",VLOOKUP($A13,Entry!A:D,2,FALSE))</f>
        <v>Michael Fleming</v>
      </c>
      <c r="N13" s="16" t="str">
        <f>IF(A13="","",VLOOKUP($A13,Entry!A:D,3,FALSE))</f>
        <v>Saddleworth Runners</v>
      </c>
      <c r="O13" s="16" t="str">
        <f>IF(A13="","",IF(VLOOKUP($A13,Entry!A:D,4,FALSE)="","M",VLOOKUP($A13,Entry!A:D,4,FALSE)))</f>
        <v>M40</v>
      </c>
      <c r="P13" s="17" t="e">
        <f>VLOOKUP(Finish!A13,Summit!A:B,2,FALSE)</f>
        <v>#N/A</v>
      </c>
      <c r="Q13" s="17" t="str">
        <f t="shared" si="5"/>
        <v/>
      </c>
      <c r="R13" s="35">
        <f t="shared" si="6"/>
        <v>2.9224537037037035E-2</v>
      </c>
      <c r="S13" s="17">
        <f t="shared" si="7"/>
        <v>10</v>
      </c>
    </row>
    <row r="14" spans="1:19" ht="12.75" customHeight="1" x14ac:dyDescent="0.2">
      <c r="A14" s="30">
        <v>17</v>
      </c>
      <c r="B14" s="38" t="str">
        <f>IF(A14="","ready",IF(COUNTIF(Entry!L:L,A14)=0,"unknown number",IF(MATCH(A14,A:A,0)&lt;ROW(),"duplicate number","OK")))</f>
        <v>OK</v>
      </c>
      <c r="C14" s="30">
        <f t="shared" ref="C14:D14" si="17">C13</f>
        <v>0</v>
      </c>
      <c r="D14" s="30">
        <f t="shared" si="17"/>
        <v>42</v>
      </c>
      <c r="E14" s="30">
        <v>41</v>
      </c>
      <c r="F14" s="35">
        <f t="shared" si="0"/>
        <v>2.9641203703703701E-2</v>
      </c>
      <c r="G14" s="39" t="str">
        <f t="shared" si="1"/>
        <v>OK</v>
      </c>
      <c r="H14" s="17">
        <f t="shared" si="2"/>
        <v>11</v>
      </c>
      <c r="I14" s="17" t="str">
        <f t="shared" si="3"/>
        <v>WSen:1</v>
      </c>
      <c r="J14" s="17">
        <f t="shared" si="4"/>
        <v>1</v>
      </c>
      <c r="K14" s="17"/>
      <c r="L14" s="17"/>
      <c r="M14" s="16" t="str">
        <f>IF(A14="","",VLOOKUP($A14,Entry!A:D,2,FALSE))</f>
        <v>Martha Tibbot</v>
      </c>
      <c r="N14" s="16" t="str">
        <f>IF(A14="","",VLOOKUP($A14,Entry!A:D,3,FALSE))</f>
        <v>Saddleworth Runners</v>
      </c>
      <c r="O14" s="16" t="str">
        <f>IF(A14="","",IF(VLOOKUP($A14,Entry!A:D,4,FALSE)="","M",VLOOKUP($A14,Entry!A:D,4,FALSE)))</f>
        <v>WSen</v>
      </c>
      <c r="P14" s="17" t="e">
        <f>VLOOKUP(Finish!A14,Summit!A:B,2,FALSE)</f>
        <v>#N/A</v>
      </c>
      <c r="Q14" s="17" t="str">
        <f t="shared" si="5"/>
        <v>*</v>
      </c>
      <c r="R14" s="35">
        <f t="shared" si="6"/>
        <v>2.9641203703703701E-2</v>
      </c>
      <c r="S14" s="17">
        <f t="shared" si="7"/>
        <v>11</v>
      </c>
    </row>
    <row r="15" spans="1:19" ht="12.75" customHeight="1" x14ac:dyDescent="0.2">
      <c r="A15" s="30">
        <v>79</v>
      </c>
      <c r="B15" s="38" t="str">
        <f>IF(A15="","ready",IF(COUNTIF(Entry!L:L,A15)=0,"unknown number",IF(MATCH(A15,A:A,0)&lt;ROW(),"duplicate number","OK")))</f>
        <v>OK</v>
      </c>
      <c r="C15" s="30">
        <f t="shared" ref="C15:D15" si="18">C14</f>
        <v>0</v>
      </c>
      <c r="D15" s="30">
        <v>43</v>
      </c>
      <c r="E15" s="30">
        <v>0</v>
      </c>
      <c r="F15" s="35">
        <f t="shared" si="0"/>
        <v>2.9861111111111113E-2</v>
      </c>
      <c r="G15" s="39" t="str">
        <f t="shared" si="1"/>
        <v>OK</v>
      </c>
      <c r="H15" s="17">
        <f t="shared" si="2"/>
        <v>12</v>
      </c>
      <c r="I15" s="17" t="str">
        <f t="shared" si="3"/>
        <v>MSen:6</v>
      </c>
      <c r="J15" s="17" t="str">
        <f t="shared" si="4"/>
        <v/>
      </c>
      <c r="K15" s="17"/>
      <c r="L15" s="17"/>
      <c r="M15" s="16" t="str">
        <f>IF(A15="","",VLOOKUP($A15,Entry!A:D,2,FALSE))</f>
        <v>Matt Fawthrop</v>
      </c>
      <c r="N15" s="16" t="str">
        <f>IF(A15="","",VLOOKUP($A15,Entry!A:D,3,FALSE))</f>
        <v>Horwich RMI Harriers</v>
      </c>
      <c r="O15" s="16" t="str">
        <f>IF(A15="","",IF(VLOOKUP($A15,Entry!A:D,4,FALSE)="","M",VLOOKUP($A15,Entry!A:D,4,FALSE)))</f>
        <v>MSen</v>
      </c>
      <c r="P15" s="17" t="e">
        <f>VLOOKUP(Finish!A15,Summit!A:B,2,FALSE)</f>
        <v>#N/A</v>
      </c>
      <c r="Q15" s="17" t="str">
        <f t="shared" si="5"/>
        <v/>
      </c>
      <c r="R15" s="35">
        <f t="shared" si="6"/>
        <v>2.9861111111111113E-2</v>
      </c>
      <c r="S15" s="17">
        <f t="shared" si="7"/>
        <v>12</v>
      </c>
    </row>
    <row r="16" spans="1:19" ht="12.75" customHeight="1" x14ac:dyDescent="0.2">
      <c r="A16" s="30">
        <v>63</v>
      </c>
      <c r="B16" s="38" t="str">
        <f>IF(A16="","ready",IF(COUNTIF(Entry!L:L,A16)=0,"unknown number",IF(MATCH(A16,A:A,0)&lt;ROW(),"duplicate number","OK")))</f>
        <v>OK</v>
      </c>
      <c r="C16" s="30">
        <f t="shared" ref="C16:D16" si="19">C15</f>
        <v>0</v>
      </c>
      <c r="D16" s="30">
        <f t="shared" si="19"/>
        <v>43</v>
      </c>
      <c r="E16" s="30">
        <v>47</v>
      </c>
      <c r="F16" s="35">
        <f t="shared" si="0"/>
        <v>3.0405092592592595E-2</v>
      </c>
      <c r="G16" s="39" t="str">
        <f t="shared" si="1"/>
        <v>OK</v>
      </c>
      <c r="H16" s="17">
        <f t="shared" si="2"/>
        <v>13</v>
      </c>
      <c r="I16" s="17" t="str">
        <f t="shared" si="3"/>
        <v>MSen:7</v>
      </c>
      <c r="J16" s="17" t="str">
        <f t="shared" si="4"/>
        <v/>
      </c>
      <c r="K16" s="17"/>
      <c r="L16" s="17"/>
      <c r="M16" s="16" t="str">
        <f>IF(A16="","",VLOOKUP($A16,Entry!A:D,2,FALSE))</f>
        <v>Darren Shackleton</v>
      </c>
      <c r="N16" s="16" t="str">
        <f>IF(A16="","",VLOOKUP($A16,Entry!A:D,3,FALSE))</f>
        <v>Todmorden Harriers</v>
      </c>
      <c r="O16" s="16" t="str">
        <f>IF(A16="","",IF(VLOOKUP($A16,Entry!A:D,4,FALSE)="","M",VLOOKUP($A16,Entry!A:D,4,FALSE)))</f>
        <v>MSen</v>
      </c>
      <c r="P16" s="17" t="e">
        <f>VLOOKUP(Finish!A16,Summit!A:B,2,FALSE)</f>
        <v>#N/A</v>
      </c>
      <c r="Q16" s="17" t="str">
        <f t="shared" si="5"/>
        <v/>
      </c>
      <c r="R16" s="35">
        <f t="shared" si="6"/>
        <v>3.0405092592592595E-2</v>
      </c>
      <c r="S16" s="17">
        <f t="shared" si="7"/>
        <v>13</v>
      </c>
    </row>
    <row r="17" spans="1:19" ht="12.75" customHeight="1" x14ac:dyDescent="0.2">
      <c r="A17" s="30">
        <v>106</v>
      </c>
      <c r="B17" s="38" t="str">
        <f>IF(A17="","ready",IF(COUNTIF(Entry!L:L,A17)=0,"unknown number",IF(MATCH(A17,A:A,0)&lt;ROW(),"duplicate number","OK")))</f>
        <v>OK</v>
      </c>
      <c r="C17" s="30">
        <f t="shared" ref="C17:D17" si="20">C16</f>
        <v>0</v>
      </c>
      <c r="D17" s="30">
        <v>44</v>
      </c>
      <c r="E17" s="30">
        <v>8</v>
      </c>
      <c r="F17" s="35">
        <f t="shared" si="0"/>
        <v>3.0648148148148147E-2</v>
      </c>
      <c r="G17" s="39" t="str">
        <f t="shared" si="1"/>
        <v>OK</v>
      </c>
      <c r="H17" s="17">
        <f t="shared" si="2"/>
        <v>14</v>
      </c>
      <c r="I17" s="17" t="str">
        <f t="shared" si="3"/>
        <v>MSen:8</v>
      </c>
      <c r="J17" s="17" t="str">
        <f t="shared" si="4"/>
        <v/>
      </c>
      <c r="K17" s="17"/>
      <c r="L17" s="17"/>
      <c r="M17" s="16" t="str">
        <f>IF(A17="","",VLOOKUP($A17,Entry!A:D,2,FALSE))</f>
        <v>Philip Greenwood</v>
      </c>
      <c r="N17" s="16" t="str">
        <f>IF(A17="","",VLOOKUP($A17,Entry!A:D,3,FALSE))</f>
        <v>Rossendale Harriers</v>
      </c>
      <c r="O17" s="16" t="str">
        <f>IF(A17="","",IF(VLOOKUP($A17,Entry!A:D,4,FALSE)="","M",VLOOKUP($A17,Entry!A:D,4,FALSE)))</f>
        <v>MSen</v>
      </c>
      <c r="P17" s="17" t="e">
        <f>VLOOKUP(Finish!A17,Summit!A:B,2,FALSE)</f>
        <v>#N/A</v>
      </c>
      <c r="Q17" s="17" t="str">
        <f t="shared" si="5"/>
        <v/>
      </c>
      <c r="R17" s="35">
        <f t="shared" si="6"/>
        <v>3.0648148148148147E-2</v>
      </c>
      <c r="S17" s="17">
        <f t="shared" si="7"/>
        <v>14</v>
      </c>
    </row>
    <row r="18" spans="1:19" ht="12.75" customHeight="1" x14ac:dyDescent="0.2">
      <c r="A18" s="30">
        <v>73</v>
      </c>
      <c r="B18" s="38" t="str">
        <f>IF(A18="","ready",IF(COUNTIF(Entry!L:L,A18)=0,"unknown number",IF(MATCH(A18,A:A,0)&lt;ROW(),"duplicate number","OK")))</f>
        <v>OK</v>
      </c>
      <c r="C18" s="30">
        <f t="shared" ref="C18:D18" si="21">C17</f>
        <v>0</v>
      </c>
      <c r="D18" s="30">
        <v>45</v>
      </c>
      <c r="E18" s="30">
        <v>0</v>
      </c>
      <c r="F18" s="35">
        <f t="shared" si="0"/>
        <v>3.125E-2</v>
      </c>
      <c r="G18" s="39" t="str">
        <f t="shared" si="1"/>
        <v>OK</v>
      </c>
      <c r="H18" s="17">
        <f t="shared" si="2"/>
        <v>15</v>
      </c>
      <c r="I18" s="17" t="str">
        <f t="shared" si="3"/>
        <v>M45:2</v>
      </c>
      <c r="J18" s="17" t="str">
        <f t="shared" si="4"/>
        <v/>
      </c>
      <c r="K18" s="17"/>
      <c r="L18" s="17"/>
      <c r="M18" s="16" t="str">
        <f>IF(A18="","",VLOOKUP($A18,Entry!A:D,2,FALSE))</f>
        <v>Peter Coates</v>
      </c>
      <c r="N18" s="16" t="str">
        <f>IF(A18="","",VLOOKUP($A18,Entry!A:D,3,FALSE))</f>
        <v>CleM</v>
      </c>
      <c r="O18" s="16" t="str">
        <f>IF(A18="","",IF(VLOOKUP($A18,Entry!A:D,4,FALSE)="","M",VLOOKUP($A18,Entry!A:D,4,FALSE)))</f>
        <v>M45</v>
      </c>
      <c r="P18" s="17" t="e">
        <f>VLOOKUP(Finish!A18,Summit!A:B,2,FALSE)</f>
        <v>#N/A</v>
      </c>
      <c r="Q18" s="17" t="str">
        <f t="shared" si="5"/>
        <v/>
      </c>
      <c r="R18" s="35">
        <f t="shared" si="6"/>
        <v>3.125E-2</v>
      </c>
      <c r="S18" s="17">
        <f t="shared" si="7"/>
        <v>15</v>
      </c>
    </row>
    <row r="19" spans="1:19" ht="12.75" customHeight="1" x14ac:dyDescent="0.2">
      <c r="A19" s="30">
        <v>76</v>
      </c>
      <c r="B19" s="38" t="str">
        <f>IF(A19="","ready",IF(COUNTIF(Entry!L:L,A19)=0,"unknown number",IF(MATCH(A19,A:A,0)&lt;ROW(),"duplicate number","OK")))</f>
        <v>OK</v>
      </c>
      <c r="C19" s="30">
        <f t="shared" ref="C19:D19" si="22">C18</f>
        <v>0</v>
      </c>
      <c r="D19" s="30">
        <f t="shared" si="22"/>
        <v>45</v>
      </c>
      <c r="E19" s="30">
        <v>3</v>
      </c>
      <c r="F19" s="35">
        <f t="shared" si="0"/>
        <v>3.1284722222222221E-2</v>
      </c>
      <c r="G19" s="39" t="str">
        <f t="shared" si="1"/>
        <v>OK</v>
      </c>
      <c r="H19" s="17">
        <f t="shared" si="2"/>
        <v>16</v>
      </c>
      <c r="I19" s="17" t="str">
        <f t="shared" si="3"/>
        <v>M45:3</v>
      </c>
      <c r="J19" s="17" t="str">
        <f t="shared" si="4"/>
        <v/>
      </c>
      <c r="K19" s="17"/>
      <c r="L19" s="17"/>
      <c r="M19" s="16" t="str">
        <f>IF(A19="","",VLOOKUP($A19,Entry!A:D,2,FALSE))</f>
        <v>Dom Howell</v>
      </c>
      <c r="N19" s="16" t="str">
        <f>IF(A19="","",VLOOKUP($A19,Entry!A:D,3,FALSE))</f>
        <v>CleM</v>
      </c>
      <c r="O19" s="16" t="str">
        <f>IF(A19="","",IF(VLOOKUP($A19,Entry!A:D,4,FALSE)="","M",VLOOKUP($A19,Entry!A:D,4,FALSE)))</f>
        <v>M45</v>
      </c>
      <c r="P19" s="17" t="e">
        <f>VLOOKUP(Finish!A19,Summit!A:B,2,FALSE)</f>
        <v>#N/A</v>
      </c>
      <c r="Q19" s="17" t="str">
        <f t="shared" si="5"/>
        <v/>
      </c>
      <c r="R19" s="35">
        <f t="shared" si="6"/>
        <v>3.1284722222222221E-2</v>
      </c>
      <c r="S19" s="17">
        <f t="shared" si="7"/>
        <v>16</v>
      </c>
    </row>
    <row r="20" spans="1:19" ht="12.75" customHeight="1" x14ac:dyDescent="0.2">
      <c r="A20" s="30">
        <v>77</v>
      </c>
      <c r="B20" s="38" t="str">
        <f>IF(A20="","ready",IF(COUNTIF(Entry!L:L,A20)=0,"unknown number",IF(MATCH(A20,A:A,0)&lt;ROW(),"duplicate number","OK")))</f>
        <v>OK</v>
      </c>
      <c r="C20" s="30">
        <f t="shared" ref="C20:D20" si="23">C19</f>
        <v>0</v>
      </c>
      <c r="D20" s="30">
        <f t="shared" si="23"/>
        <v>45</v>
      </c>
      <c r="E20" s="30">
        <v>51</v>
      </c>
      <c r="F20" s="35">
        <f t="shared" si="0"/>
        <v>3.184027777777778E-2</v>
      </c>
      <c r="G20" s="39" t="str">
        <f t="shared" si="1"/>
        <v>OK</v>
      </c>
      <c r="H20" s="17">
        <f t="shared" si="2"/>
        <v>17</v>
      </c>
      <c r="I20" s="17" t="str">
        <f t="shared" si="3"/>
        <v>MSen:9</v>
      </c>
      <c r="J20" s="17" t="str">
        <f t="shared" si="4"/>
        <v/>
      </c>
      <c r="K20" s="17"/>
      <c r="L20" s="17"/>
      <c r="M20" s="16" t="str">
        <f>IF(A20="","",VLOOKUP($A20,Entry!A:D,2,FALSE))</f>
        <v>Matthew Clawson</v>
      </c>
      <c r="N20" s="16" t="str">
        <f>IF(A20="","",VLOOKUP($A20,Entry!A:D,3,FALSE))</f>
        <v>Rossendale Harriers</v>
      </c>
      <c r="O20" s="16" t="str">
        <f>IF(A20="","",IF(VLOOKUP($A20,Entry!A:D,4,FALSE)="","M",VLOOKUP($A20,Entry!A:D,4,FALSE)))</f>
        <v>MSen</v>
      </c>
      <c r="P20" s="17" t="e">
        <f>VLOOKUP(Finish!A20,Summit!A:B,2,FALSE)</f>
        <v>#N/A</v>
      </c>
      <c r="Q20" s="17" t="str">
        <f t="shared" si="5"/>
        <v/>
      </c>
      <c r="R20" s="35">
        <f t="shared" si="6"/>
        <v>3.184027777777778E-2</v>
      </c>
      <c r="S20" s="17">
        <f t="shared" si="7"/>
        <v>17</v>
      </c>
    </row>
    <row r="21" spans="1:19" ht="12.75" customHeight="1" x14ac:dyDescent="0.2">
      <c r="A21" s="30">
        <v>1</v>
      </c>
      <c r="B21" s="38" t="str">
        <f>IF(A21="","ready",IF(COUNTIF(Entry!L:L,A21)=0,"unknown number",IF(MATCH(A21,A:A,0)&lt;ROW(),"duplicate number","OK")))</f>
        <v>OK</v>
      </c>
      <c r="C21" s="30">
        <f t="shared" ref="C21:D21" si="24">C20</f>
        <v>0</v>
      </c>
      <c r="D21" s="30">
        <v>46</v>
      </c>
      <c r="E21" s="30">
        <v>34</v>
      </c>
      <c r="F21" s="35">
        <f t="shared" si="0"/>
        <v>3.2337962962962964E-2</v>
      </c>
      <c r="G21" s="39" t="str">
        <f t="shared" si="1"/>
        <v>OK</v>
      </c>
      <c r="H21" s="17">
        <f t="shared" si="2"/>
        <v>18</v>
      </c>
      <c r="I21" s="17" t="str">
        <f t="shared" si="3"/>
        <v>M50:1</v>
      </c>
      <c r="J21" s="17" t="str">
        <f t="shared" si="4"/>
        <v/>
      </c>
      <c r="K21" s="17"/>
      <c r="L21" s="17"/>
      <c r="M21" s="16" t="str">
        <f>IF(A21="","",VLOOKUP($A21,Entry!A:D,2,FALSE))</f>
        <v>Darren Graham</v>
      </c>
      <c r="N21" s="16" t="str">
        <f>IF(A21="","",VLOOKUP($A21,Entry!A:D,3,FALSE))</f>
        <v>Todmorden Harriers</v>
      </c>
      <c r="O21" s="16" t="str">
        <f>IF(A21="","",IF(VLOOKUP($A21,Entry!A:D,4,FALSE)="","M",VLOOKUP($A21,Entry!A:D,4,FALSE)))</f>
        <v>M50</v>
      </c>
      <c r="P21" s="17" t="e">
        <f>VLOOKUP(Finish!A21,Summit!A:B,2,FALSE)</f>
        <v>#N/A</v>
      </c>
      <c r="Q21" s="17" t="str">
        <f t="shared" si="5"/>
        <v>*</v>
      </c>
      <c r="R21" s="35">
        <f t="shared" si="6"/>
        <v>3.2337962962962964E-2</v>
      </c>
      <c r="S21" s="17">
        <f t="shared" si="7"/>
        <v>18</v>
      </c>
    </row>
    <row r="22" spans="1:19" ht="12.75" customHeight="1" x14ac:dyDescent="0.2">
      <c r="A22" s="30">
        <v>55</v>
      </c>
      <c r="B22" s="38" t="str">
        <f>IF(A22="","ready",IF(COUNTIF(Entry!L:L,A22)=0,"unknown number",IF(MATCH(A22,A:A,0)&lt;ROW(),"duplicate number","OK")))</f>
        <v>OK</v>
      </c>
      <c r="C22" s="30">
        <f t="shared" ref="C22:D22" si="25">C21</f>
        <v>0</v>
      </c>
      <c r="D22" s="30">
        <f t="shared" si="25"/>
        <v>46</v>
      </c>
      <c r="E22" s="30">
        <v>38</v>
      </c>
      <c r="F22" s="35">
        <f t="shared" si="0"/>
        <v>3.2384259259259258E-2</v>
      </c>
      <c r="G22" s="39" t="str">
        <f t="shared" si="1"/>
        <v>OK</v>
      </c>
      <c r="H22" s="17">
        <f t="shared" si="2"/>
        <v>19</v>
      </c>
      <c r="I22" s="17" t="str">
        <f t="shared" si="3"/>
        <v>M45:4</v>
      </c>
      <c r="J22" s="17" t="str">
        <f t="shared" si="4"/>
        <v/>
      </c>
      <c r="K22" s="17"/>
      <c r="L22" s="17"/>
      <c r="M22" s="16" t="str">
        <f>IF(A22="","",VLOOKUP($A22,Entry!A:D,2,FALSE))</f>
        <v>Richard Stevenson</v>
      </c>
      <c r="N22" s="16" t="str">
        <f>IF(A22="","",VLOOKUP($A22,Entry!A:D,3,FALSE))</f>
        <v>CleM</v>
      </c>
      <c r="O22" s="16" t="str">
        <f>IF(A22="","",IF(VLOOKUP($A22,Entry!A:D,4,FALSE)="","M",VLOOKUP($A22,Entry!A:D,4,FALSE)))</f>
        <v>M45</v>
      </c>
      <c r="P22" s="17" t="e">
        <f>VLOOKUP(Finish!A22,Summit!A:B,2,FALSE)</f>
        <v>#N/A</v>
      </c>
      <c r="Q22" s="17" t="str">
        <f t="shared" si="5"/>
        <v/>
      </c>
      <c r="R22" s="35">
        <f t="shared" si="6"/>
        <v>3.2384259259259258E-2</v>
      </c>
      <c r="S22" s="17">
        <f t="shared" si="7"/>
        <v>19</v>
      </c>
    </row>
    <row r="23" spans="1:19" ht="12.75" customHeight="1" x14ac:dyDescent="0.2">
      <c r="A23" s="30">
        <v>16</v>
      </c>
      <c r="B23" s="38" t="str">
        <f>IF(A23="","ready",IF(COUNTIF(Entry!L:L,A23)=0,"unknown number",IF(MATCH(A23,A:A,0)&lt;ROW(),"duplicate number","OK")))</f>
        <v>OK</v>
      </c>
      <c r="C23" s="30">
        <f t="shared" ref="C23:D23" si="26">C22</f>
        <v>0</v>
      </c>
      <c r="D23" s="30">
        <f t="shared" si="26"/>
        <v>46</v>
      </c>
      <c r="E23" s="30">
        <v>45</v>
      </c>
      <c r="F23" s="35">
        <f t="shared" si="0"/>
        <v>3.246527777777778E-2</v>
      </c>
      <c r="G23" s="39" t="str">
        <f t="shared" si="1"/>
        <v>OK</v>
      </c>
      <c r="H23" s="17">
        <f t="shared" si="2"/>
        <v>20</v>
      </c>
      <c r="I23" s="17" t="str">
        <f t="shared" si="3"/>
        <v>M50:2</v>
      </c>
      <c r="J23" s="17" t="str">
        <f t="shared" si="4"/>
        <v/>
      </c>
      <c r="K23" s="17"/>
      <c r="L23" s="17"/>
      <c r="M23" s="16" t="str">
        <f>IF(A23="","",VLOOKUP($A23,Entry!A:D,2,FALSE))</f>
        <v>Mark Walsh</v>
      </c>
      <c r="N23" s="16" t="str">
        <f>IF(A23="","",VLOOKUP($A23,Entry!A:D,3,FALSE))</f>
        <v>Horwich RMI Harriers</v>
      </c>
      <c r="O23" s="16" t="str">
        <f>IF(A23="","",IF(VLOOKUP($A23,Entry!A:D,4,FALSE)="","M",VLOOKUP($A23,Entry!A:D,4,FALSE)))</f>
        <v>M50</v>
      </c>
      <c r="P23" s="17" t="e">
        <f>VLOOKUP(Finish!A23,Summit!A:B,2,FALSE)</f>
        <v>#N/A</v>
      </c>
      <c r="Q23" s="17" t="str">
        <f t="shared" si="5"/>
        <v/>
      </c>
      <c r="R23" s="35">
        <f t="shared" si="6"/>
        <v>3.246527777777778E-2</v>
      </c>
      <c r="S23" s="17">
        <f t="shared" si="7"/>
        <v>20</v>
      </c>
    </row>
    <row r="24" spans="1:19" ht="12.75" customHeight="1" x14ac:dyDescent="0.2">
      <c r="A24" s="30">
        <v>58</v>
      </c>
      <c r="B24" s="38" t="str">
        <f>IF(A24="","ready",IF(COUNTIF(Entry!L:L,A24)=0,"unknown number",IF(MATCH(A24,A:A,0)&lt;ROW(),"duplicate number","OK")))</f>
        <v>OK</v>
      </c>
      <c r="C24" s="30">
        <f t="shared" ref="C24:D24" si="27">C23</f>
        <v>0</v>
      </c>
      <c r="D24" s="30">
        <v>47</v>
      </c>
      <c r="E24" s="30">
        <v>4</v>
      </c>
      <c r="F24" s="35">
        <f t="shared" si="0"/>
        <v>3.2685185185185185E-2</v>
      </c>
      <c r="G24" s="39" t="str">
        <f t="shared" si="1"/>
        <v>OK</v>
      </c>
      <c r="H24" s="17">
        <f t="shared" si="2"/>
        <v>21</v>
      </c>
      <c r="I24" s="17" t="str">
        <f t="shared" si="3"/>
        <v>M40:5</v>
      </c>
      <c r="J24" s="17" t="str">
        <f t="shared" si="4"/>
        <v/>
      </c>
      <c r="K24" s="17"/>
      <c r="L24" s="17"/>
      <c r="M24" s="16" t="str">
        <f>IF(A24="","",VLOOKUP($A24,Entry!A:D,2,FALSE))</f>
        <v>Rick Solman</v>
      </c>
      <c r="N24" s="16" t="str">
        <f>IF(A24="","",VLOOKUP($A24,Entry!A:D,3,FALSE))</f>
        <v>Rossendale Harriers</v>
      </c>
      <c r="O24" s="16" t="str">
        <f>IF(A24="","",IF(VLOOKUP($A24,Entry!A:D,4,FALSE)="","M",VLOOKUP($A24,Entry!A:D,4,FALSE)))</f>
        <v>M40</v>
      </c>
      <c r="P24" s="17" t="e">
        <f>VLOOKUP(Finish!A24,Summit!A:B,2,FALSE)</f>
        <v>#N/A</v>
      </c>
      <c r="Q24" s="17" t="str">
        <f t="shared" si="5"/>
        <v/>
      </c>
      <c r="R24" s="35">
        <f t="shared" si="6"/>
        <v>3.2685185185185185E-2</v>
      </c>
      <c r="S24" s="17">
        <f t="shared" si="7"/>
        <v>21</v>
      </c>
    </row>
    <row r="25" spans="1:19" ht="12.75" customHeight="1" x14ac:dyDescent="0.2">
      <c r="A25" s="30">
        <v>96</v>
      </c>
      <c r="B25" s="38" t="str">
        <f>IF(A25="","ready",IF(COUNTIF(Entry!L:L,A25)=0,"unknown number",IF(MATCH(A25,A:A,0)&lt;ROW(),"duplicate number","OK")))</f>
        <v>OK</v>
      </c>
      <c r="C25" s="30">
        <f t="shared" ref="C25:D25" si="28">C24</f>
        <v>0</v>
      </c>
      <c r="D25" s="30">
        <f t="shared" si="28"/>
        <v>47</v>
      </c>
      <c r="E25" s="30">
        <v>47</v>
      </c>
      <c r="F25" s="35">
        <f t="shared" si="0"/>
        <v>3.318287037037037E-2</v>
      </c>
      <c r="G25" s="39" t="str">
        <f t="shared" si="1"/>
        <v>OK</v>
      </c>
      <c r="H25" s="17">
        <f t="shared" si="2"/>
        <v>22</v>
      </c>
      <c r="I25" s="17" t="str">
        <f t="shared" si="3"/>
        <v>M50:3</v>
      </c>
      <c r="J25" s="17" t="str">
        <f t="shared" si="4"/>
        <v/>
      </c>
      <c r="K25" s="17"/>
      <c r="L25" s="17"/>
      <c r="M25" s="16" t="str">
        <f>IF(A25="","",VLOOKUP($A25,Entry!A:D,2,FALSE))</f>
        <v>Dave Haygarth</v>
      </c>
      <c r="N25" s="16" t="str">
        <f>IF(A25="","",VLOOKUP($A25,Entry!A:D,3,FALSE))</f>
        <v>Rossendale Harriers</v>
      </c>
      <c r="O25" s="16" t="str">
        <f>IF(A25="","",IF(VLOOKUP($A25,Entry!A:D,4,FALSE)="","M",VLOOKUP($A25,Entry!A:D,4,FALSE)))</f>
        <v>M50</v>
      </c>
      <c r="P25" s="17" t="e">
        <f>VLOOKUP(Finish!A25,Summit!A:B,2,FALSE)</f>
        <v>#N/A</v>
      </c>
      <c r="Q25" s="17" t="str">
        <f t="shared" si="5"/>
        <v/>
      </c>
      <c r="R25" s="35">
        <f t="shared" si="6"/>
        <v>3.318287037037037E-2</v>
      </c>
      <c r="S25" s="17">
        <f t="shared" si="7"/>
        <v>22</v>
      </c>
    </row>
    <row r="26" spans="1:19" ht="12.75" customHeight="1" x14ac:dyDescent="0.2">
      <c r="A26" s="30">
        <v>72</v>
      </c>
      <c r="B26" s="38" t="str">
        <f>IF(A26="","ready",IF(COUNTIF(Entry!L:L,A26)=0,"unknown number",IF(MATCH(A26,A:A,0)&lt;ROW(),"duplicate number","OK")))</f>
        <v>OK</v>
      </c>
      <c r="C26" s="30">
        <f t="shared" ref="C26:D26" si="29">C25</f>
        <v>0</v>
      </c>
      <c r="D26" s="30">
        <v>48</v>
      </c>
      <c r="E26" s="30">
        <v>3</v>
      </c>
      <c r="F26" s="35">
        <f t="shared" si="0"/>
        <v>3.3368055555555561E-2</v>
      </c>
      <c r="G26" s="39" t="str">
        <f t="shared" si="1"/>
        <v>OK</v>
      </c>
      <c r="H26" s="17">
        <f t="shared" si="2"/>
        <v>23</v>
      </c>
      <c r="I26" s="17" t="str">
        <f t="shared" si="3"/>
        <v>MSen:10</v>
      </c>
      <c r="J26" s="17" t="str">
        <f t="shared" si="4"/>
        <v/>
      </c>
      <c r="K26" s="17"/>
      <c r="L26" s="17"/>
      <c r="M26" s="16" t="str">
        <f>IF(A26="","",VLOOKUP($A26,Entry!A:D,2,FALSE))</f>
        <v>James Thomas</v>
      </c>
      <c r="N26" s="16" t="str">
        <f>IF(A26="","",VLOOKUP($A26,Entry!A:D,3,FALSE))</f>
        <v>Ramsbottom RC</v>
      </c>
      <c r="O26" s="16" t="str">
        <f>IF(A26="","",IF(VLOOKUP($A26,Entry!A:D,4,FALSE)="","M",VLOOKUP($A26,Entry!A:D,4,FALSE)))</f>
        <v>MSen</v>
      </c>
      <c r="P26" s="17" t="e">
        <f>VLOOKUP(Finish!A26,Summit!A:B,2,FALSE)</f>
        <v>#N/A</v>
      </c>
      <c r="Q26" s="17" t="str">
        <f t="shared" si="5"/>
        <v/>
      </c>
      <c r="R26" s="35">
        <f t="shared" si="6"/>
        <v>3.3368055555555561E-2</v>
      </c>
      <c r="S26" s="17">
        <f t="shared" si="7"/>
        <v>23</v>
      </c>
    </row>
    <row r="27" spans="1:19" ht="12.75" customHeight="1" x14ac:dyDescent="0.2">
      <c r="A27" s="30">
        <v>3</v>
      </c>
      <c r="B27" s="38" t="str">
        <f>IF(A27="","ready",IF(COUNTIF(Entry!L:L,A27)=0,"unknown number",IF(MATCH(A27,A:A,0)&lt;ROW(),"duplicate number","OK")))</f>
        <v>OK</v>
      </c>
      <c r="C27" s="30">
        <f t="shared" ref="C27:D27" si="30">C26</f>
        <v>0</v>
      </c>
      <c r="D27" s="30">
        <f t="shared" si="30"/>
        <v>48</v>
      </c>
      <c r="E27" s="30">
        <v>14</v>
      </c>
      <c r="F27" s="35">
        <f t="shared" si="0"/>
        <v>3.3495370370370377E-2</v>
      </c>
      <c r="G27" s="39" t="str">
        <f t="shared" si="1"/>
        <v>OK</v>
      </c>
      <c r="H27" s="17">
        <f t="shared" si="2"/>
        <v>24</v>
      </c>
      <c r="I27" s="17" t="str">
        <f t="shared" si="3"/>
        <v>M55:1</v>
      </c>
      <c r="J27" s="17" t="str">
        <f t="shared" si="4"/>
        <v/>
      </c>
      <c r="K27" s="17"/>
      <c r="L27" s="17"/>
      <c r="M27" s="16" t="str">
        <f>IF(A27="","",VLOOKUP($A27,Entry!A:D,2,FALSE))</f>
        <v>Mick Toman</v>
      </c>
      <c r="N27" s="16" t="str">
        <f>IF(A27="","",VLOOKUP($A27,Entry!A:D,3,FALSE))</f>
        <v>Accrington RR</v>
      </c>
      <c r="O27" s="16" t="str">
        <f>IF(A27="","",IF(VLOOKUP($A27,Entry!A:D,4,FALSE)="","M",VLOOKUP($A27,Entry!A:D,4,FALSE)))</f>
        <v>M55</v>
      </c>
      <c r="P27" s="17" t="e">
        <f>VLOOKUP(Finish!A27,Summit!A:B,2,FALSE)</f>
        <v>#N/A</v>
      </c>
      <c r="Q27" s="17" t="str">
        <f t="shared" si="5"/>
        <v>*</v>
      </c>
      <c r="R27" s="35">
        <f t="shared" si="6"/>
        <v>3.3495370370370377E-2</v>
      </c>
      <c r="S27" s="17">
        <f t="shared" si="7"/>
        <v>24</v>
      </c>
    </row>
    <row r="28" spans="1:19" ht="12.75" customHeight="1" x14ac:dyDescent="0.2">
      <c r="A28" s="30">
        <v>100</v>
      </c>
      <c r="B28" s="38" t="str">
        <f>IF(A28="","ready",IF(COUNTIF(Entry!L:L,A28)=0,"unknown number",IF(MATCH(A28,A:A,0)&lt;ROW(),"duplicate number","OK")))</f>
        <v>OK</v>
      </c>
      <c r="C28" s="30">
        <f t="shared" ref="C28:D28" si="31">C27</f>
        <v>0</v>
      </c>
      <c r="D28" s="30">
        <v>48</v>
      </c>
      <c r="E28" s="30">
        <v>18</v>
      </c>
      <c r="F28" s="35">
        <f t="shared" si="0"/>
        <v>3.3541666666666671E-2</v>
      </c>
      <c r="G28" s="39" t="str">
        <f t="shared" si="1"/>
        <v>OK</v>
      </c>
      <c r="H28" s="17">
        <f t="shared" si="2"/>
        <v>25</v>
      </c>
      <c r="I28" s="17" t="str">
        <f t="shared" si="3"/>
        <v>M40:6</v>
      </c>
      <c r="J28" s="17" t="str">
        <f t="shared" si="4"/>
        <v/>
      </c>
      <c r="K28" s="17"/>
      <c r="L28" s="17"/>
      <c r="M28" s="16" t="str">
        <f>IF(A28="","",VLOOKUP($A28,Entry!A:D,2,FALSE))</f>
        <v>Dan Vipham</v>
      </c>
      <c r="N28" s="16" t="str">
        <f>IF(A28="","",VLOOKUP($A28,Entry!A:D,3,FALSE))</f>
        <v>u/a</v>
      </c>
      <c r="O28" s="16" t="str">
        <f>IF(A28="","",IF(VLOOKUP($A28,Entry!A:D,4,FALSE)="","M",VLOOKUP($A28,Entry!A:D,4,FALSE)))</f>
        <v>M40</v>
      </c>
      <c r="P28" s="17" t="e">
        <f>VLOOKUP(Finish!A28,Summit!A:B,2,FALSE)</f>
        <v>#N/A</v>
      </c>
      <c r="Q28" s="17" t="str">
        <f t="shared" si="5"/>
        <v/>
      </c>
      <c r="R28" s="35">
        <f t="shared" si="6"/>
        <v>3.3541666666666671E-2</v>
      </c>
      <c r="S28" s="17">
        <f t="shared" si="7"/>
        <v>25</v>
      </c>
    </row>
    <row r="29" spans="1:19" ht="12.75" customHeight="1" x14ac:dyDescent="0.2">
      <c r="A29" s="30">
        <v>103</v>
      </c>
      <c r="B29" s="38" t="str">
        <f>IF(A29="","ready",IF(COUNTIF(Entry!L:L,A29)=0,"unknown number",IF(MATCH(A29,A:A,0)&lt;ROW(),"duplicate number","OK")))</f>
        <v>OK</v>
      </c>
      <c r="C29" s="30">
        <f t="shared" ref="C29:D29" si="32">C28</f>
        <v>0</v>
      </c>
      <c r="D29" s="30">
        <v>48</v>
      </c>
      <c r="E29" s="30">
        <v>26</v>
      </c>
      <c r="F29" s="137">
        <v>3.363425925925926E-2</v>
      </c>
      <c r="G29" s="39" t="str">
        <f>IF(ROW()&lt;5,"",IF(A29="","ready",IF(F30&lt;F28,"time error","OK")))</f>
        <v>OK</v>
      </c>
      <c r="H29" s="17">
        <f t="shared" si="2"/>
        <v>26</v>
      </c>
      <c r="I29" s="17" t="str">
        <f t="shared" si="3"/>
        <v>MSen:11</v>
      </c>
      <c r="J29" s="17" t="str">
        <f t="shared" si="4"/>
        <v/>
      </c>
      <c r="K29" s="17"/>
      <c r="L29" s="17"/>
      <c r="M29" s="16" t="str">
        <f>IF(A29="","",VLOOKUP($A29,Entry!A:D,2,FALSE))</f>
        <v>Neil McRobert</v>
      </c>
      <c r="N29" s="16" t="str">
        <f>IF(A29="","",VLOOKUP($A29,Entry!A:D,3,FALSE))</f>
        <v>Ramsbottom RC</v>
      </c>
      <c r="O29" s="16" t="str">
        <f>IF(A29="","",IF(VLOOKUP($A29,Entry!A:D,4,FALSE)="","M",VLOOKUP($A29,Entry!A:D,4,FALSE)))</f>
        <v>MSen</v>
      </c>
      <c r="P29" s="17">
        <f>VLOOKUP(Finish!A29,Summit!A:B,2,FALSE)</f>
        <v>2</v>
      </c>
      <c r="Q29" s="17" t="str">
        <f t="shared" si="5"/>
        <v/>
      </c>
      <c r="R29" s="35">
        <f>F30</f>
        <v>3.3715277777777782E-2</v>
      </c>
      <c r="S29" s="17">
        <f t="shared" si="7"/>
        <v>26</v>
      </c>
    </row>
    <row r="30" spans="1:19" ht="12.75" customHeight="1" x14ac:dyDescent="0.2">
      <c r="A30" s="30">
        <v>64</v>
      </c>
      <c r="B30" s="38" t="str">
        <f>IF(A30="","ready",IF(COUNTIF(Entry!L:L,A30)=0,"unknown number",IF(MATCH(A30,A:A,0)&lt;ROW(),"duplicate number","OK")))</f>
        <v>OK</v>
      </c>
      <c r="C30" s="30">
        <f t="shared" ref="C30:D30" si="33">C29</f>
        <v>0</v>
      </c>
      <c r="D30" s="30">
        <f>D28</f>
        <v>48</v>
      </c>
      <c r="E30" s="30">
        <v>33</v>
      </c>
      <c r="F30" s="35">
        <f>($C29+$D30/60+$E30/3600)/24</f>
        <v>3.3715277777777782E-2</v>
      </c>
      <c r="G30" s="39" t="str">
        <f>IF(ROW()&lt;5,"",IF(A30="","ready",IF(F31&lt;F30,"time error","OK")))</f>
        <v>OK</v>
      </c>
      <c r="H30" s="17">
        <f t="shared" si="2"/>
        <v>27</v>
      </c>
      <c r="I30" s="17" t="str">
        <f t="shared" si="3"/>
        <v>M65:1</v>
      </c>
      <c r="J30" s="17" t="str">
        <f t="shared" si="4"/>
        <v/>
      </c>
      <c r="K30" s="17"/>
      <c r="L30" s="17"/>
      <c r="M30" s="16" t="str">
        <f>IF(A30="","",VLOOKUP($A30,Entry!A:D,2,FALSE))</f>
        <v>Dave Kelly</v>
      </c>
      <c r="N30" s="16" t="str">
        <f>IF(A30="","",VLOOKUP($A30,Entry!A:D,3,FALSE))</f>
        <v>Rossendale Harriers</v>
      </c>
      <c r="O30" s="16" t="str">
        <f>IF(A30="","",IF(VLOOKUP($A30,Entry!A:D,4,FALSE)="","M",VLOOKUP($A30,Entry!A:D,4,FALSE)))</f>
        <v>M65</v>
      </c>
      <c r="P30" s="17" t="e">
        <f>VLOOKUP(Finish!A30,Summit!A:B,2,FALSE)</f>
        <v>#N/A</v>
      </c>
      <c r="Q30" s="17" t="str">
        <f t="shared" si="5"/>
        <v>*</v>
      </c>
      <c r="R30" s="35">
        <f>F31</f>
        <v>3.380787037037037E-2</v>
      </c>
      <c r="S30" s="17">
        <f t="shared" si="7"/>
        <v>27</v>
      </c>
    </row>
    <row r="31" spans="1:19" ht="12.75" customHeight="1" x14ac:dyDescent="0.2">
      <c r="A31" s="30">
        <v>2</v>
      </c>
      <c r="B31" s="38" t="str">
        <f>IF(A31="","ready",IF(COUNTIF(Entry!L:L,A31)=0,"unknown number",IF(MATCH(A31,A:A,0)&lt;ROW(),"duplicate number","OK")))</f>
        <v>OK</v>
      </c>
      <c r="C31" s="30">
        <f t="shared" ref="C31:D31" si="34">C30</f>
        <v>0</v>
      </c>
      <c r="D31" s="30">
        <v>48</v>
      </c>
      <c r="E31" s="30">
        <v>41</v>
      </c>
      <c r="F31" s="35">
        <f>($C30+$D31/60+$E31/3600)/24</f>
        <v>3.380787037037037E-2</v>
      </c>
      <c r="G31" s="39" t="str">
        <f>IF(ROW()&lt;5,"",IF(A31="","ready",IF(F32&lt;F31,"time error","OK")))</f>
        <v>OK</v>
      </c>
      <c r="H31" s="17">
        <f t="shared" si="2"/>
        <v>28</v>
      </c>
      <c r="I31" s="17" t="str">
        <f t="shared" si="3"/>
        <v>W40:1</v>
      </c>
      <c r="J31" s="17">
        <f t="shared" si="4"/>
        <v>2</v>
      </c>
      <c r="K31" s="17"/>
      <c r="L31" s="17"/>
      <c r="M31" s="16" t="str">
        <f>IF(A31="","",VLOOKUP($A31,Entry!A:D,2,FALSE))</f>
        <v>Lisa Parker</v>
      </c>
      <c r="N31" s="16" t="str">
        <f>IF(A31="","",VLOOKUP($A31,Entry!A:D,3,FALSE))</f>
        <v>Accrington RR</v>
      </c>
      <c r="O31" s="16" t="str">
        <f>IF(A31="","",IF(VLOOKUP($A31,Entry!A:D,4,FALSE)="","M",VLOOKUP($A31,Entry!A:D,4,FALSE)))</f>
        <v>W40</v>
      </c>
      <c r="P31" s="17" t="e">
        <f>VLOOKUP(Finish!A31,Summit!A:B,2,FALSE)</f>
        <v>#N/A</v>
      </c>
      <c r="Q31" s="17" t="str">
        <f t="shared" si="5"/>
        <v>*</v>
      </c>
      <c r="R31" s="35">
        <f>F32</f>
        <v>3.3912037037037039E-2</v>
      </c>
      <c r="S31" s="17">
        <f t="shared" si="7"/>
        <v>28</v>
      </c>
    </row>
    <row r="32" spans="1:19" ht="12.75" customHeight="1" x14ac:dyDescent="0.2">
      <c r="A32" s="30">
        <v>83</v>
      </c>
      <c r="B32" s="38" t="str">
        <f>IF(A32="","ready",IF(COUNTIF(Entry!L:L,A32)=0,"unknown number",IF(MATCH(A32,A:A,0)&lt;ROW(),"duplicate number","OK")))</f>
        <v>OK</v>
      </c>
      <c r="C32" s="30">
        <f t="shared" ref="C32:D32" si="35">C31</f>
        <v>0</v>
      </c>
      <c r="D32" s="30">
        <f>D31</f>
        <v>48</v>
      </c>
      <c r="E32" s="30">
        <v>50</v>
      </c>
      <c r="F32" s="35">
        <f>($C31+$D32/60+$E32/3600)/24</f>
        <v>3.3912037037037039E-2</v>
      </c>
      <c r="G32" s="39" t="str">
        <f>IF(ROW()&lt;5,"",IF(A32="","ready",IF(F33&lt;F32,"time error","OK")))</f>
        <v>OK</v>
      </c>
      <c r="H32" s="17">
        <f t="shared" si="2"/>
        <v>29</v>
      </c>
      <c r="I32" s="17" t="str">
        <f t="shared" si="3"/>
        <v>MU21:1</v>
      </c>
      <c r="J32" s="17" t="str">
        <f t="shared" si="4"/>
        <v/>
      </c>
      <c r="K32" s="17"/>
      <c r="L32" s="17"/>
      <c r="M32" s="16" t="str">
        <f>IF(A32="","",VLOOKUP($A32,Entry!A:D,2,FALSE))</f>
        <v>Tom O'Gorman</v>
      </c>
      <c r="N32" s="16" t="str">
        <f>IF(A32="","",VLOOKUP($A32,Entry!A:D,3,FALSE))</f>
        <v>Bowland Fell Runners</v>
      </c>
      <c r="O32" s="16" t="str">
        <f>IF(A32="","",IF(VLOOKUP($A32,Entry!A:D,4,FALSE)="","M",VLOOKUP($A32,Entry!A:D,4,FALSE)))</f>
        <v>MU21</v>
      </c>
      <c r="P32" s="17" t="e">
        <f>VLOOKUP(Finish!A32,Summit!A:B,2,FALSE)</f>
        <v>#N/A</v>
      </c>
      <c r="Q32" s="17" t="str">
        <f t="shared" si="5"/>
        <v>*</v>
      </c>
      <c r="R32" s="35">
        <f>F33</f>
        <v>3.3969907407407407E-2</v>
      </c>
      <c r="S32" s="17">
        <f t="shared" si="7"/>
        <v>29</v>
      </c>
    </row>
    <row r="33" spans="1:19" ht="12.75" customHeight="1" x14ac:dyDescent="0.2">
      <c r="A33" s="30">
        <v>49</v>
      </c>
      <c r="B33" s="38" t="str">
        <f>IF(A33="","ready",IF(COUNTIF(Entry!L:L,A33)=0,"unknown number",IF(MATCH(A33,A:A,0)&lt;ROW(),"duplicate number","OK")))</f>
        <v>OK</v>
      </c>
      <c r="C33" s="30">
        <f t="shared" ref="C33:D33" si="36">C32</f>
        <v>0</v>
      </c>
      <c r="D33" s="30">
        <f>D32</f>
        <v>48</v>
      </c>
      <c r="E33" s="30">
        <v>55</v>
      </c>
      <c r="F33" s="35">
        <f>($C32+$D33/60+$E33/3600)/24</f>
        <v>3.3969907407407407E-2</v>
      </c>
      <c r="G33" s="39" t="str">
        <f>IF(ROW()&lt;5,"",IF(A33="","ready",IF(F34&lt;F33,"time error","OK")))</f>
        <v>OK</v>
      </c>
      <c r="H33" s="17">
        <f t="shared" si="2"/>
        <v>30</v>
      </c>
      <c r="I33" s="17" t="str">
        <f t="shared" si="3"/>
        <v>MSen:12</v>
      </c>
      <c r="J33" s="17" t="str">
        <f t="shared" si="4"/>
        <v/>
      </c>
      <c r="K33" s="17"/>
      <c r="L33" s="17"/>
      <c r="M33" s="16" t="str">
        <f>IF(A33="","",VLOOKUP($A33,Entry!A:D,2,FALSE))</f>
        <v>Conor Tyndall</v>
      </c>
      <c r="N33" s="16" t="str">
        <f>IF(A33="","",VLOOKUP($A33,Entry!A:D,3,FALSE))</f>
        <v>u/a</v>
      </c>
      <c r="O33" s="16" t="str">
        <f>IF(A33="","",IF(VLOOKUP($A33,Entry!A:D,4,FALSE)="","M",VLOOKUP($A33,Entry!A:D,4,FALSE)))</f>
        <v>MSen</v>
      </c>
      <c r="P33" s="17" t="e">
        <f>VLOOKUP(Finish!A33,Summit!A:B,2,FALSE)</f>
        <v>#N/A</v>
      </c>
      <c r="Q33" s="17" t="str">
        <f t="shared" si="5"/>
        <v/>
      </c>
      <c r="R33" s="35">
        <f>F34</f>
        <v>3.4027777777777775E-2</v>
      </c>
      <c r="S33" s="17">
        <f t="shared" si="7"/>
        <v>30</v>
      </c>
    </row>
    <row r="34" spans="1:19" ht="12.75" customHeight="1" x14ac:dyDescent="0.2">
      <c r="A34" s="30">
        <v>34</v>
      </c>
      <c r="B34" s="38" t="str">
        <f>IF(A34="","ready",IF(COUNTIF(Entry!L:L,A34)=0,"unknown number",IF(MATCH(A34,A:A,0)&lt;ROW(),"duplicate number","OK")))</f>
        <v>OK</v>
      </c>
      <c r="C34" s="30">
        <f t="shared" ref="C34:D34" si="37">C33</f>
        <v>0</v>
      </c>
      <c r="D34" s="30">
        <v>49</v>
      </c>
      <c r="E34" s="30">
        <v>0</v>
      </c>
      <c r="F34" s="35">
        <f>($C33+$D34/60+$E34/3600)/24</f>
        <v>3.4027777777777775E-2</v>
      </c>
      <c r="G34" s="39" t="str">
        <f>IF(ROW()&lt;5,"",IF(A34="","ready",IF(F35&lt;F34,"time error","OK")))</f>
        <v>OK</v>
      </c>
      <c r="H34" s="17">
        <f t="shared" si="2"/>
        <v>31</v>
      </c>
      <c r="I34" s="17" t="str">
        <f t="shared" si="3"/>
        <v>M60:1</v>
      </c>
      <c r="J34" s="17" t="str">
        <f t="shared" si="4"/>
        <v/>
      </c>
      <c r="K34" s="17"/>
      <c r="L34" s="17"/>
      <c r="M34" s="16" t="str">
        <f>IF(A34="","",VLOOKUP($A34,Entry!A:D,2,FALSE))</f>
        <v>Mervyn Keys</v>
      </c>
      <c r="N34" s="16" t="str">
        <f>IF(A34="","",VLOOKUP($A34,Entry!A:D,3,FALSE))</f>
        <v>Rossendale Harriers</v>
      </c>
      <c r="O34" s="16" t="str">
        <f>IF(A34="","",IF(VLOOKUP($A34,Entry!A:D,4,FALSE)="","M",VLOOKUP($A34,Entry!A:D,4,FALSE)))</f>
        <v>M60</v>
      </c>
      <c r="P34" s="17" t="e">
        <f>VLOOKUP(Finish!A34,Summit!A:B,2,FALSE)</f>
        <v>#N/A</v>
      </c>
      <c r="Q34" s="17" t="str">
        <f t="shared" si="5"/>
        <v>*</v>
      </c>
      <c r="R34" s="35">
        <f>F35</f>
        <v>3.4108796296296297E-2</v>
      </c>
      <c r="S34" s="17">
        <f t="shared" si="7"/>
        <v>31</v>
      </c>
    </row>
    <row r="35" spans="1:19" ht="12.75" customHeight="1" x14ac:dyDescent="0.2">
      <c r="A35" s="30">
        <v>99</v>
      </c>
      <c r="B35" s="38" t="str">
        <f>IF(A35="","ready",IF(COUNTIF(Entry!L:L,A35)=0,"unknown number",IF(MATCH(A35,A:A,0)&lt;ROW(),"duplicate number","OK")))</f>
        <v>OK</v>
      </c>
      <c r="C35" s="30">
        <f t="shared" ref="C35:D35" si="38">C34</f>
        <v>0</v>
      </c>
      <c r="D35" s="30">
        <f>D34</f>
        <v>49</v>
      </c>
      <c r="E35" s="30">
        <v>7</v>
      </c>
      <c r="F35" s="35">
        <f>($C34+$D35/60+$E35/3600)/24</f>
        <v>3.4108796296296297E-2</v>
      </c>
      <c r="G35" s="39" t="str">
        <f>IF(ROW()&lt;5,"",IF(A35="","ready",IF(F36&lt;F35,"time error","OK")))</f>
        <v>OK</v>
      </c>
      <c r="H35" s="17">
        <f t="shared" si="2"/>
        <v>32</v>
      </c>
      <c r="I35" s="17" t="str">
        <f t="shared" si="3"/>
        <v>MSen:13</v>
      </c>
      <c r="J35" s="17" t="str">
        <f t="shared" si="4"/>
        <v/>
      </c>
      <c r="K35" s="17"/>
      <c r="L35" s="17"/>
      <c r="M35" s="16" t="str">
        <f>IF(A35="","",VLOOKUP($A35,Entry!A:D,2,FALSE))</f>
        <v>Jan Harwood</v>
      </c>
      <c r="N35" s="16" t="str">
        <f>IF(A35="","",VLOOKUP($A35,Entry!A:D,3,FALSE))</f>
        <v>Rossendale Tri Club</v>
      </c>
      <c r="O35" s="16" t="str">
        <f>IF(A35="","",IF(VLOOKUP($A35,Entry!A:D,4,FALSE)="","M",VLOOKUP($A35,Entry!A:D,4,FALSE)))</f>
        <v>MSen</v>
      </c>
      <c r="P35" s="17" t="e">
        <f>VLOOKUP(Finish!A35,Summit!A:B,2,FALSE)</f>
        <v>#N/A</v>
      </c>
      <c r="Q35" s="17" t="str">
        <f t="shared" si="5"/>
        <v/>
      </c>
      <c r="R35" s="35">
        <f>F36</f>
        <v>3.4583333333333334E-2</v>
      </c>
      <c r="S35" s="17">
        <f t="shared" si="7"/>
        <v>32</v>
      </c>
    </row>
    <row r="36" spans="1:19" ht="12.75" customHeight="1" x14ac:dyDescent="0.2">
      <c r="A36" s="30">
        <v>27</v>
      </c>
      <c r="B36" s="38" t="str">
        <f>IF(A36="","ready",IF(COUNTIF(Entry!L:L,A36)=0,"unknown number",IF(MATCH(A36,A:A,0)&lt;ROW(),"duplicate number","OK")))</f>
        <v>OK</v>
      </c>
      <c r="C36" s="30">
        <f t="shared" ref="C36:D36" si="39">C35</f>
        <v>0</v>
      </c>
      <c r="D36" s="30">
        <v>49</v>
      </c>
      <c r="E36" s="30">
        <v>48</v>
      </c>
      <c r="F36" s="35">
        <f>($C35+$D36/60+$E36/3600)/24</f>
        <v>3.4583333333333334E-2</v>
      </c>
      <c r="G36" s="39" t="str">
        <f>IF(ROW()&lt;5,"",IF(A36="","ready",IF(F37&lt;F36,"time error","OK")))</f>
        <v>OK</v>
      </c>
      <c r="H36" s="17">
        <f t="shared" si="2"/>
        <v>33</v>
      </c>
      <c r="I36" s="17" t="str">
        <f t="shared" si="3"/>
        <v>M50:4</v>
      </c>
      <c r="J36" s="17" t="str">
        <f t="shared" si="4"/>
        <v/>
      </c>
      <c r="K36" s="17"/>
      <c r="L36" s="17"/>
      <c r="M36" s="16" t="str">
        <f>IF(A36="","",VLOOKUP($A36,Entry!A:D,2,FALSE))</f>
        <v>Neil Hardiman</v>
      </c>
      <c r="N36" s="16" t="str">
        <f>IF(A36="","",VLOOKUP($A36,Entry!A:D,3,FALSE))</f>
        <v>CleM</v>
      </c>
      <c r="O36" s="16" t="str">
        <f>IF(A36="","",IF(VLOOKUP($A36,Entry!A:D,4,FALSE)="","M",VLOOKUP($A36,Entry!A:D,4,FALSE)))</f>
        <v>M50</v>
      </c>
      <c r="P36" s="17" t="e">
        <f>VLOOKUP(Finish!A36,Summit!A:B,2,FALSE)</f>
        <v>#N/A</v>
      </c>
      <c r="Q36" s="17" t="str">
        <f t="shared" si="5"/>
        <v/>
      </c>
      <c r="R36" s="35">
        <f>F37</f>
        <v>3.4768518518518518E-2</v>
      </c>
      <c r="S36" s="17">
        <f t="shared" si="7"/>
        <v>33</v>
      </c>
    </row>
    <row r="37" spans="1:19" ht="12.75" customHeight="1" x14ac:dyDescent="0.2">
      <c r="A37" s="30">
        <v>51</v>
      </c>
      <c r="B37" s="38" t="str">
        <f>IF(A37="","ready",IF(COUNTIF(Entry!L:L,A37)=0,"unknown number",IF(MATCH(A37,A:A,0)&lt;ROW(),"duplicate number","OK")))</f>
        <v>OK</v>
      </c>
      <c r="C37" s="30">
        <f t="shared" ref="C37:D37" si="40">C36</f>
        <v>0</v>
      </c>
      <c r="D37" s="30">
        <v>50</v>
      </c>
      <c r="E37" s="30">
        <v>4</v>
      </c>
      <c r="F37" s="35">
        <f>($C36+$D37/60+$E37/3600)/24</f>
        <v>3.4768518518518518E-2</v>
      </c>
      <c r="G37" s="39" t="str">
        <f>IF(ROW()&lt;5,"",IF(A37="","ready",IF(F38&lt;F37,"time error","OK")))</f>
        <v>OK</v>
      </c>
      <c r="H37" s="17">
        <f t="shared" si="2"/>
        <v>34</v>
      </c>
      <c r="I37" s="17" t="str">
        <f t="shared" si="3"/>
        <v>Msen:14</v>
      </c>
      <c r="J37" s="17" t="str">
        <f t="shared" si="4"/>
        <v/>
      </c>
      <c r="K37" s="17"/>
      <c r="L37" s="17"/>
      <c r="M37" s="16" t="str">
        <f>IF(A37="","",VLOOKUP($A37,Entry!A:D,2,FALSE))</f>
        <v>Liam Walsh</v>
      </c>
      <c r="N37" s="16" t="str">
        <f>IF(A37="","",VLOOKUP($A37,Entry!A:D,3,FALSE))</f>
        <v>u/a</v>
      </c>
      <c r="O37" s="16" t="str">
        <f>IF(A37="","",IF(VLOOKUP($A37,Entry!A:D,4,FALSE)="","M",VLOOKUP($A37,Entry!A:D,4,FALSE)))</f>
        <v>Msen</v>
      </c>
      <c r="P37" s="17" t="e">
        <f>VLOOKUP(Finish!A37,Summit!A:B,2,FALSE)</f>
        <v>#N/A</v>
      </c>
      <c r="Q37" s="17" t="str">
        <f t="shared" si="5"/>
        <v/>
      </c>
      <c r="R37" s="35">
        <f>F38</f>
        <v>3.4953703703703702E-2</v>
      </c>
      <c r="S37" s="17">
        <f t="shared" si="7"/>
        <v>34</v>
      </c>
    </row>
    <row r="38" spans="1:19" ht="12.75" customHeight="1" x14ac:dyDescent="0.2">
      <c r="A38" s="30">
        <v>45</v>
      </c>
      <c r="B38" s="38" t="str">
        <f>IF(A38="","ready",IF(COUNTIF(Entry!L:L,A38)=0,"unknown number",IF(MATCH(A38,A:A,0)&lt;ROW(),"duplicate number","OK")))</f>
        <v>OK</v>
      </c>
      <c r="C38" s="30">
        <f t="shared" ref="C38:D38" si="41">C37</f>
        <v>0</v>
      </c>
      <c r="D38" s="30">
        <f>D37</f>
        <v>50</v>
      </c>
      <c r="E38" s="30">
        <v>20</v>
      </c>
      <c r="F38" s="35">
        <f>($C37+$D38/60+$E38/3600)/24</f>
        <v>3.4953703703703702E-2</v>
      </c>
      <c r="G38" s="39" t="str">
        <f>IF(ROW()&lt;5,"",IF(A38="","ready",IF(F39&lt;F38,"time error","OK")))</f>
        <v>OK</v>
      </c>
      <c r="H38" s="17">
        <f t="shared" si="2"/>
        <v>35</v>
      </c>
      <c r="I38" s="17" t="str">
        <f t="shared" si="3"/>
        <v>M60:2</v>
      </c>
      <c r="J38" s="17" t="str">
        <f t="shared" si="4"/>
        <v/>
      </c>
      <c r="K38" s="17"/>
      <c r="L38" s="17"/>
      <c r="M38" s="16" t="str">
        <f>IF(A38="","",VLOOKUP($A38,Entry!A:D,2,FALSE))</f>
        <v>Rick Moore</v>
      </c>
      <c r="N38" s="16" t="str">
        <f>IF(A38="","",VLOOKUP($A38,Entry!A:D,3,FALSE))</f>
        <v>CleM</v>
      </c>
      <c r="O38" s="16" t="str">
        <f>IF(A38="","",IF(VLOOKUP($A38,Entry!A:D,4,FALSE)="","M",VLOOKUP($A38,Entry!A:D,4,FALSE)))</f>
        <v>M60</v>
      </c>
      <c r="P38" s="17" t="e">
        <f>VLOOKUP(Finish!A38,Summit!A:B,2,FALSE)</f>
        <v>#N/A</v>
      </c>
      <c r="Q38" s="17" t="str">
        <f t="shared" si="5"/>
        <v/>
      </c>
      <c r="R38" s="35">
        <f>F39</f>
        <v>3.5416666666666666E-2</v>
      </c>
      <c r="S38" s="17">
        <f t="shared" si="7"/>
        <v>35</v>
      </c>
    </row>
    <row r="39" spans="1:19" ht="12.75" customHeight="1" x14ac:dyDescent="0.2">
      <c r="A39" s="30">
        <v>53</v>
      </c>
      <c r="B39" s="38" t="str">
        <f>IF(A39="","ready",IF(COUNTIF(Entry!L:L,A39)=0,"unknown number",IF(MATCH(A39,A:A,0)&lt;ROW(),"duplicate number","OK")))</f>
        <v>OK</v>
      </c>
      <c r="C39" s="30">
        <f t="shared" ref="C39:D39" si="42">C38</f>
        <v>0</v>
      </c>
      <c r="D39" s="30">
        <v>51</v>
      </c>
      <c r="E39" s="30">
        <v>0</v>
      </c>
      <c r="F39" s="35">
        <f>($C38+$D39/60+$E39/3600)/24</f>
        <v>3.5416666666666666E-2</v>
      </c>
      <c r="G39" s="39" t="str">
        <f>IF(ROW()&lt;5,"",IF(A39="","ready",IF(F40&lt;F39,"time error","OK")))</f>
        <v>OK</v>
      </c>
      <c r="H39" s="17">
        <f t="shared" si="2"/>
        <v>36</v>
      </c>
      <c r="I39" s="17" t="str">
        <f t="shared" si="3"/>
        <v>M45:5</v>
      </c>
      <c r="J39" s="17" t="str">
        <f t="shared" si="4"/>
        <v/>
      </c>
      <c r="K39" s="17"/>
      <c r="L39" s="17"/>
      <c r="M39" s="16" t="str">
        <f>IF(A39="","",VLOOKUP($A39,Entry!A:D,2,FALSE))</f>
        <v>James Bowater</v>
      </c>
      <c r="N39" s="16" t="str">
        <f>IF(A39="","",VLOOKUP($A39,Entry!A:D,3,FALSE))</f>
        <v>Rossendale Harriers</v>
      </c>
      <c r="O39" s="16" t="str">
        <f>IF(A39="","",IF(VLOOKUP($A39,Entry!A:D,4,FALSE)="","M",VLOOKUP($A39,Entry!A:D,4,FALSE)))</f>
        <v>M45</v>
      </c>
      <c r="P39" s="17" t="e">
        <f>VLOOKUP(Finish!A39,Summit!A:B,2,FALSE)</f>
        <v>#N/A</v>
      </c>
      <c r="Q39" s="17" t="str">
        <f t="shared" si="5"/>
        <v/>
      </c>
      <c r="R39" s="35">
        <f>F40</f>
        <v>3.5543981481481482E-2</v>
      </c>
      <c r="S39" s="17">
        <f t="shared" si="7"/>
        <v>36</v>
      </c>
    </row>
    <row r="40" spans="1:19" ht="12.75" customHeight="1" x14ac:dyDescent="0.2">
      <c r="A40" s="30">
        <v>11</v>
      </c>
      <c r="B40" s="38" t="str">
        <f>IF(A40="","ready",IF(COUNTIF(Entry!L:L,A40)=0,"unknown number",IF(MATCH(A40,A:A,0)&lt;ROW(),"duplicate number","OK")))</f>
        <v>OK</v>
      </c>
      <c r="C40" s="30">
        <f t="shared" ref="C40:D40" si="43">C39</f>
        <v>0</v>
      </c>
      <c r="D40" s="30">
        <f>D39</f>
        <v>51</v>
      </c>
      <c r="E40" s="30">
        <v>11</v>
      </c>
      <c r="F40" s="35">
        <f>($C39+$D40/60+$E40/3600)/24</f>
        <v>3.5543981481481482E-2</v>
      </c>
      <c r="G40" s="39" t="str">
        <f>IF(ROW()&lt;5,"",IF(A40="","ready",IF(F41&lt;F40,"time error","OK")))</f>
        <v>OK</v>
      </c>
      <c r="H40" s="17">
        <f t="shared" si="2"/>
        <v>37</v>
      </c>
      <c r="I40" s="17" t="str">
        <f t="shared" si="3"/>
        <v>M55:2</v>
      </c>
      <c r="J40" s="17" t="str">
        <f t="shared" si="4"/>
        <v/>
      </c>
      <c r="K40" s="17"/>
      <c r="L40" s="17"/>
      <c r="M40" s="16" t="str">
        <f>IF(A40="","",VLOOKUP($A40,Entry!A:D,2,FALSE))</f>
        <v>Brian Hickey</v>
      </c>
      <c r="N40" s="16" t="str">
        <f>IF(A40="","",VLOOKUP($A40,Entry!A:D,3,FALSE))</f>
        <v>Cheshire Hill Racers</v>
      </c>
      <c r="O40" s="16" t="str">
        <f>IF(A40="","",IF(VLOOKUP($A40,Entry!A:D,4,FALSE)="","M",VLOOKUP($A40,Entry!A:D,4,FALSE)))</f>
        <v>M55</v>
      </c>
      <c r="P40" s="17" t="e">
        <f>VLOOKUP(Finish!A40,Summit!A:B,2,FALSE)</f>
        <v>#N/A</v>
      </c>
      <c r="Q40" s="17" t="str">
        <f t="shared" si="5"/>
        <v/>
      </c>
      <c r="R40" s="35">
        <f>F41</f>
        <v>3.5590277777777776E-2</v>
      </c>
      <c r="S40" s="17">
        <f t="shared" si="7"/>
        <v>37</v>
      </c>
    </row>
    <row r="41" spans="1:19" ht="12.75" customHeight="1" x14ac:dyDescent="0.2">
      <c r="A41" s="30">
        <v>19</v>
      </c>
      <c r="B41" s="38" t="str">
        <f>IF(A41="","ready",IF(COUNTIF(Entry!L:L,A41)=0,"unknown number",IF(MATCH(A41,A:A,0)&lt;ROW(),"duplicate number","OK")))</f>
        <v>OK</v>
      </c>
      <c r="C41" s="30">
        <f t="shared" ref="C41:D41" si="44">C40</f>
        <v>0</v>
      </c>
      <c r="D41" s="30">
        <v>51</v>
      </c>
      <c r="E41" s="30">
        <v>15</v>
      </c>
      <c r="F41" s="35">
        <f>($C40+$D41/60+$E41/3600)/24</f>
        <v>3.5590277777777776E-2</v>
      </c>
      <c r="G41" s="39" t="str">
        <f>IF(ROW()&lt;5,"",IF(A41="","ready",IF(F42&lt;F41,"time error","OK")))</f>
        <v>OK</v>
      </c>
      <c r="H41" s="17">
        <f t="shared" si="2"/>
        <v>38</v>
      </c>
      <c r="I41" s="17" t="str">
        <f t="shared" si="3"/>
        <v>M60:3</v>
      </c>
      <c r="J41" s="17" t="str">
        <f t="shared" si="4"/>
        <v/>
      </c>
      <c r="K41" s="17"/>
      <c r="L41" s="17"/>
      <c r="M41" s="16" t="str">
        <f>IF(A41="","",VLOOKUP($A41,Entry!A:D,2,FALSE))</f>
        <v>Paul Boardman</v>
      </c>
      <c r="N41" s="16" t="str">
        <f>IF(A41="","",VLOOKUP($A41,Entry!A:D,3,FALSE))</f>
        <v>Horwich RMI Harriers</v>
      </c>
      <c r="O41" s="16" t="str">
        <f>IF(A41="","",IF(VLOOKUP($A41,Entry!A:D,4,FALSE)="","M",VLOOKUP($A41,Entry!A:D,4,FALSE)))</f>
        <v>M60</v>
      </c>
      <c r="P41" s="17" t="e">
        <f>VLOOKUP(Finish!A41,Summit!A:B,2,FALSE)</f>
        <v>#N/A</v>
      </c>
      <c r="Q41" s="17" t="str">
        <f t="shared" si="5"/>
        <v/>
      </c>
      <c r="R41" s="35">
        <f>F42</f>
        <v>3.5763888888888887E-2</v>
      </c>
      <c r="S41" s="17">
        <f t="shared" si="7"/>
        <v>38</v>
      </c>
    </row>
    <row r="42" spans="1:19" ht="12.75" customHeight="1" x14ac:dyDescent="0.2">
      <c r="A42" s="30">
        <v>18</v>
      </c>
      <c r="B42" s="38" t="str">
        <f>IF(A42="","ready",IF(COUNTIF(Entry!L:L,A42)=0,"unknown number",IF(MATCH(A42,A:A,0)&lt;ROW(),"duplicate number","OK")))</f>
        <v>OK</v>
      </c>
      <c r="C42" s="30">
        <f t="shared" ref="C42:D42" si="45">C41</f>
        <v>0</v>
      </c>
      <c r="D42" s="30">
        <f>D41</f>
        <v>51</v>
      </c>
      <c r="E42" s="30">
        <v>30</v>
      </c>
      <c r="F42" s="35">
        <f>($C41+$D42/60+$E42/3600)/24</f>
        <v>3.5763888888888887E-2</v>
      </c>
      <c r="G42" s="39" t="str">
        <f>IF(ROW()&lt;5,"",IF(A42="","ready",IF(F43&lt;F42,"time error","OK")))</f>
        <v>OK</v>
      </c>
      <c r="H42" s="17">
        <f t="shared" si="2"/>
        <v>39</v>
      </c>
      <c r="I42" s="17" t="str">
        <f t="shared" si="3"/>
        <v>M50:5</v>
      </c>
      <c r="J42" s="17" t="str">
        <f t="shared" si="4"/>
        <v/>
      </c>
      <c r="K42" s="17"/>
      <c r="L42" s="17"/>
      <c r="M42" s="16" t="str">
        <f>IF(A42="","",VLOOKUP($A42,Entry!A:D,2,FALSE))</f>
        <v>Christian Ellis</v>
      </c>
      <c r="N42" s="16" t="str">
        <f>IF(A42="","",VLOOKUP($A42,Entry!A:D,3,FALSE))</f>
        <v>u/a</v>
      </c>
      <c r="O42" s="16" t="str">
        <f>IF(A42="","",IF(VLOOKUP($A42,Entry!A:D,4,FALSE)="","M",VLOOKUP($A42,Entry!A:D,4,FALSE)))</f>
        <v>M50</v>
      </c>
      <c r="P42" s="17" t="e">
        <f>VLOOKUP(Finish!A42,Summit!A:B,2,FALSE)</f>
        <v>#N/A</v>
      </c>
      <c r="Q42" s="17" t="str">
        <f t="shared" si="5"/>
        <v/>
      </c>
      <c r="R42" s="35">
        <f>F43</f>
        <v>3.5856481481481482E-2</v>
      </c>
      <c r="S42" s="17">
        <f t="shared" si="7"/>
        <v>39</v>
      </c>
    </row>
    <row r="43" spans="1:19" ht="12.75" customHeight="1" x14ac:dyDescent="0.2">
      <c r="A43" s="30">
        <v>35</v>
      </c>
      <c r="B43" s="38" t="str">
        <f>IF(A43="","ready",IF(COUNTIF(Entry!L:L,A43)=0,"unknown number",IF(MATCH(A43,A:A,0)&lt;ROW(),"duplicate number","OK")))</f>
        <v>OK</v>
      </c>
      <c r="C43" s="30">
        <f t="shared" ref="C43:D43" si="46">C42</f>
        <v>0</v>
      </c>
      <c r="D43" s="30">
        <v>51</v>
      </c>
      <c r="E43" s="30">
        <v>38</v>
      </c>
      <c r="F43" s="35">
        <f>($C42+$D43/60+$E43/3600)/24</f>
        <v>3.5856481481481482E-2</v>
      </c>
      <c r="G43" s="39" t="str">
        <f>IF(ROW()&lt;5,"",IF(A43="","ready",IF(F44&lt;F43,"time error","OK")))</f>
        <v>OK</v>
      </c>
      <c r="H43" s="17">
        <f t="shared" si="2"/>
        <v>40</v>
      </c>
      <c r="I43" s="17" t="str">
        <f t="shared" si="3"/>
        <v>M65:2</v>
      </c>
      <c r="J43" s="17" t="str">
        <f t="shared" si="4"/>
        <v/>
      </c>
      <c r="K43" s="17"/>
      <c r="L43" s="17"/>
      <c r="M43" s="16" t="str">
        <f>IF(A43="","",VLOOKUP($A43,Entry!A:D,2,FALSE))</f>
        <v>Thornton Taylor</v>
      </c>
      <c r="N43" s="16" t="str">
        <f>IF(A43="","",VLOOKUP($A43,Entry!A:D,3,FALSE))</f>
        <v>Rossendale Harriers</v>
      </c>
      <c r="O43" s="16" t="str">
        <f>IF(A43="","",IF(VLOOKUP($A43,Entry!A:D,4,FALSE)="","M",VLOOKUP($A43,Entry!A:D,4,FALSE)))</f>
        <v>M65</v>
      </c>
      <c r="P43" s="17" t="e">
        <f>VLOOKUP(Finish!A43,Summit!A:B,2,FALSE)</f>
        <v>#N/A</v>
      </c>
      <c r="Q43" s="17" t="str">
        <f t="shared" si="5"/>
        <v/>
      </c>
      <c r="R43" s="35">
        <f>F44</f>
        <v>3.5891203703703703E-2</v>
      </c>
      <c r="S43" s="17">
        <f t="shared" si="7"/>
        <v>40</v>
      </c>
    </row>
    <row r="44" spans="1:19" ht="12.75" customHeight="1" x14ac:dyDescent="0.2">
      <c r="A44" s="30">
        <v>101</v>
      </c>
      <c r="B44" s="38" t="str">
        <f>IF(A44="","ready",IF(COUNTIF(Entry!L:L,A44)=0,"unknown number",IF(MATCH(A44,A:A,0)&lt;ROW(),"duplicate number","OK")))</f>
        <v>OK</v>
      </c>
      <c r="C44" s="30">
        <f t="shared" ref="C44:D44" si="47">C43</f>
        <v>0</v>
      </c>
      <c r="D44" s="30">
        <f>D43</f>
        <v>51</v>
      </c>
      <c r="E44" s="30">
        <v>41</v>
      </c>
      <c r="F44" s="35">
        <f>($C43+$D44/60+$E44/3600)/24</f>
        <v>3.5891203703703703E-2</v>
      </c>
      <c r="G44" s="39" t="str">
        <f>IF(ROW()&lt;5,"",IF(A44="","ready",IF(F45&lt;F44,"time error","OK")))</f>
        <v>OK</v>
      </c>
      <c r="H44" s="17">
        <f t="shared" si="2"/>
        <v>41</v>
      </c>
      <c r="I44" s="17" t="str">
        <f t="shared" si="3"/>
        <v>M45:6</v>
      </c>
      <c r="J44" s="17" t="str">
        <f t="shared" si="4"/>
        <v/>
      </c>
      <c r="K44" s="17"/>
      <c r="L44" s="17"/>
      <c r="M44" s="16" t="str">
        <f>IF(A44="","",VLOOKUP($A44,Entry!A:D,2,FALSE))</f>
        <v>Dan Stacey</v>
      </c>
      <c r="N44" s="16" t="str">
        <f>IF(A44="","",VLOOKUP($A44,Entry!A:D,3,FALSE))</f>
        <v>Ramsbottom RC</v>
      </c>
      <c r="O44" s="16" t="str">
        <f>IF(A44="","",IF(VLOOKUP($A44,Entry!A:D,4,FALSE)="","M",VLOOKUP($A44,Entry!A:D,4,FALSE)))</f>
        <v>M45</v>
      </c>
      <c r="P44" s="17">
        <f>VLOOKUP(Finish!A44,Summit!A:B,2,FALSE)</f>
        <v>4</v>
      </c>
      <c r="Q44" s="17" t="str">
        <f t="shared" si="5"/>
        <v/>
      </c>
      <c r="R44" s="35">
        <f>F45</f>
        <v>3.5983796296296298E-2</v>
      </c>
      <c r="S44" s="17">
        <f t="shared" si="7"/>
        <v>41</v>
      </c>
    </row>
    <row r="45" spans="1:19" ht="12.75" customHeight="1" x14ac:dyDescent="0.2">
      <c r="A45" s="30">
        <v>12</v>
      </c>
      <c r="B45" s="38" t="str">
        <f>IF(A45="","ready",IF(COUNTIF(Entry!L:L,A45)=0,"unknown number",IF(MATCH(A45,A:A,0)&lt;ROW(),"duplicate number","OK")))</f>
        <v>OK</v>
      </c>
      <c r="C45" s="30">
        <f t="shared" ref="C45:D45" si="48">C44</f>
        <v>0</v>
      </c>
      <c r="D45" s="30">
        <v>51</v>
      </c>
      <c r="E45" s="30">
        <v>49</v>
      </c>
      <c r="F45" s="35">
        <f>($C44+$D45/60+$E45/3600)/24</f>
        <v>3.5983796296296298E-2</v>
      </c>
      <c r="G45" s="39" t="str">
        <f>IF(ROW()&lt;5,"",IF(A45="","ready",IF(F46&lt;F45,"time error","OK")))</f>
        <v>OK</v>
      </c>
      <c r="H45" s="17">
        <f t="shared" si="2"/>
        <v>42</v>
      </c>
      <c r="I45" s="17" t="str">
        <f t="shared" si="3"/>
        <v>W55:1</v>
      </c>
      <c r="J45" s="17">
        <f t="shared" si="4"/>
        <v>3</v>
      </c>
      <c r="K45" s="17"/>
      <c r="L45" s="17"/>
      <c r="M45" s="16" t="str">
        <f>IF(A45="","",VLOOKUP($A45,Entry!A:D,2,FALSE))</f>
        <v>Deborah Gowans</v>
      </c>
      <c r="N45" s="16" t="str">
        <f>IF(A45="","",VLOOKUP($A45,Entry!A:D,3,FALSE))</f>
        <v>Todmorden Harriers</v>
      </c>
      <c r="O45" s="16" t="str">
        <f>IF(A45="","",IF(VLOOKUP($A45,Entry!A:D,4,FALSE)="","M",VLOOKUP($A45,Entry!A:D,4,FALSE)))</f>
        <v>W55</v>
      </c>
      <c r="P45" s="17" t="e">
        <f>VLOOKUP(Finish!A45,Summit!A:B,2,FALSE)</f>
        <v>#N/A</v>
      </c>
      <c r="Q45" s="17" t="str">
        <f t="shared" si="5"/>
        <v>*</v>
      </c>
      <c r="R45" s="35">
        <f>F46</f>
        <v>3.6064814814814813E-2</v>
      </c>
      <c r="S45" s="17">
        <f t="shared" si="7"/>
        <v>42</v>
      </c>
    </row>
    <row r="46" spans="1:19" ht="12.75" customHeight="1" x14ac:dyDescent="0.2">
      <c r="A46" s="30">
        <v>28</v>
      </c>
      <c r="B46" s="38" t="str">
        <f>IF(A46="","ready",IF(COUNTIF(Entry!L:L,A46)=0,"unknown number",IF(MATCH(A46,A:A,0)&lt;ROW(),"duplicate number","OK")))</f>
        <v>OK</v>
      </c>
      <c r="C46" s="30">
        <f t="shared" ref="C46:D46" si="49">C45</f>
        <v>0</v>
      </c>
      <c r="D46" s="30">
        <f>D45</f>
        <v>51</v>
      </c>
      <c r="E46" s="30">
        <v>56</v>
      </c>
      <c r="F46" s="35">
        <f>($C45+$D46/60+$E46/3600)/24</f>
        <v>3.6064814814814813E-2</v>
      </c>
      <c r="G46" s="39" t="str">
        <f>IF(ROW()&lt;5,"",IF(A46="","ready",IF(F47&lt;F46,"time error","OK")))</f>
        <v>OK</v>
      </c>
      <c r="H46" s="17">
        <f t="shared" si="2"/>
        <v>43</v>
      </c>
      <c r="I46" s="17" t="str">
        <f t="shared" si="3"/>
        <v>M55:3</v>
      </c>
      <c r="J46" s="17" t="str">
        <f t="shared" si="4"/>
        <v/>
      </c>
      <c r="K46" s="17"/>
      <c r="L46" s="17"/>
      <c r="M46" s="16" t="str">
        <f>IF(A46="","",VLOOKUP($A46,Entry!A:D,2,FALSE))</f>
        <v>Joe Curran</v>
      </c>
      <c r="N46" s="16" t="str">
        <f>IF(A46="","",VLOOKUP($A46,Entry!A:D,3,FALSE))</f>
        <v>Accrington RR</v>
      </c>
      <c r="O46" s="16" t="str">
        <f>IF(A46="","",IF(VLOOKUP($A46,Entry!A:D,4,FALSE)="","M",VLOOKUP($A46,Entry!A:D,4,FALSE)))</f>
        <v>M55</v>
      </c>
      <c r="P46" s="17" t="e">
        <f>VLOOKUP(Finish!A46,Summit!A:B,2,FALSE)</f>
        <v>#N/A</v>
      </c>
      <c r="Q46" s="17" t="str">
        <f t="shared" si="5"/>
        <v/>
      </c>
      <c r="R46" s="35">
        <f>F47</f>
        <v>3.6215277777777777E-2</v>
      </c>
      <c r="S46" s="17">
        <f t="shared" si="7"/>
        <v>43</v>
      </c>
    </row>
    <row r="47" spans="1:19" ht="12.75" customHeight="1" x14ac:dyDescent="0.2">
      <c r="A47" s="30">
        <v>50</v>
      </c>
      <c r="B47" s="38" t="str">
        <f>IF(A47="","ready",IF(COUNTIF(Entry!L:L,A47)=0,"unknown number",IF(MATCH(A47,A:A,0)&lt;ROW(),"duplicate number","OK")))</f>
        <v>OK</v>
      </c>
      <c r="C47" s="30">
        <f t="shared" ref="C47:D47" si="50">C46</f>
        <v>0</v>
      </c>
      <c r="D47" s="30">
        <v>52</v>
      </c>
      <c r="E47" s="30">
        <v>9</v>
      </c>
      <c r="F47" s="35">
        <f>($C46+$D47/60+$E47/3600)/24</f>
        <v>3.6215277777777777E-2</v>
      </c>
      <c r="G47" s="39" t="str">
        <f>IF(ROW()&lt;5,"",IF(A47="","ready",IF(F48&lt;F47,"time error","OK")))</f>
        <v>OK</v>
      </c>
      <c r="H47" s="17">
        <f t="shared" si="2"/>
        <v>44</v>
      </c>
      <c r="I47" s="17" t="str">
        <f t="shared" si="3"/>
        <v>Wsen:2</v>
      </c>
      <c r="J47" s="17">
        <f t="shared" si="4"/>
        <v>4</v>
      </c>
      <c r="K47" s="17"/>
      <c r="L47" s="17"/>
      <c r="M47" s="16" t="str">
        <f>IF(A47="","",VLOOKUP($A47,Entry!A:D,2,FALSE))</f>
        <v>Josephine Wells</v>
      </c>
      <c r="N47" s="16" t="str">
        <f>IF(A47="","",VLOOKUP($A47,Entry!A:D,3,FALSE))</f>
        <v>Rossendale Harriers</v>
      </c>
      <c r="O47" s="16" t="str">
        <f>IF(A47="","",IF(VLOOKUP($A47,Entry!A:D,4,FALSE)="","M",VLOOKUP($A47,Entry!A:D,4,FALSE)))</f>
        <v>Wsen</v>
      </c>
      <c r="P47" s="17" t="e">
        <f>VLOOKUP(Finish!A47,Summit!A:B,2,FALSE)</f>
        <v>#N/A</v>
      </c>
      <c r="Q47" s="17" t="str">
        <f t="shared" si="5"/>
        <v/>
      </c>
      <c r="R47" s="35">
        <f>F48</f>
        <v>3.6481481481481483E-2</v>
      </c>
      <c r="S47" s="17">
        <f t="shared" si="7"/>
        <v>44</v>
      </c>
    </row>
    <row r="48" spans="1:19" ht="12.75" customHeight="1" x14ac:dyDescent="0.2">
      <c r="A48" s="30">
        <v>48</v>
      </c>
      <c r="B48" s="38" t="str">
        <f>IF(A48="","ready",IF(COUNTIF(Entry!L:L,A48)=0,"unknown number",IF(MATCH(A48,A:A,0)&lt;ROW(),"duplicate number","OK")))</f>
        <v>OK</v>
      </c>
      <c r="C48" s="30">
        <f t="shared" ref="C48:D48" si="51">C47</f>
        <v>0</v>
      </c>
      <c r="D48" s="30">
        <f>D47</f>
        <v>52</v>
      </c>
      <c r="E48" s="30">
        <v>32</v>
      </c>
      <c r="F48" s="35">
        <f>($C47+$D48/60+$E48/3600)/24</f>
        <v>3.6481481481481483E-2</v>
      </c>
      <c r="G48" s="39" t="str">
        <f>IF(ROW()&lt;5,"",IF(A48="","ready",IF(F49&lt;F48,"time error","OK")))</f>
        <v>OK</v>
      </c>
      <c r="H48" s="17">
        <f t="shared" si="2"/>
        <v>45</v>
      </c>
      <c r="I48" s="17" t="str">
        <f t="shared" si="3"/>
        <v>M55:4</v>
      </c>
      <c r="J48" s="17" t="str">
        <f t="shared" si="4"/>
        <v/>
      </c>
      <c r="K48" s="17"/>
      <c r="L48" s="17"/>
      <c r="M48" s="16" t="str">
        <f>IF(A48="","",VLOOKUP($A48,Entry!A:D,2,FALSE))</f>
        <v>Bill Beckett</v>
      </c>
      <c r="N48" s="16" t="str">
        <f>IF(A48="","",VLOOKUP($A48,Entry!A:D,3,FALSE))</f>
        <v>Chorley A+T</v>
      </c>
      <c r="O48" s="16" t="str">
        <f>IF(A48="","",IF(VLOOKUP($A48,Entry!A:D,4,FALSE)="","M",VLOOKUP($A48,Entry!A:D,4,FALSE)))</f>
        <v>M55</v>
      </c>
      <c r="P48" s="17" t="e">
        <f>VLOOKUP(Finish!A48,Summit!A:B,2,FALSE)</f>
        <v>#N/A</v>
      </c>
      <c r="Q48" s="17" t="str">
        <f t="shared" si="5"/>
        <v/>
      </c>
      <c r="R48" s="35">
        <f>F49</f>
        <v>3.6620370370370373E-2</v>
      </c>
      <c r="S48" s="17">
        <f t="shared" si="7"/>
        <v>45</v>
      </c>
    </row>
    <row r="49" spans="1:19" ht="12.75" customHeight="1" x14ac:dyDescent="0.2">
      <c r="A49" s="30">
        <v>54</v>
      </c>
      <c r="B49" s="38" t="str">
        <f>IF(A49="","ready",IF(COUNTIF(Entry!L:L,A49)=0,"unknown number",IF(MATCH(A49,A:A,0)&lt;ROW(),"duplicate number","OK")))</f>
        <v>OK</v>
      </c>
      <c r="C49" s="30">
        <f t="shared" ref="C49:D49" si="52">C48</f>
        <v>0</v>
      </c>
      <c r="D49" s="30">
        <v>52</v>
      </c>
      <c r="E49" s="30">
        <v>44</v>
      </c>
      <c r="F49" s="35">
        <f>($C48+$D49/60+$E49/3600)/24</f>
        <v>3.6620370370370373E-2</v>
      </c>
      <c r="G49" s="39" t="str">
        <f>IF(ROW()&lt;5,"",IF(A49="","ready",IF(F50&lt;F49,"time error","OK")))</f>
        <v>OK</v>
      </c>
      <c r="H49" s="17">
        <f t="shared" si="2"/>
        <v>46</v>
      </c>
      <c r="I49" s="17" t="str">
        <f t="shared" si="3"/>
        <v>W50:1</v>
      </c>
      <c r="J49" s="17">
        <f t="shared" si="4"/>
        <v>5</v>
      </c>
      <c r="K49" s="17"/>
      <c r="L49" s="17"/>
      <c r="M49" s="16" t="str">
        <f>IF(A49="","",VLOOKUP($A49,Entry!A:D,2,FALSE))</f>
        <v>Anne-Marie Hindle</v>
      </c>
      <c r="N49" s="16" t="str">
        <f>IF(A49="","",VLOOKUP($A49,Entry!A:D,3,FALSE))</f>
        <v>Rossendale Harriers</v>
      </c>
      <c r="O49" s="16" t="str">
        <f>IF(A49="","",IF(VLOOKUP($A49,Entry!A:D,4,FALSE)="","M",VLOOKUP($A49,Entry!A:D,4,FALSE)))</f>
        <v>W50</v>
      </c>
      <c r="P49" s="17" t="e">
        <f>VLOOKUP(Finish!A49,Summit!A:B,2,FALSE)</f>
        <v>#N/A</v>
      </c>
      <c r="Q49" s="17" t="str">
        <f t="shared" si="5"/>
        <v>*</v>
      </c>
      <c r="R49" s="35">
        <f>F50</f>
        <v>3.7152777777777778E-2</v>
      </c>
      <c r="S49" s="17">
        <f t="shared" si="7"/>
        <v>46</v>
      </c>
    </row>
    <row r="50" spans="1:19" ht="12.75" customHeight="1" x14ac:dyDescent="0.2">
      <c r="A50" s="30">
        <v>13</v>
      </c>
      <c r="B50" s="38" t="str">
        <f>IF(A50="","ready",IF(COUNTIF(Entry!L:L,A50)=0,"unknown number",IF(MATCH(A50,A:A,0)&lt;ROW(),"duplicate number","OK")))</f>
        <v>OK</v>
      </c>
      <c r="C50" s="30">
        <f t="shared" ref="C50:D50" si="53">C49</f>
        <v>0</v>
      </c>
      <c r="D50" s="30">
        <v>53</v>
      </c>
      <c r="E50" s="30">
        <v>30</v>
      </c>
      <c r="F50" s="35">
        <f>($C49+$D50/60+$E50/3600)/24</f>
        <v>3.7152777777777778E-2</v>
      </c>
      <c r="G50" s="39" t="str">
        <f>IF(ROW()&lt;5,"",IF(A50="","ready",IF(F51&lt;F50,"time error","OK")))</f>
        <v>OK</v>
      </c>
      <c r="H50" s="17">
        <f t="shared" si="2"/>
        <v>47</v>
      </c>
      <c r="I50" s="17" t="str">
        <f t="shared" si="3"/>
        <v>M55:5</v>
      </c>
      <c r="J50" s="17" t="str">
        <f t="shared" si="4"/>
        <v/>
      </c>
      <c r="K50" s="17"/>
      <c r="L50" s="17"/>
      <c r="M50" s="16" t="str">
        <f>IF(A50="","",VLOOKUP($A50,Entry!A:D,2,FALSE))</f>
        <v>Andy Holden</v>
      </c>
      <c r="N50" s="16" t="str">
        <f>IF(A50="","",VLOOKUP($A50,Entry!A:D,3,FALSE))</f>
        <v>Achille Ratti CC</v>
      </c>
      <c r="O50" s="16" t="str">
        <f>IF(A50="","",IF(VLOOKUP($A50,Entry!A:D,4,FALSE)="","M",VLOOKUP($A50,Entry!A:D,4,FALSE)))</f>
        <v>M55</v>
      </c>
      <c r="P50" s="17" t="e">
        <f>VLOOKUP(Finish!A50,Summit!A:B,2,FALSE)</f>
        <v>#N/A</v>
      </c>
      <c r="Q50" s="17" t="str">
        <f t="shared" si="5"/>
        <v/>
      </c>
      <c r="R50" s="35">
        <f>F51</f>
        <v>3.7210648148148145E-2</v>
      </c>
      <c r="S50" s="17">
        <f t="shared" si="7"/>
        <v>47</v>
      </c>
    </row>
    <row r="51" spans="1:19" ht="12.75" customHeight="1" x14ac:dyDescent="0.2">
      <c r="A51" s="30">
        <v>15</v>
      </c>
      <c r="B51" s="38" t="str">
        <f>IF(A51="","ready",IF(COUNTIF(Entry!L:L,A51)=0,"unknown number",IF(MATCH(A51,A:A,0)&lt;ROW(),"duplicate number","OK")))</f>
        <v>OK</v>
      </c>
      <c r="C51" s="30">
        <f t="shared" ref="C51:D51" si="54">C50</f>
        <v>0</v>
      </c>
      <c r="D51" s="30">
        <f>D50</f>
        <v>53</v>
      </c>
      <c r="E51" s="30">
        <v>35</v>
      </c>
      <c r="F51" s="35">
        <f>($C50+$D51/60+$E51/3600)/24</f>
        <v>3.7210648148148145E-2</v>
      </c>
      <c r="G51" s="39" t="str">
        <f>IF(ROW()&lt;5,"",IF(A51="","ready",IF(F52&lt;F51,"time error","OK")))</f>
        <v>OK</v>
      </c>
      <c r="H51" s="17">
        <f t="shared" si="2"/>
        <v>48</v>
      </c>
      <c r="I51" s="17" t="str">
        <f t="shared" si="3"/>
        <v>M50:6</v>
      </c>
      <c r="J51" s="17" t="str">
        <f t="shared" si="4"/>
        <v/>
      </c>
      <c r="K51" s="17"/>
      <c r="L51" s="17"/>
      <c r="M51" s="16" t="str">
        <f>IF(A51="","",VLOOKUP($A51,Entry!A:D,2,FALSE))</f>
        <v>James Riley</v>
      </c>
      <c r="N51" s="16" t="str">
        <f>IF(A51="","",VLOOKUP($A51,Entry!A:D,3,FALSE))</f>
        <v>Todmorden Harriers</v>
      </c>
      <c r="O51" s="16" t="str">
        <f>IF(A51="","",IF(VLOOKUP($A51,Entry!A:D,4,FALSE)="","M",VLOOKUP($A51,Entry!A:D,4,FALSE)))</f>
        <v>M50</v>
      </c>
      <c r="P51" s="17" t="e">
        <f>VLOOKUP(Finish!A51,Summit!A:B,2,FALSE)</f>
        <v>#N/A</v>
      </c>
      <c r="Q51" s="17" t="str">
        <f t="shared" si="5"/>
        <v/>
      </c>
      <c r="R51" s="35">
        <f>F52</f>
        <v>3.7453703703703704E-2</v>
      </c>
      <c r="S51" s="17">
        <f t="shared" si="7"/>
        <v>48</v>
      </c>
    </row>
    <row r="52" spans="1:19" ht="12.75" customHeight="1" x14ac:dyDescent="0.2">
      <c r="A52" s="30">
        <v>97</v>
      </c>
      <c r="B52" s="38" t="str">
        <f>IF(A52="","ready",IF(COUNTIF(Entry!L:L,A52)=0,"unknown number",IF(MATCH(A52,A:A,0)&lt;ROW(),"duplicate number","OK")))</f>
        <v>OK</v>
      </c>
      <c r="C52" s="30">
        <f t="shared" ref="C52:D52" si="55">C51</f>
        <v>0</v>
      </c>
      <c r="D52" s="30">
        <v>53</v>
      </c>
      <c r="E52" s="30">
        <v>56</v>
      </c>
      <c r="F52" s="35">
        <f>($C51+$D52/60+$E52/3600)/24</f>
        <v>3.7453703703703704E-2</v>
      </c>
      <c r="G52" s="39" t="str">
        <f>IF(ROW()&lt;5,"",IF(A52="","ready",IF(F53&lt;F52,"time error","OK")))</f>
        <v>OK</v>
      </c>
      <c r="H52" s="17">
        <f t="shared" si="2"/>
        <v>49</v>
      </c>
      <c r="I52" s="17" t="str">
        <f t="shared" si="3"/>
        <v>M50:7</v>
      </c>
      <c r="J52" s="17" t="str">
        <f t="shared" si="4"/>
        <v/>
      </c>
      <c r="K52" s="17"/>
      <c r="L52" s="17"/>
      <c r="M52" s="16" t="str">
        <f>IF(A52="","",VLOOKUP($A52,Entry!A:D,2,FALSE))</f>
        <v>Lee Harkness</v>
      </c>
      <c r="N52" s="16" t="str">
        <f>IF(A52="","",VLOOKUP($A52,Entry!A:D,3,FALSE))</f>
        <v>Rossendale Tri Club</v>
      </c>
      <c r="O52" s="16" t="str">
        <f>IF(A52="","",IF(VLOOKUP($A52,Entry!A:D,4,FALSE)="","M",VLOOKUP($A52,Entry!A:D,4,FALSE)))</f>
        <v>M50</v>
      </c>
      <c r="P52" s="17" t="e">
        <f>VLOOKUP(Finish!A52,Summit!A:B,2,FALSE)</f>
        <v>#N/A</v>
      </c>
      <c r="Q52" s="17" t="str">
        <f t="shared" si="5"/>
        <v/>
      </c>
      <c r="R52" s="35">
        <f>F53</f>
        <v>3.7488425925925925E-2</v>
      </c>
      <c r="S52" s="17">
        <f t="shared" si="7"/>
        <v>49</v>
      </c>
    </row>
    <row r="53" spans="1:19" ht="12.75" customHeight="1" x14ac:dyDescent="0.2">
      <c r="A53" s="30">
        <v>70</v>
      </c>
      <c r="B53" s="38" t="str">
        <f>IF(A53="","ready",IF(COUNTIF(Entry!L:L,A53)=0,"unknown number",IF(MATCH(A53,A:A,0)&lt;ROW(),"duplicate number","OK")))</f>
        <v>OK</v>
      </c>
      <c r="C53" s="30">
        <f t="shared" ref="C53:D53" si="56">C52</f>
        <v>0</v>
      </c>
      <c r="D53" s="30">
        <f>D52</f>
        <v>53</v>
      </c>
      <c r="E53" s="30">
        <v>59</v>
      </c>
      <c r="F53" s="35">
        <f>($C52+$D53/60+$E53/3600)/24</f>
        <v>3.7488425925925925E-2</v>
      </c>
      <c r="G53" s="39" t="str">
        <f>IF(ROW()&lt;5,"",IF(A53="","ready",IF(F54&lt;F53,"time error","OK")))</f>
        <v>OK</v>
      </c>
      <c r="H53" s="17">
        <f t="shared" si="2"/>
        <v>50</v>
      </c>
      <c r="I53" s="17" t="str">
        <f t="shared" si="3"/>
        <v>M65:3</v>
      </c>
      <c r="J53" s="17" t="str">
        <f t="shared" si="4"/>
        <v/>
      </c>
      <c r="K53" s="17"/>
      <c r="L53" s="17"/>
      <c r="M53" s="16" t="str">
        <f>IF(A53="","",VLOOKUP($A53,Entry!A:D,2,FALSE))</f>
        <v>Alan Davies</v>
      </c>
      <c r="N53" s="16" t="str">
        <f>IF(A53="","",VLOOKUP($A53,Entry!A:D,3,FALSE))</f>
        <v>Middleton Harriers</v>
      </c>
      <c r="O53" s="16" t="str">
        <f>IF(A53="","",IF(VLOOKUP($A53,Entry!A:D,4,FALSE)="","M",VLOOKUP($A53,Entry!A:D,4,FALSE)))</f>
        <v>M65</v>
      </c>
      <c r="P53" s="17" t="e">
        <f>VLOOKUP(Finish!A53,Summit!A:B,2,FALSE)</f>
        <v>#N/A</v>
      </c>
      <c r="Q53" s="17" t="str">
        <f t="shared" si="5"/>
        <v/>
      </c>
      <c r="R53" s="35">
        <f>F54</f>
        <v>3.7615740740740741E-2</v>
      </c>
      <c r="S53" s="17">
        <f t="shared" si="7"/>
        <v>50</v>
      </c>
    </row>
    <row r="54" spans="1:19" ht="12.75" customHeight="1" x14ac:dyDescent="0.2">
      <c r="A54" s="30">
        <v>94</v>
      </c>
      <c r="B54" s="38" t="str">
        <f>IF(A54="","ready",IF(COUNTIF(Entry!L:L,A54)=0,"unknown number",IF(MATCH(A54,A:A,0)&lt;ROW(),"duplicate number","OK")))</f>
        <v>OK</v>
      </c>
      <c r="C54" s="30">
        <f t="shared" ref="C54:D54" si="57">C53</f>
        <v>0</v>
      </c>
      <c r="D54" s="30">
        <v>54</v>
      </c>
      <c r="E54" s="30">
        <v>10</v>
      </c>
      <c r="F54" s="35">
        <f>($C53+$D54/60+$E54/3600)/24</f>
        <v>3.7615740740740741E-2</v>
      </c>
      <c r="G54" s="39" t="str">
        <f>IF(ROW()&lt;5,"",IF(A54="","ready",IF(F55&lt;F54,"time error","OK")))</f>
        <v>OK</v>
      </c>
      <c r="H54" s="17">
        <f t="shared" si="2"/>
        <v>51</v>
      </c>
      <c r="I54" s="17" t="str">
        <f t="shared" si="3"/>
        <v>M45:7</v>
      </c>
      <c r="J54" s="17" t="str">
        <f t="shared" si="4"/>
        <v/>
      </c>
      <c r="K54" s="17"/>
      <c r="L54" s="17"/>
      <c r="M54" s="16" t="str">
        <f>IF(A54="","",VLOOKUP($A54,Entry!A:D,2,FALSE))</f>
        <v>Lee Entwistle</v>
      </c>
      <c r="N54" s="16" t="str">
        <f>IF(A54="","",VLOOKUP($A54,Entry!A:D,3,FALSE))</f>
        <v>Ramsbottom RC</v>
      </c>
      <c r="O54" s="16" t="str">
        <f>IF(A54="","",IF(VLOOKUP($A54,Entry!A:D,4,FALSE)="","M",VLOOKUP($A54,Entry!A:D,4,FALSE)))</f>
        <v>M45</v>
      </c>
      <c r="P54" s="17" t="e">
        <f>VLOOKUP(Finish!A54,Summit!A:B,2,FALSE)</f>
        <v>#N/A</v>
      </c>
      <c r="Q54" s="17" t="str">
        <f t="shared" si="5"/>
        <v/>
      </c>
      <c r="R54" s="35">
        <f>F55</f>
        <v>3.768518518518519E-2</v>
      </c>
      <c r="S54" s="17">
        <f t="shared" si="7"/>
        <v>51</v>
      </c>
    </row>
    <row r="55" spans="1:19" ht="12.75" customHeight="1" x14ac:dyDescent="0.2">
      <c r="A55" s="30">
        <v>105</v>
      </c>
      <c r="B55" s="38" t="str">
        <f>IF(A55="","ready",IF(COUNTIF(Entry!L:L,A55)=0,"unknown number",IF(MATCH(A55,A:A,0)&lt;ROW(),"duplicate number","OK")))</f>
        <v>OK</v>
      </c>
      <c r="C55" s="30">
        <f t="shared" ref="C55:D55" si="58">C54</f>
        <v>0</v>
      </c>
      <c r="D55" s="30">
        <f>D54</f>
        <v>54</v>
      </c>
      <c r="E55" s="30">
        <v>16</v>
      </c>
      <c r="F55" s="35">
        <f>($C54+$D55/60+$E55/3600)/24</f>
        <v>3.768518518518519E-2</v>
      </c>
      <c r="G55" s="39" t="str">
        <f>IF(ROW()&lt;5,"",IF(A55="","ready",IF(F56&lt;F55,"time error","OK")))</f>
        <v>OK</v>
      </c>
      <c r="H55" s="17">
        <f t="shared" si="2"/>
        <v>52</v>
      </c>
      <c r="I55" s="17" t="str">
        <f t="shared" si="3"/>
        <v>WSen:3</v>
      </c>
      <c r="J55" s="17">
        <f t="shared" si="4"/>
        <v>6</v>
      </c>
      <c r="K55" s="17"/>
      <c r="L55" s="17"/>
      <c r="M55" s="16" t="str">
        <f>IF(A55="","",VLOOKUP($A55,Entry!A:D,2,FALSE))</f>
        <v>Louise Waller</v>
      </c>
      <c r="N55" s="16" t="str">
        <f>IF(A55="","",VLOOKUP($A55,Entry!A:D,3,FALSE))</f>
        <v>Rossendale Harriers</v>
      </c>
      <c r="O55" s="16" t="str">
        <f>IF(A55="","",IF(VLOOKUP($A55,Entry!A:D,4,FALSE)="","M",VLOOKUP($A55,Entry!A:D,4,FALSE)))</f>
        <v>WSen</v>
      </c>
      <c r="P55" s="17" t="e">
        <f>VLOOKUP(Finish!A55,Summit!A:B,2,FALSE)</f>
        <v>#N/A</v>
      </c>
      <c r="Q55" s="17" t="str">
        <f t="shared" si="5"/>
        <v/>
      </c>
      <c r="R55" s="35">
        <f>F56</f>
        <v>3.7708333333333337E-2</v>
      </c>
      <c r="S55" s="17">
        <f t="shared" si="7"/>
        <v>52</v>
      </c>
    </row>
    <row r="56" spans="1:19" ht="12.75" customHeight="1" x14ac:dyDescent="0.2">
      <c r="A56" s="30">
        <v>37</v>
      </c>
      <c r="B56" s="38" t="str">
        <f>IF(A56="","ready",IF(COUNTIF(Entry!L:L,A56)=0,"unknown number",IF(MATCH(A56,A:A,0)&lt;ROW(),"duplicate number","OK")))</f>
        <v>OK</v>
      </c>
      <c r="C56" s="30">
        <f t="shared" ref="C56:D56" si="59">C55</f>
        <v>0</v>
      </c>
      <c r="D56" s="30">
        <f>D55</f>
        <v>54</v>
      </c>
      <c r="E56" s="30">
        <v>18</v>
      </c>
      <c r="F56" s="35">
        <f>($C55+$D56/60+$E56/3600)/24</f>
        <v>3.7708333333333337E-2</v>
      </c>
      <c r="G56" s="39" t="str">
        <f>IF(ROW()&lt;5,"",IF(A56="","ready",IF(F57&lt;F56,"time error","OK")))</f>
        <v>OK</v>
      </c>
      <c r="H56" s="17">
        <f t="shared" si="2"/>
        <v>53</v>
      </c>
      <c r="I56" s="17" t="str">
        <f t="shared" si="3"/>
        <v>M50:8</v>
      </c>
      <c r="J56" s="17" t="str">
        <f t="shared" si="4"/>
        <v/>
      </c>
      <c r="K56" s="17"/>
      <c r="L56" s="17"/>
      <c r="M56" s="16" t="str">
        <f>IF(A56="","",VLOOKUP($A56,Entry!A:D,2,FALSE))</f>
        <v>Graham Jenkins</v>
      </c>
      <c r="N56" s="16" t="str">
        <f>IF(A56="","",VLOOKUP($A56,Entry!A:D,3,FALSE))</f>
        <v>Ribble Valley Runners</v>
      </c>
      <c r="O56" s="16" t="str">
        <f>IF(A56="","",IF(VLOOKUP($A56,Entry!A:D,4,FALSE)="","M",VLOOKUP($A56,Entry!A:D,4,FALSE)))</f>
        <v>M50</v>
      </c>
      <c r="P56" s="17" t="e">
        <f>VLOOKUP(Finish!A56,Summit!A:B,2,FALSE)</f>
        <v>#N/A</v>
      </c>
      <c r="Q56" s="17" t="str">
        <f t="shared" si="5"/>
        <v/>
      </c>
      <c r="R56" s="35">
        <f>F57</f>
        <v>3.8437499999999999E-2</v>
      </c>
      <c r="S56" s="17">
        <f t="shared" si="7"/>
        <v>53</v>
      </c>
    </row>
    <row r="57" spans="1:19" ht="12.75" customHeight="1" x14ac:dyDescent="0.2">
      <c r="A57" s="30">
        <v>8</v>
      </c>
      <c r="B57" s="38" t="str">
        <f>IF(A57="","ready",IF(COUNTIF(Entry!L:L,A57)=0,"unknown number",IF(MATCH(A57,A:A,0)&lt;ROW(),"duplicate number","OK")))</f>
        <v>OK</v>
      </c>
      <c r="C57" s="30">
        <f t="shared" ref="C57:D57" si="60">C56</f>
        <v>0</v>
      </c>
      <c r="D57" s="30">
        <v>55</v>
      </c>
      <c r="E57" s="30">
        <v>21</v>
      </c>
      <c r="F57" s="35">
        <f>($C56+$D57/60+$E57/3600)/24</f>
        <v>3.8437499999999999E-2</v>
      </c>
      <c r="G57" s="39" t="str">
        <f>IF(ROW()&lt;5,"",IF(A57="","ready",IF(F58&lt;F57,"time error","OK")))</f>
        <v>OK</v>
      </c>
      <c r="H57" s="17">
        <f t="shared" si="2"/>
        <v>54</v>
      </c>
      <c r="I57" s="17" t="str">
        <f t="shared" si="3"/>
        <v>M45:8</v>
      </c>
      <c r="J57" s="17" t="str">
        <f t="shared" si="4"/>
        <v/>
      </c>
      <c r="K57" s="17"/>
      <c r="L57" s="17"/>
      <c r="M57" s="16" t="str">
        <f>IF(A57="","",VLOOKUP($A57,Entry!A:D,2,FALSE))</f>
        <v>Seoul Randaii</v>
      </c>
      <c r="N57" s="16" t="str">
        <f>IF(A57="","",VLOOKUP($A57,Entry!A:D,3,FALSE))</f>
        <v>Meltham AC</v>
      </c>
      <c r="O57" s="16" t="str">
        <f>IF(A57="","",IF(VLOOKUP($A57,Entry!A:D,4,FALSE)="","M",VLOOKUP($A57,Entry!A:D,4,FALSE)))</f>
        <v>M45</v>
      </c>
      <c r="P57" s="17" t="e">
        <f>VLOOKUP(Finish!A57,Summit!A:B,2,FALSE)</f>
        <v>#N/A</v>
      </c>
      <c r="Q57" s="17" t="str">
        <f t="shared" si="5"/>
        <v/>
      </c>
      <c r="R57" s="35">
        <f>F58</f>
        <v>3.8460648148148147E-2</v>
      </c>
      <c r="S57" s="17">
        <f t="shared" si="7"/>
        <v>54</v>
      </c>
    </row>
    <row r="58" spans="1:19" ht="12.75" customHeight="1" x14ac:dyDescent="0.2">
      <c r="A58" s="30">
        <v>110</v>
      </c>
      <c r="B58" s="38" t="str">
        <f>IF(A58="","ready",IF(COUNTIF(Entry!L:L,A58)=0,"unknown number",IF(MATCH(A58,A:A,0)&lt;ROW(),"duplicate number","OK")))</f>
        <v>OK</v>
      </c>
      <c r="C58" s="30">
        <f t="shared" ref="C58:D58" si="61">C57</f>
        <v>0</v>
      </c>
      <c r="D58" s="30">
        <f>D57</f>
        <v>55</v>
      </c>
      <c r="E58" s="30">
        <v>23</v>
      </c>
      <c r="F58" s="35">
        <f>($C57+$D58/60+$E58/3600)/24</f>
        <v>3.8460648148148147E-2</v>
      </c>
      <c r="G58" s="39" t="str">
        <f>IF(ROW()&lt;5,"",IF(A58="","ready",IF(F59&lt;F58,"time error","OK")))</f>
        <v>OK</v>
      </c>
      <c r="H58" s="17">
        <f t="shared" si="2"/>
        <v>55</v>
      </c>
      <c r="I58" s="17" t="str">
        <f t="shared" si="3"/>
        <v>MSen:15</v>
      </c>
      <c r="J58" s="17" t="str">
        <f t="shared" si="4"/>
        <v/>
      </c>
      <c r="K58" s="17"/>
      <c r="L58" s="17"/>
      <c r="M58" s="16" t="str">
        <f>IF(A58="","",VLOOKUP($A58,Entry!A:D,2,FALSE))</f>
        <v>Luke Allcock</v>
      </c>
      <c r="N58" s="16" t="str">
        <f>IF(A58="","",VLOOKUP($A58,Entry!A:D,3,FALSE))</f>
        <v>u/a</v>
      </c>
      <c r="O58" s="16" t="str">
        <f>IF(A58="","",IF(VLOOKUP($A58,Entry!A:D,4,FALSE)="","M",VLOOKUP($A58,Entry!A:D,4,FALSE)))</f>
        <v>MSen</v>
      </c>
      <c r="P58" s="17" t="e">
        <f>VLOOKUP(Finish!A58,Summit!A:B,2,FALSE)</f>
        <v>#N/A</v>
      </c>
      <c r="Q58" s="17" t="str">
        <f t="shared" si="5"/>
        <v/>
      </c>
      <c r="R58" s="35">
        <f>F59</f>
        <v>3.8460648148148147E-2</v>
      </c>
      <c r="S58" s="17">
        <f t="shared" si="7"/>
        <v>55</v>
      </c>
    </row>
    <row r="59" spans="1:19" ht="12.75" customHeight="1" x14ac:dyDescent="0.2">
      <c r="A59" s="30">
        <v>92</v>
      </c>
      <c r="B59" s="38" t="str">
        <f>IF(A59="","ready",IF(COUNTIF(Entry!L:L,A59)=0,"unknown number",IF(MATCH(A59,A:A,0)&lt;ROW(),"duplicate number","OK")))</f>
        <v>OK</v>
      </c>
      <c r="C59" s="30">
        <f t="shared" ref="C59:D59" si="62">C58</f>
        <v>0</v>
      </c>
      <c r="D59" s="30">
        <v>55</v>
      </c>
      <c r="E59" s="30">
        <v>23</v>
      </c>
      <c r="F59" s="35">
        <f>($C58+$D59/60+$E59/3600)/24</f>
        <v>3.8460648148148147E-2</v>
      </c>
      <c r="G59" s="39" t="str">
        <f>IF(ROW()&lt;5,"",IF(A59="","ready",IF(F60&lt;F59,"time error","OK")))</f>
        <v>OK</v>
      </c>
      <c r="H59" s="17">
        <f t="shared" si="2"/>
        <v>56</v>
      </c>
      <c r="I59" s="17" t="str">
        <f t="shared" si="3"/>
        <v>M40:7</v>
      </c>
      <c r="J59" s="17" t="str">
        <f t="shared" si="4"/>
        <v/>
      </c>
      <c r="K59" s="17"/>
      <c r="L59" s="17"/>
      <c r="M59" s="16" t="str">
        <f>IF(A59="","",VLOOKUP($A59,Entry!A:D,2,FALSE))</f>
        <v>Peter Potter</v>
      </c>
      <c r="N59" s="16" t="str">
        <f>IF(A59="","",VLOOKUP($A59,Entry!A:D,3,FALSE))</f>
        <v>Prestwich AC</v>
      </c>
      <c r="O59" s="16" t="str">
        <f>IF(A59="","",IF(VLOOKUP($A59,Entry!A:D,4,FALSE)="","M",VLOOKUP($A59,Entry!A:D,4,FALSE)))</f>
        <v>M40</v>
      </c>
      <c r="P59" s="17" t="e">
        <f>VLOOKUP(Finish!A59,Summit!A:B,2,FALSE)</f>
        <v>#N/A</v>
      </c>
      <c r="Q59" s="17" t="str">
        <f t="shared" si="5"/>
        <v/>
      </c>
      <c r="R59" s="35">
        <f>F60</f>
        <v>3.8634259259259257E-2</v>
      </c>
      <c r="S59" s="17">
        <f t="shared" si="7"/>
        <v>56</v>
      </c>
    </row>
    <row r="60" spans="1:19" ht="12.75" customHeight="1" x14ac:dyDescent="0.2">
      <c r="A60" s="30">
        <v>22</v>
      </c>
      <c r="B60" s="38" t="str">
        <f>IF(A60="","ready",IF(COUNTIF(Entry!L:L,A60)=0,"unknown number",IF(MATCH(A60,A:A,0)&lt;ROW(),"duplicate number","OK")))</f>
        <v>OK</v>
      </c>
      <c r="C60" s="30">
        <f t="shared" ref="C60:D60" si="63">C59</f>
        <v>0</v>
      </c>
      <c r="D60" s="30">
        <f>D59</f>
        <v>55</v>
      </c>
      <c r="E60" s="30">
        <v>38</v>
      </c>
      <c r="F60" s="35">
        <f>($C59+$D60/60+$E60/3600)/24</f>
        <v>3.8634259259259257E-2</v>
      </c>
      <c r="G60" s="39" t="str">
        <f>IF(ROW()&lt;5,"",IF(A60="","ready",IF(F61&lt;F60,"time error","OK")))</f>
        <v>OK</v>
      </c>
      <c r="H60" s="17">
        <f t="shared" si="2"/>
        <v>57</v>
      </c>
      <c r="I60" s="17" t="str">
        <f t="shared" si="3"/>
        <v>M45:9</v>
      </c>
      <c r="J60" s="17" t="str">
        <f t="shared" si="4"/>
        <v/>
      </c>
      <c r="K60" s="17"/>
      <c r="L60" s="17"/>
      <c r="M60" s="16" t="str">
        <f>IF(A60="","",VLOOKUP($A60,Entry!A:D,2,FALSE))</f>
        <v>Richard Campbell</v>
      </c>
      <c r="N60" s="16" t="str">
        <f>IF(A60="","",VLOOKUP($A60,Entry!A:D,3,FALSE))</f>
        <v>Rossendale Harriers</v>
      </c>
      <c r="O60" s="16" t="str">
        <f>IF(A60="","",IF(VLOOKUP($A60,Entry!A:D,4,FALSE)="","M",VLOOKUP($A60,Entry!A:D,4,FALSE)))</f>
        <v>M45</v>
      </c>
      <c r="P60" s="17" t="e">
        <f>VLOOKUP(Finish!A60,Summit!A:B,2,FALSE)</f>
        <v>#N/A</v>
      </c>
      <c r="Q60" s="17" t="str">
        <f t="shared" si="5"/>
        <v/>
      </c>
      <c r="R60" s="35">
        <f>F61</f>
        <v>3.875E-2</v>
      </c>
      <c r="S60" s="17">
        <f t="shared" si="7"/>
        <v>57</v>
      </c>
    </row>
    <row r="61" spans="1:19" ht="12.75" customHeight="1" x14ac:dyDescent="0.2">
      <c r="A61" s="30">
        <v>20</v>
      </c>
      <c r="B61" s="38" t="str">
        <f>IF(A61="","ready",IF(COUNTIF(Entry!L:L,A61)=0,"unknown number",IF(MATCH(A61,A:A,0)&lt;ROW(),"duplicate number","OK")))</f>
        <v>OK</v>
      </c>
      <c r="C61" s="30">
        <f t="shared" ref="C61:D61" si="64">C60</f>
        <v>0</v>
      </c>
      <c r="D61" s="30">
        <v>55</v>
      </c>
      <c r="E61" s="30">
        <v>48</v>
      </c>
      <c r="F61" s="35">
        <f>($C60+$D61/60+$E61/3600)/24</f>
        <v>3.875E-2</v>
      </c>
      <c r="G61" s="39" t="str">
        <f>IF(ROW()&lt;5,"",IF(A61="","ready",IF(F62&lt;F61,"time error","OK")))</f>
        <v>OK</v>
      </c>
      <c r="H61" s="17">
        <f t="shared" si="2"/>
        <v>58</v>
      </c>
      <c r="I61" s="17" t="str">
        <f t="shared" si="3"/>
        <v>W55:2</v>
      </c>
      <c r="J61" s="17">
        <f t="shared" si="4"/>
        <v>7</v>
      </c>
      <c r="K61" s="17"/>
      <c r="L61" s="17"/>
      <c r="M61" s="16" t="str">
        <f>IF(A61="","",VLOOKUP($A61,Entry!A:D,2,FALSE))</f>
        <v>Fiona Dyson</v>
      </c>
      <c r="N61" s="16" t="str">
        <f>IF(A61="","",VLOOKUP($A61,Entry!A:D,3,FALSE))</f>
        <v>Saddleworth Runners</v>
      </c>
      <c r="O61" s="16" t="str">
        <f>IF(A61="","",IF(VLOOKUP($A61,Entry!A:D,4,FALSE)="","M",VLOOKUP($A61,Entry!A:D,4,FALSE)))</f>
        <v>W55</v>
      </c>
      <c r="P61" s="17" t="e">
        <f>VLOOKUP(Finish!A61,Summit!A:B,2,FALSE)</f>
        <v>#N/A</v>
      </c>
      <c r="Q61" s="17" t="str">
        <f t="shared" si="5"/>
        <v/>
      </c>
      <c r="R61" s="35">
        <f>F62</f>
        <v>3.9004629629629632E-2</v>
      </c>
      <c r="S61" s="17">
        <f t="shared" si="7"/>
        <v>58</v>
      </c>
    </row>
    <row r="62" spans="1:19" ht="12.75" customHeight="1" x14ac:dyDescent="0.2">
      <c r="A62" s="30">
        <v>43</v>
      </c>
      <c r="B62" s="38" t="str">
        <f>IF(A62="","ready",IF(COUNTIF(Entry!L:L,A62)=0,"unknown number",IF(MATCH(A62,A:A,0)&lt;ROW(),"duplicate number","OK")))</f>
        <v>OK</v>
      </c>
      <c r="C62" s="30">
        <f t="shared" ref="C62:D62" si="65">C61</f>
        <v>0</v>
      </c>
      <c r="D62" s="30">
        <v>56</v>
      </c>
      <c r="E62" s="30">
        <v>10</v>
      </c>
      <c r="F62" s="35">
        <f>($C61+$D62/60+$E62/3600)/24</f>
        <v>3.9004629629629632E-2</v>
      </c>
      <c r="G62" s="39" t="str">
        <f>IF(ROW()&lt;5,"",IF(A62="","ready",IF(F63&lt;F62,"time error","OK")))</f>
        <v>OK</v>
      </c>
      <c r="H62" s="17">
        <f t="shared" si="2"/>
        <v>59</v>
      </c>
      <c r="I62" s="17" t="str">
        <f t="shared" si="3"/>
        <v>W40:2</v>
      </c>
      <c r="J62" s="17">
        <f t="shared" si="4"/>
        <v>8</v>
      </c>
      <c r="K62" s="17"/>
      <c r="L62" s="17"/>
      <c r="M62" s="16" t="str">
        <f>IF(A62="","",VLOOKUP($A62,Entry!A:D,2,FALSE))</f>
        <v>Yasmin Boodhun</v>
      </c>
      <c r="N62" s="16" t="str">
        <f>IF(A62="","",VLOOKUP($A62,Entry!A:D,3,FALSE))</f>
        <v>Holcombe Harriers</v>
      </c>
      <c r="O62" s="16" t="str">
        <f>IF(A62="","",IF(VLOOKUP($A62,Entry!A:D,4,FALSE)="","M",VLOOKUP($A62,Entry!A:D,4,FALSE)))</f>
        <v>W40</v>
      </c>
      <c r="P62" s="17" t="e">
        <f>VLOOKUP(Finish!A62,Summit!A:B,2,FALSE)</f>
        <v>#N/A</v>
      </c>
      <c r="Q62" s="17" t="str">
        <f t="shared" si="5"/>
        <v/>
      </c>
      <c r="R62" s="35">
        <f>F63</f>
        <v>3.9085648148148147E-2</v>
      </c>
      <c r="S62" s="17">
        <f t="shared" si="7"/>
        <v>59</v>
      </c>
    </row>
    <row r="63" spans="1:19" ht="12.75" customHeight="1" x14ac:dyDescent="0.2">
      <c r="A63" s="30">
        <v>52</v>
      </c>
      <c r="B63" s="38" t="str">
        <f>IF(A63="","ready",IF(COUNTIF(Entry!L:L,A63)=0,"unknown number",IF(MATCH(A63,A:A,0)&lt;ROW(),"duplicate number","OK")))</f>
        <v>OK</v>
      </c>
      <c r="C63" s="30">
        <f t="shared" ref="C63:D63" si="66">C62</f>
        <v>0</v>
      </c>
      <c r="D63" s="30">
        <f>D62</f>
        <v>56</v>
      </c>
      <c r="E63" s="30">
        <v>17</v>
      </c>
      <c r="F63" s="35">
        <f>($C62+$D63/60+$E63/3600)/24</f>
        <v>3.9085648148148147E-2</v>
      </c>
      <c r="G63" s="39" t="str">
        <f>IF(ROW()&lt;5,"",IF(A63="","ready",IF(F64&lt;F63,"time error","OK")))</f>
        <v>OK</v>
      </c>
      <c r="H63" s="17">
        <f t="shared" si="2"/>
        <v>60</v>
      </c>
      <c r="I63" s="17" t="str">
        <f t="shared" si="3"/>
        <v>M60:4</v>
      </c>
      <c r="J63" s="17" t="str">
        <f t="shared" si="4"/>
        <v/>
      </c>
      <c r="K63" s="17"/>
      <c r="L63" s="17"/>
      <c r="M63" s="16" t="str">
        <f>IF(A63="","",VLOOKUP($A63,Entry!A:D,2,FALSE))</f>
        <v>Colin Gilmour</v>
      </c>
      <c r="N63" s="16" t="str">
        <f>IF(A63="","",VLOOKUP($A63,Entry!A:D,3,FALSE))</f>
        <v>u/a</v>
      </c>
      <c r="O63" s="16" t="str">
        <f>IF(A63="","",IF(VLOOKUP($A63,Entry!A:D,4,FALSE)="","M",VLOOKUP($A63,Entry!A:D,4,FALSE)))</f>
        <v>M60</v>
      </c>
      <c r="P63" s="17" t="e">
        <f>VLOOKUP(Finish!A63,Summit!A:B,2,FALSE)</f>
        <v>#N/A</v>
      </c>
      <c r="Q63" s="17" t="str">
        <f t="shared" si="5"/>
        <v/>
      </c>
      <c r="R63" s="35">
        <f>F64</f>
        <v>3.9282407407407412E-2</v>
      </c>
      <c r="S63" s="17">
        <f t="shared" si="7"/>
        <v>60</v>
      </c>
    </row>
    <row r="64" spans="1:19" ht="12.75" customHeight="1" x14ac:dyDescent="0.2">
      <c r="A64" s="30">
        <v>23</v>
      </c>
      <c r="B64" s="38" t="str">
        <f>IF(A64="","ready",IF(COUNTIF(Entry!L:L,A64)=0,"unknown number",IF(MATCH(A64,A:A,0)&lt;ROW(),"duplicate number","OK")))</f>
        <v>OK</v>
      </c>
      <c r="C64" s="30">
        <f t="shared" ref="C64:D64" si="67">C63</f>
        <v>0</v>
      </c>
      <c r="D64" s="30">
        <f>D63</f>
        <v>56</v>
      </c>
      <c r="E64" s="30">
        <v>34</v>
      </c>
      <c r="F64" s="35">
        <f>($C63+$D64/60+$E64/3600)/24</f>
        <v>3.9282407407407412E-2</v>
      </c>
      <c r="G64" s="39" t="str">
        <f>IF(ROW()&lt;5,"",IF(A64="","ready",IF(F65&lt;F64,"time error","OK")))</f>
        <v>OK</v>
      </c>
      <c r="H64" s="17">
        <f t="shared" si="2"/>
        <v>61</v>
      </c>
      <c r="I64" s="17" t="str">
        <f t="shared" si="3"/>
        <v>M50:9</v>
      </c>
      <c r="J64" s="17" t="str">
        <f t="shared" si="4"/>
        <v/>
      </c>
      <c r="K64" s="17"/>
      <c r="L64" s="17"/>
      <c r="M64" s="16" t="str">
        <f>IF(A64="","",VLOOKUP($A64,Entry!A:D,2,FALSE))</f>
        <v>Chris Rainey</v>
      </c>
      <c r="N64" s="16" t="str">
        <f>IF(A64="","",VLOOKUP($A64,Entry!A:D,3,FALSE))</f>
        <v>u/a</v>
      </c>
      <c r="O64" s="16" t="str">
        <f>IF(A64="","",IF(VLOOKUP($A64,Entry!A:D,4,FALSE)="","M",VLOOKUP($A64,Entry!A:D,4,FALSE)))</f>
        <v>M50</v>
      </c>
      <c r="P64" s="17" t="e">
        <f>VLOOKUP(Finish!A64,Summit!A:B,2,FALSE)</f>
        <v>#N/A</v>
      </c>
      <c r="Q64" s="17" t="str">
        <f t="shared" si="5"/>
        <v/>
      </c>
      <c r="R64" s="35">
        <f>F65</f>
        <v>3.9328703703703706E-2</v>
      </c>
      <c r="S64" s="17">
        <f t="shared" si="7"/>
        <v>61</v>
      </c>
    </row>
    <row r="65" spans="1:19" ht="12.75" customHeight="1" x14ac:dyDescent="0.2">
      <c r="A65" s="30">
        <v>31</v>
      </c>
      <c r="B65" s="38" t="str">
        <f>IF(A65="","ready",IF(COUNTIF(Entry!L:L,A65)=0,"unknown number",IF(MATCH(A65,A:A,0)&lt;ROW(),"duplicate number","OK")))</f>
        <v>OK</v>
      </c>
      <c r="C65" s="30">
        <f t="shared" ref="C65:D65" si="68">C64</f>
        <v>0</v>
      </c>
      <c r="D65" s="30">
        <v>56</v>
      </c>
      <c r="E65" s="30">
        <v>38</v>
      </c>
      <c r="F65" s="35">
        <f>($C64+$D65/60+$E65/3600)/24</f>
        <v>3.9328703703703706E-2</v>
      </c>
      <c r="G65" s="39" t="str">
        <f>IF(ROW()&lt;5,"",IF(A65="","ready",IF(F66&lt;F65,"time error","OK")))</f>
        <v>OK</v>
      </c>
      <c r="H65" s="17">
        <f t="shared" si="2"/>
        <v>62</v>
      </c>
      <c r="I65" s="17" t="str">
        <f t="shared" si="3"/>
        <v>M55:6</v>
      </c>
      <c r="J65" s="17" t="str">
        <f t="shared" si="4"/>
        <v/>
      </c>
      <c r="K65" s="17"/>
      <c r="L65" s="17"/>
      <c r="M65" s="16" t="str">
        <f>IF(A65="","",VLOOKUP($A65,Entry!A:D,2,FALSE))</f>
        <v>Lee Turner</v>
      </c>
      <c r="N65" s="16" t="str">
        <f>IF(A65="","",VLOOKUP($A65,Entry!A:D,3,FALSE))</f>
        <v>Radcliffe AC</v>
      </c>
      <c r="O65" s="16" t="str">
        <f>IF(A65="","",IF(VLOOKUP($A65,Entry!A:D,4,FALSE)="","M",VLOOKUP($A65,Entry!A:D,4,FALSE)))</f>
        <v>M55</v>
      </c>
      <c r="P65" s="17" t="e">
        <f>VLOOKUP(Finish!A65,Summit!A:B,2,FALSE)</f>
        <v>#N/A</v>
      </c>
      <c r="Q65" s="17" t="str">
        <f t="shared" si="5"/>
        <v/>
      </c>
      <c r="R65" s="35">
        <f>F66</f>
        <v>3.9525462962962964E-2</v>
      </c>
      <c r="S65" s="17">
        <f t="shared" si="7"/>
        <v>62</v>
      </c>
    </row>
    <row r="66" spans="1:19" ht="12.75" customHeight="1" x14ac:dyDescent="0.2">
      <c r="A66" s="30">
        <v>36</v>
      </c>
      <c r="B66" s="38" t="str">
        <f>IF(A66="","ready",IF(COUNTIF(Entry!L:L,A66)=0,"unknown number",IF(MATCH(A66,A:A,0)&lt;ROW(),"duplicate number","OK")))</f>
        <v>OK</v>
      </c>
      <c r="C66" s="30">
        <f t="shared" ref="C66:D66" si="69">C65</f>
        <v>0</v>
      </c>
      <c r="D66" s="30">
        <f>D65</f>
        <v>56</v>
      </c>
      <c r="E66" s="30">
        <v>55</v>
      </c>
      <c r="F66" s="35">
        <f>($C65+$D66/60+$E66/3600)/24</f>
        <v>3.9525462962962964E-2</v>
      </c>
      <c r="G66" s="39" t="str">
        <f>IF(ROW()&lt;5,"",IF(A66="","ready",IF(F67&lt;F66,"time error","OK")))</f>
        <v>OK</v>
      </c>
      <c r="H66" s="17">
        <f t="shared" si="2"/>
        <v>63</v>
      </c>
      <c r="I66" s="17" t="str">
        <f t="shared" si="3"/>
        <v>M75:1</v>
      </c>
      <c r="J66" s="17" t="str">
        <f t="shared" si="4"/>
        <v/>
      </c>
      <c r="K66" s="17"/>
      <c r="L66" s="17"/>
      <c r="M66" s="16" t="str">
        <f>IF(A66="","",VLOOKUP($A66,Entry!A:D,2,FALSE))</f>
        <v>Ken Taylor</v>
      </c>
      <c r="N66" s="16" t="str">
        <f>IF(A66="","",VLOOKUP($A66,Entry!A:D,3,FALSE))</f>
        <v>Rossendale Harriers</v>
      </c>
      <c r="O66" s="16" t="str">
        <f>IF(A66="","",IF(VLOOKUP($A66,Entry!A:D,4,FALSE)="","M",VLOOKUP($A66,Entry!A:D,4,FALSE)))</f>
        <v>M75</v>
      </c>
      <c r="P66" s="17" t="e">
        <f>VLOOKUP(Finish!A66,Summit!A:B,2,FALSE)</f>
        <v>#N/A</v>
      </c>
      <c r="Q66" s="17" t="str">
        <f t="shared" si="5"/>
        <v>*</v>
      </c>
      <c r="R66" s="35">
        <f>F67</f>
        <v>3.9548611111111111E-2</v>
      </c>
      <c r="S66" s="17">
        <f t="shared" si="7"/>
        <v>63</v>
      </c>
    </row>
    <row r="67" spans="1:19" ht="12.75" customHeight="1" x14ac:dyDescent="0.2">
      <c r="A67" s="30">
        <v>33</v>
      </c>
      <c r="B67" s="38" t="str">
        <f>IF(A67="","ready",IF(COUNTIF(Entry!L:L,A67)=0,"unknown number",IF(MATCH(A67,A:A,0)&lt;ROW(),"duplicate number","OK")))</f>
        <v>OK</v>
      </c>
      <c r="C67" s="30">
        <f t="shared" ref="C67:D67" si="70">C66</f>
        <v>0</v>
      </c>
      <c r="D67" s="30">
        <v>56</v>
      </c>
      <c r="E67" s="30">
        <v>57</v>
      </c>
      <c r="F67" s="35">
        <f>($C66+$D67/60+$E67/3600)/24</f>
        <v>3.9548611111111111E-2</v>
      </c>
      <c r="G67" s="39" t="str">
        <f>IF(ROW()&lt;5,"",IF(A67="","ready",IF(F68&lt;F67,"time error","OK")))</f>
        <v>OK</v>
      </c>
      <c r="H67" s="17">
        <f t="shared" si="2"/>
        <v>64</v>
      </c>
      <c r="I67" s="17" t="str">
        <f t="shared" si="3"/>
        <v>M50:10</v>
      </c>
      <c r="J67" s="17" t="str">
        <f t="shared" si="4"/>
        <v/>
      </c>
      <c r="K67" s="17"/>
      <c r="L67" s="17"/>
      <c r="M67" s="16" t="str">
        <f>IF(A67="","",VLOOKUP($A67,Entry!A:D,2,FALSE))</f>
        <v>David Kenneford</v>
      </c>
      <c r="N67" s="16" t="str">
        <f>IF(A67="","",VLOOKUP($A67,Entry!A:D,3,FALSE))</f>
        <v>Accrington RR</v>
      </c>
      <c r="O67" s="16" t="str">
        <f>IF(A67="","",IF(VLOOKUP($A67,Entry!A:D,4,FALSE)="","M",VLOOKUP($A67,Entry!A:D,4,FALSE)))</f>
        <v>M50</v>
      </c>
      <c r="P67" s="17" t="e">
        <f>VLOOKUP(Finish!A67,Summit!A:B,2,FALSE)</f>
        <v>#N/A</v>
      </c>
      <c r="Q67" s="17" t="str">
        <f t="shared" si="5"/>
        <v/>
      </c>
      <c r="R67" s="35">
        <f>F68</f>
        <v>3.9571759259259258E-2</v>
      </c>
      <c r="S67" s="17">
        <f t="shared" si="7"/>
        <v>64</v>
      </c>
    </row>
    <row r="68" spans="1:19" ht="12.75" customHeight="1" x14ac:dyDescent="0.2">
      <c r="A68" s="30">
        <v>74</v>
      </c>
      <c r="B68" s="38" t="str">
        <f>IF(A68="","ready",IF(COUNTIF(Entry!L:L,A68)=0,"unknown number",IF(MATCH(A68,A:A,0)&lt;ROW(),"duplicate number","OK")))</f>
        <v>OK</v>
      </c>
      <c r="C68" s="30">
        <f t="shared" ref="C68:D68" si="71">C67</f>
        <v>0</v>
      </c>
      <c r="D68" s="30">
        <f>D67</f>
        <v>56</v>
      </c>
      <c r="E68" s="30">
        <v>59</v>
      </c>
      <c r="F68" s="35">
        <f>($C67+$D68/60+$E68/3600)/24</f>
        <v>3.9571759259259258E-2</v>
      </c>
      <c r="G68" s="39" t="str">
        <f>IF(ROW()&lt;5,"",IF(A68="","ready",IF(F69&lt;F68,"time error","OK")))</f>
        <v>OK</v>
      </c>
      <c r="H68" s="17">
        <f t="shared" si="2"/>
        <v>65</v>
      </c>
      <c r="I68" s="17" t="str">
        <f t="shared" si="3"/>
        <v>MSen:16</v>
      </c>
      <c r="J68" s="17" t="str">
        <f t="shared" si="4"/>
        <v/>
      </c>
      <c r="K68" s="17"/>
      <c r="L68" s="17"/>
      <c r="M68" s="16" t="str">
        <f>IF(A68="","",VLOOKUP($A68,Entry!A:D,2,FALSE))</f>
        <v>Guy Sanderson</v>
      </c>
      <c r="N68" s="16" t="str">
        <f>IF(A68="","",VLOOKUP($A68,Entry!A:D,3,FALSE))</f>
        <v>u/a</v>
      </c>
      <c r="O68" s="16" t="str">
        <f>IF(A68="","",IF(VLOOKUP($A68,Entry!A:D,4,FALSE)="","M",VLOOKUP($A68,Entry!A:D,4,FALSE)))</f>
        <v>MSen</v>
      </c>
      <c r="P68" s="17" t="e">
        <f>VLOOKUP(Finish!A68,Summit!A:B,2,FALSE)</f>
        <v>#N/A</v>
      </c>
      <c r="Q68" s="17" t="str">
        <f t="shared" si="5"/>
        <v/>
      </c>
      <c r="R68" s="35">
        <f>F69</f>
        <v>3.9629629629629626E-2</v>
      </c>
      <c r="S68" s="17">
        <f t="shared" si="7"/>
        <v>65</v>
      </c>
    </row>
    <row r="69" spans="1:19" ht="12.75" customHeight="1" x14ac:dyDescent="0.2">
      <c r="A69" s="30">
        <v>104</v>
      </c>
      <c r="B69" s="38" t="str">
        <f>IF(A69="","ready",IF(COUNTIF(Entry!L:L,A69)=0,"unknown number",IF(MATCH(A69,A:A,0)&lt;ROW(),"duplicate number","OK")))</f>
        <v>OK</v>
      </c>
      <c r="C69" s="30">
        <f t="shared" ref="C69:D69" si="72">C68</f>
        <v>0</v>
      </c>
      <c r="D69" s="30">
        <v>57</v>
      </c>
      <c r="E69" s="30">
        <v>4</v>
      </c>
      <c r="F69" s="35">
        <f>($C68+$D69/60+$E69/3600)/24</f>
        <v>3.9629629629629626E-2</v>
      </c>
      <c r="G69" s="39" t="str">
        <f>IF(ROW()&lt;5,"",IF(A69="","ready",IF(F70&lt;F69,"time error","OK")))</f>
        <v>OK</v>
      </c>
      <c r="H69" s="17">
        <f t="shared" si="2"/>
        <v>66</v>
      </c>
      <c r="I69" s="17" t="str">
        <f t="shared" si="3"/>
        <v>M55:7</v>
      </c>
      <c r="J69" s="17" t="str">
        <f t="shared" si="4"/>
        <v/>
      </c>
      <c r="K69" s="17"/>
      <c r="L69" s="17"/>
      <c r="M69" s="16" t="str">
        <f>IF(A69="","",VLOOKUP($A69,Entry!A:D,2,FALSE))</f>
        <v>Andrew Kershaw</v>
      </c>
      <c r="N69" s="16" t="str">
        <f>IF(A69="","",VLOOKUP($A69,Entry!A:D,3,FALSE))</f>
        <v>Rossendale Tri Club</v>
      </c>
      <c r="O69" s="16" t="str">
        <f>IF(A69="","",IF(VLOOKUP($A69,Entry!A:D,4,FALSE)="","M",VLOOKUP($A69,Entry!A:D,4,FALSE)))</f>
        <v>M55</v>
      </c>
      <c r="P69" s="17">
        <f>VLOOKUP(Finish!A69,Summit!A:B,2,FALSE)</f>
        <v>1</v>
      </c>
      <c r="Q69" s="17" t="str">
        <f t="shared" si="5"/>
        <v/>
      </c>
      <c r="R69" s="35">
        <f>F70</f>
        <v>3.9664351851851846E-2</v>
      </c>
      <c r="S69" s="17">
        <f t="shared" si="7"/>
        <v>66</v>
      </c>
    </row>
    <row r="70" spans="1:19" ht="12.75" customHeight="1" x14ac:dyDescent="0.2">
      <c r="A70" s="30">
        <v>10</v>
      </c>
      <c r="B70" s="38" t="str">
        <f>IF(A70="","ready",IF(COUNTIF(Entry!L:L,A70)=0,"unknown number",IF(MATCH(A70,A:A,0)&lt;ROW(),"duplicate number","OK")))</f>
        <v>OK</v>
      </c>
      <c r="C70" s="30">
        <f t="shared" ref="C70:D70" si="73">C69</f>
        <v>0</v>
      </c>
      <c r="D70" s="30">
        <f>D69</f>
        <v>57</v>
      </c>
      <c r="E70" s="30">
        <v>7</v>
      </c>
      <c r="F70" s="35">
        <f>($C69+$D70/60+$E70/3600)/24</f>
        <v>3.9664351851851846E-2</v>
      </c>
      <c r="G70" s="39" t="str">
        <f>IF(ROW()&lt;5,"",IF(A70="","ready",IF(F71&lt;F70,"time error","OK")))</f>
        <v>OK</v>
      </c>
      <c r="H70" s="17">
        <f t="shared" si="2"/>
        <v>67</v>
      </c>
      <c r="I70" s="17" t="str">
        <f t="shared" si="3"/>
        <v>M60:5</v>
      </c>
      <c r="J70" s="17" t="str">
        <f t="shared" si="4"/>
        <v/>
      </c>
      <c r="K70" s="17"/>
      <c r="L70" s="17"/>
      <c r="M70" s="16" t="str">
        <f>IF(A70="","",VLOOKUP($A70,Entry!A:D,2,FALSE))</f>
        <v>Peter Nuttall</v>
      </c>
      <c r="N70" s="16" t="str">
        <f>IF(A70="","",VLOOKUP($A70,Entry!A:D,3,FALSE))</f>
        <v>Rossendale Harriers</v>
      </c>
      <c r="O70" s="16" t="str">
        <f>IF(A70="","",IF(VLOOKUP($A70,Entry!A:D,4,FALSE)="","M",VLOOKUP($A70,Entry!A:D,4,FALSE)))</f>
        <v>M60</v>
      </c>
      <c r="P70" s="17" t="e">
        <f>VLOOKUP(Finish!A70,Summit!A:B,2,FALSE)</f>
        <v>#N/A</v>
      </c>
      <c r="Q70" s="17" t="str">
        <f t="shared" si="5"/>
        <v/>
      </c>
      <c r="R70" s="35">
        <f>F71</f>
        <v>3.9699074074074074E-2</v>
      </c>
      <c r="S70" s="17">
        <f t="shared" si="7"/>
        <v>67</v>
      </c>
    </row>
    <row r="71" spans="1:19" ht="12.75" customHeight="1" x14ac:dyDescent="0.2">
      <c r="A71" s="30">
        <v>44</v>
      </c>
      <c r="B71" s="38" t="str">
        <f>IF(A71="","ready",IF(COUNTIF(Entry!L:L,A71)=0,"unknown number",IF(MATCH(A71,A:A,0)&lt;ROW(),"duplicate number","OK")))</f>
        <v>OK</v>
      </c>
      <c r="C71" s="30">
        <f t="shared" ref="C71:D71" si="74">C70</f>
        <v>0</v>
      </c>
      <c r="D71" s="30">
        <v>57</v>
      </c>
      <c r="E71" s="30">
        <v>10</v>
      </c>
      <c r="F71" s="35">
        <f>($C70+$D71/60+$E71/3600)/24</f>
        <v>3.9699074074074074E-2</v>
      </c>
      <c r="G71" s="39" t="str">
        <f>IF(ROW()&lt;5,"",IF(A71="","ready",IF(F72&lt;F71,"time error","OK")))</f>
        <v>OK</v>
      </c>
      <c r="H71" s="17">
        <f t="shared" si="2"/>
        <v>68</v>
      </c>
      <c r="I71" s="17" t="str">
        <f t="shared" si="3"/>
        <v>W45:1</v>
      </c>
      <c r="J71" s="17">
        <f t="shared" si="4"/>
        <v>9</v>
      </c>
      <c r="K71" s="17"/>
      <c r="L71" s="17"/>
      <c r="M71" s="16" t="str">
        <f>IF(A71="","",VLOOKUP($A71,Entry!A:D,2,FALSE))</f>
        <v>Helen Taylor</v>
      </c>
      <c r="N71" s="16" t="str">
        <f>IF(A71="","",VLOOKUP($A71,Entry!A:D,3,FALSE))</f>
        <v>Holcombe Harriers</v>
      </c>
      <c r="O71" s="16" t="str">
        <f>IF(A71="","",IF(VLOOKUP($A71,Entry!A:D,4,FALSE)="","M",VLOOKUP($A71,Entry!A:D,4,FALSE)))</f>
        <v>W45</v>
      </c>
      <c r="P71" s="17" t="e">
        <f>VLOOKUP(Finish!A71,Summit!A:B,2,FALSE)</f>
        <v>#N/A</v>
      </c>
      <c r="Q71" s="17" t="str">
        <f t="shared" si="5"/>
        <v>*</v>
      </c>
      <c r="R71" s="35">
        <f>F72</f>
        <v>3.9722222222222221E-2</v>
      </c>
      <c r="S71" s="17">
        <f t="shared" si="7"/>
        <v>68</v>
      </c>
    </row>
    <row r="72" spans="1:19" ht="12.75" customHeight="1" x14ac:dyDescent="0.2">
      <c r="A72" s="30">
        <v>26</v>
      </c>
      <c r="B72" s="38" t="str">
        <f>IF(A72="","ready",IF(COUNTIF(Entry!L:L,A72)=0,"unknown number",IF(MATCH(A72,A:A,0)&lt;ROW(),"duplicate number","OK")))</f>
        <v>OK</v>
      </c>
      <c r="C72" s="30">
        <f t="shared" ref="C72:D72" si="75">C71</f>
        <v>0</v>
      </c>
      <c r="D72" s="30">
        <f>D71</f>
        <v>57</v>
      </c>
      <c r="E72" s="30">
        <v>12</v>
      </c>
      <c r="F72" s="35">
        <f>($C71+$D72/60+$E72/3600)/24</f>
        <v>3.9722222222222221E-2</v>
      </c>
      <c r="G72" s="39" t="str">
        <f>IF(ROW()&lt;5,"",IF(A72="","ready",IF(F73&lt;F72,"time error","OK")))</f>
        <v>OK</v>
      </c>
      <c r="H72" s="17">
        <f t="shared" si="2"/>
        <v>69</v>
      </c>
      <c r="I72" s="17" t="str">
        <f t="shared" si="3"/>
        <v>M55:8</v>
      </c>
      <c r="J72" s="17" t="str">
        <f t="shared" si="4"/>
        <v/>
      </c>
      <c r="K72" s="17"/>
      <c r="L72" s="17"/>
      <c r="M72" s="16" t="str">
        <f>IF(A72="","",VLOOKUP($A72,Entry!A:D,2,FALSE))</f>
        <v>Paul Patrick</v>
      </c>
      <c r="N72" s="16" t="str">
        <f>IF(A72="","",VLOOKUP($A72,Entry!A:D,3,FALSE))</f>
        <v>Stainland Lions</v>
      </c>
      <c r="O72" s="16" t="str">
        <f>IF(A72="","",IF(VLOOKUP($A72,Entry!A:D,4,FALSE)="","M",VLOOKUP($A72,Entry!A:D,4,FALSE)))</f>
        <v>M55</v>
      </c>
      <c r="P72" s="17" t="e">
        <f>VLOOKUP(Finish!A72,Summit!A:B,2,FALSE)</f>
        <v>#N/A</v>
      </c>
      <c r="Q72" s="17" t="str">
        <f t="shared" si="5"/>
        <v/>
      </c>
      <c r="R72" s="35">
        <f>F73</f>
        <v>3.9780092592592589E-2</v>
      </c>
      <c r="S72" s="17">
        <f t="shared" si="7"/>
        <v>69</v>
      </c>
    </row>
    <row r="73" spans="1:19" ht="12.75" customHeight="1" x14ac:dyDescent="0.2">
      <c r="A73" s="30">
        <v>65</v>
      </c>
      <c r="B73" s="38" t="str">
        <f>IF(A73="","ready",IF(COUNTIF(Entry!L:L,A73)=0,"unknown number",IF(MATCH(A73,A:A,0)&lt;ROW(),"duplicate number","OK")))</f>
        <v>OK</v>
      </c>
      <c r="C73" s="30">
        <f t="shared" ref="C73:D73" si="76">C72</f>
        <v>0</v>
      </c>
      <c r="D73" s="30">
        <v>57</v>
      </c>
      <c r="E73" s="30">
        <v>17</v>
      </c>
      <c r="F73" s="35">
        <f>($C72+$D73/60+$E73/3600)/24</f>
        <v>3.9780092592592589E-2</v>
      </c>
      <c r="G73" s="39" t="str">
        <f>IF(ROW()&lt;5,"",IF(A73="","ready",IF(F74&lt;F73,"time error","OK")))</f>
        <v>OK</v>
      </c>
      <c r="H73" s="17">
        <f t="shared" si="2"/>
        <v>70</v>
      </c>
      <c r="I73" s="17" t="str">
        <f t="shared" si="3"/>
        <v>M55:9</v>
      </c>
      <c r="J73" s="17" t="str">
        <f t="shared" si="4"/>
        <v/>
      </c>
      <c r="K73" s="17"/>
      <c r="L73" s="17"/>
      <c r="M73" s="16" t="str">
        <f>IF(A73="","",VLOOKUP($A73,Entry!A:D,2,FALSE))</f>
        <v>Mark Walker</v>
      </c>
      <c r="N73" s="16" t="str">
        <f>IF(A73="","",VLOOKUP($A73,Entry!A:D,3,FALSE))</f>
        <v>Rochdale Harriers</v>
      </c>
      <c r="O73" s="16" t="str">
        <f>IF(A73="","",IF(VLOOKUP($A73,Entry!A:D,4,FALSE)="","M",VLOOKUP($A73,Entry!A:D,4,FALSE)))</f>
        <v>M55</v>
      </c>
      <c r="P73" s="17" t="e">
        <f>VLOOKUP(Finish!A73,Summit!A:B,2,FALSE)</f>
        <v>#N/A</v>
      </c>
      <c r="Q73" s="17" t="str">
        <f t="shared" si="5"/>
        <v/>
      </c>
      <c r="R73" s="35">
        <f>F74</f>
        <v>4.0497685185185185E-2</v>
      </c>
      <c r="S73" s="17">
        <f t="shared" si="7"/>
        <v>70</v>
      </c>
    </row>
    <row r="74" spans="1:19" ht="12.75" customHeight="1" x14ac:dyDescent="0.2">
      <c r="A74" s="30">
        <v>42</v>
      </c>
      <c r="B74" s="38" t="str">
        <f>IF(A74="","ready",IF(COUNTIF(Entry!L:L,A74)=0,"unknown number",IF(MATCH(A74,A:A,0)&lt;ROW(),"duplicate number","OK")))</f>
        <v>OK</v>
      </c>
      <c r="C74" s="30">
        <f t="shared" ref="C74:D74" si="77">C73</f>
        <v>0</v>
      </c>
      <c r="D74" s="30">
        <v>58</v>
      </c>
      <c r="E74" s="30">
        <v>19</v>
      </c>
      <c r="F74" s="35">
        <f>($C73+$D74/60+$E74/3600)/24</f>
        <v>4.0497685185185185E-2</v>
      </c>
      <c r="G74" s="39" t="str">
        <f>IF(ROW()&lt;5,"",IF(A74="","ready",IF(F75&lt;F74,"time error","OK")))</f>
        <v>OK</v>
      </c>
      <c r="H74" s="17">
        <f t="shared" si="2"/>
        <v>71</v>
      </c>
      <c r="I74" s="17" t="str">
        <f t="shared" si="3"/>
        <v>M50:11</v>
      </c>
      <c r="J74" s="17" t="str">
        <f t="shared" si="4"/>
        <v/>
      </c>
      <c r="K74" s="17"/>
      <c r="L74" s="17"/>
      <c r="M74" s="16" t="str">
        <f>IF(A74="","",VLOOKUP($A74,Entry!A:D,2,FALSE))</f>
        <v>Paul Burnett</v>
      </c>
      <c r="N74" s="16" t="str">
        <f>IF(A74="","",VLOOKUP($A74,Entry!A:D,3,FALSE))</f>
        <v>Todmorden Harriers</v>
      </c>
      <c r="O74" s="16" t="str">
        <f>IF(A74="","",IF(VLOOKUP($A74,Entry!A:D,4,FALSE)="","M",VLOOKUP($A74,Entry!A:D,4,FALSE)))</f>
        <v>M50</v>
      </c>
      <c r="P74" s="17" t="e">
        <f>VLOOKUP(Finish!A74,Summit!A:B,2,FALSE)</f>
        <v>#N/A</v>
      </c>
      <c r="Q74" s="17" t="str">
        <f t="shared" si="5"/>
        <v/>
      </c>
      <c r="R74" s="35">
        <f>F75</f>
        <v>4.0671296296296296E-2</v>
      </c>
      <c r="S74" s="17">
        <f t="shared" si="7"/>
        <v>71</v>
      </c>
    </row>
    <row r="75" spans="1:19" ht="12.75" customHeight="1" x14ac:dyDescent="0.2">
      <c r="A75" s="30">
        <v>69</v>
      </c>
      <c r="B75" s="38" t="str">
        <f>IF(A75="","ready",IF(COUNTIF(Entry!L:L,A75)=0,"unknown number",IF(MATCH(A75,A:A,0)&lt;ROW(),"duplicate number","OK")))</f>
        <v>OK</v>
      </c>
      <c r="C75" s="30">
        <f t="shared" ref="C75:D75" si="78">C74</f>
        <v>0</v>
      </c>
      <c r="D75" s="30">
        <f>D74</f>
        <v>58</v>
      </c>
      <c r="E75" s="30">
        <v>34</v>
      </c>
      <c r="F75" s="35">
        <f>($C74+$D75/60+$E75/3600)/24</f>
        <v>4.0671296296296296E-2</v>
      </c>
      <c r="G75" s="39" t="str">
        <f>IF(ROW()&lt;5,"",IF(A75="","ready",IF(F76&lt;F75,"time error","OK")))</f>
        <v>OK</v>
      </c>
      <c r="H75" s="17">
        <f t="shared" si="2"/>
        <v>72</v>
      </c>
      <c r="I75" s="17" t="str">
        <f t="shared" si="3"/>
        <v>M40:8</v>
      </c>
      <c r="J75" s="17" t="str">
        <f t="shared" si="4"/>
        <v/>
      </c>
      <c r="K75" s="17"/>
      <c r="L75" s="17"/>
      <c r="M75" s="16" t="str">
        <f>IF(A75="","",VLOOKUP($A75,Entry!A:D,2,FALSE))</f>
        <v>Phil Haworth</v>
      </c>
      <c r="N75" s="16" t="str">
        <f>IF(A75="","",VLOOKUP($A75,Entry!A:D,3,FALSE))</f>
        <v>u/a</v>
      </c>
      <c r="O75" s="16" t="str">
        <f>IF(A75="","",IF(VLOOKUP($A75,Entry!A:D,4,FALSE)="","M",VLOOKUP($A75,Entry!A:D,4,FALSE)))</f>
        <v>M40</v>
      </c>
      <c r="P75" s="17" t="e">
        <f>VLOOKUP(Finish!A75,Summit!A:B,2,FALSE)</f>
        <v>#N/A</v>
      </c>
      <c r="Q75" s="17" t="str">
        <f t="shared" si="5"/>
        <v/>
      </c>
      <c r="R75" s="35">
        <f>F76</f>
        <v>4.0763888888888891E-2</v>
      </c>
      <c r="S75" s="17">
        <f t="shared" si="7"/>
        <v>72</v>
      </c>
    </row>
    <row r="76" spans="1:19" ht="12.75" customHeight="1" x14ac:dyDescent="0.2">
      <c r="A76" s="30">
        <v>59</v>
      </c>
      <c r="B76" s="38" t="str">
        <f>IF(A76="","ready",IF(COUNTIF(Entry!L:L,A76)=0,"unknown number",IF(MATCH(A76,A:A,0)&lt;ROW(),"duplicate number","OK")))</f>
        <v>OK</v>
      </c>
      <c r="C76" s="30">
        <f t="shared" ref="C76:D76" si="79">C75</f>
        <v>0</v>
      </c>
      <c r="D76" s="30">
        <v>58</v>
      </c>
      <c r="E76" s="30">
        <v>42</v>
      </c>
      <c r="F76" s="35">
        <f>($C75+$D76/60+$E76/3600)/24</f>
        <v>4.0763888888888891E-2</v>
      </c>
      <c r="G76" s="39" t="str">
        <f>IF(ROW()&lt;5,"",IF(A76="","ready",IF(F77&lt;F76,"time error","OK")))</f>
        <v>OK</v>
      </c>
      <c r="H76" s="17">
        <f t="shared" si="2"/>
        <v>73</v>
      </c>
      <c r="I76" s="17" t="str">
        <f t="shared" si="3"/>
        <v>M40:9</v>
      </c>
      <c r="J76" s="17" t="str">
        <f t="shared" si="4"/>
        <v/>
      </c>
      <c r="K76" s="17"/>
      <c r="L76" s="17"/>
      <c r="M76" s="16" t="str">
        <f>IF(A76="","",VLOOKUP($A76,Entry!A:D,2,FALSE))</f>
        <v>Steven White</v>
      </c>
      <c r="N76" s="16" t="str">
        <f>IF(A76="","",VLOOKUP($A76,Entry!A:D,3,FALSE))</f>
        <v>Holcombe Harriers</v>
      </c>
      <c r="O76" s="16" t="str">
        <f>IF(A76="","",IF(VLOOKUP($A76,Entry!A:D,4,FALSE)="","M",VLOOKUP($A76,Entry!A:D,4,FALSE)))</f>
        <v>M40</v>
      </c>
      <c r="P76" s="17" t="e">
        <f>VLOOKUP(Finish!A76,Summit!A:B,2,FALSE)</f>
        <v>#N/A</v>
      </c>
      <c r="Q76" s="17" t="str">
        <f t="shared" si="5"/>
        <v/>
      </c>
      <c r="R76" s="35">
        <f>F77</f>
        <v>4.08912037037037E-2</v>
      </c>
      <c r="S76" s="17">
        <f t="shared" si="7"/>
        <v>73</v>
      </c>
    </row>
    <row r="77" spans="1:19" ht="12.75" customHeight="1" x14ac:dyDescent="0.2">
      <c r="A77" s="30">
        <v>113</v>
      </c>
      <c r="B77" s="38" t="str">
        <f>IF(A77="","ready",IF(COUNTIF(Entry!L:L,A77)=0,"unknown number",IF(MATCH(A77,A:A,0)&lt;ROW(),"duplicate number","OK")))</f>
        <v>OK</v>
      </c>
      <c r="C77" s="30">
        <f t="shared" ref="C77:D77" si="80">C76</f>
        <v>0</v>
      </c>
      <c r="D77" s="30">
        <f>D76</f>
        <v>58</v>
      </c>
      <c r="E77" s="30">
        <v>53</v>
      </c>
      <c r="F77" s="35">
        <f>($C76+$D77/60+$E77/3600)/24</f>
        <v>4.08912037037037E-2</v>
      </c>
      <c r="G77" s="39" t="str">
        <f>IF(ROW()&lt;5,"",IF(A77="","ready",IF(F78&lt;F77,"time error","OK")))</f>
        <v>OK</v>
      </c>
      <c r="H77" s="17">
        <f t="shared" si="2"/>
        <v>74</v>
      </c>
      <c r="I77" s="17" t="str">
        <f t="shared" si="3"/>
        <v>M50:12</v>
      </c>
      <c r="J77" s="17" t="str">
        <f t="shared" si="4"/>
        <v/>
      </c>
      <c r="K77" s="17"/>
      <c r="L77" s="17"/>
      <c r="M77" s="16" t="str">
        <f>IF(A77="","",VLOOKUP($A77,Entry!A:D,2,FALSE))</f>
        <v>Neil Cornfoot</v>
      </c>
      <c r="N77" s="16" t="str">
        <f>IF(A77="","",VLOOKUP($A77,Entry!A:D,3,FALSE))</f>
        <v>Rossendale Harriers</v>
      </c>
      <c r="O77" s="16" t="str">
        <f>IF(A77="","",IF(VLOOKUP($A77,Entry!A:D,4,FALSE)="","M",VLOOKUP($A77,Entry!A:D,4,FALSE)))</f>
        <v>M50</v>
      </c>
      <c r="P77" s="17" t="e">
        <f>VLOOKUP(Finish!A77,Summit!A:B,2,FALSE)</f>
        <v>#N/A</v>
      </c>
      <c r="Q77" s="17" t="str">
        <f t="shared" si="5"/>
        <v/>
      </c>
      <c r="R77" s="35">
        <f>F78</f>
        <v>4.1377314814814811E-2</v>
      </c>
      <c r="S77" s="17">
        <f t="shared" si="7"/>
        <v>74</v>
      </c>
    </row>
    <row r="78" spans="1:19" ht="12.75" customHeight="1" x14ac:dyDescent="0.2">
      <c r="A78" s="30">
        <v>82</v>
      </c>
      <c r="B78" s="38" t="str">
        <f>IF(A78="","ready",IF(COUNTIF(Entry!L:L,A78)=0,"unknown number",IF(MATCH(A78,A:A,0)&lt;ROW(),"duplicate number","OK")))</f>
        <v>OK</v>
      </c>
      <c r="C78" s="30">
        <f t="shared" ref="C78:D78" si="81">C77</f>
        <v>0</v>
      </c>
      <c r="D78" s="30">
        <v>59</v>
      </c>
      <c r="E78" s="30">
        <v>35</v>
      </c>
      <c r="F78" s="35">
        <f>($C77+$D78/60+$E78/3600)/24</f>
        <v>4.1377314814814811E-2</v>
      </c>
      <c r="G78" s="39" t="str">
        <f>IF(ROW()&lt;5,"",IF(A78="","ready",IF(F79&lt;F78,"time error","OK")))</f>
        <v>OK</v>
      </c>
      <c r="H78" s="17">
        <f t="shared" si="2"/>
        <v>75</v>
      </c>
      <c r="I78" s="17" t="str">
        <f t="shared" si="3"/>
        <v>M50:13</v>
      </c>
      <c r="J78" s="17" t="str">
        <f t="shared" si="4"/>
        <v/>
      </c>
      <c r="K78" s="17"/>
      <c r="L78" s="17"/>
      <c r="M78" s="16" t="str">
        <f>IF(A78="","",VLOOKUP($A78,Entry!A:D,2,FALSE))</f>
        <v>Martin O'Gorman</v>
      </c>
      <c r="N78" s="16" t="str">
        <f>IF(A78="","",VLOOKUP($A78,Entry!A:D,3,FALSE))</f>
        <v>Bowland Fell Runners</v>
      </c>
      <c r="O78" s="16" t="str">
        <f>IF(A78="","",IF(VLOOKUP($A78,Entry!A:D,4,FALSE)="","M",VLOOKUP($A78,Entry!A:D,4,FALSE)))</f>
        <v>M50</v>
      </c>
      <c r="P78" s="17" t="e">
        <f>VLOOKUP(Finish!A78,Summit!A:B,2,FALSE)</f>
        <v>#N/A</v>
      </c>
      <c r="Q78" s="17" t="str">
        <f t="shared" si="5"/>
        <v/>
      </c>
      <c r="R78" s="35">
        <f>F79</f>
        <v>4.1539351851851848E-2</v>
      </c>
      <c r="S78" s="17">
        <f t="shared" si="7"/>
        <v>75</v>
      </c>
    </row>
    <row r="79" spans="1:19" ht="12.75" customHeight="1" x14ac:dyDescent="0.2">
      <c r="A79" s="30">
        <v>62</v>
      </c>
      <c r="B79" s="38" t="str">
        <f>IF(A79="","ready",IF(COUNTIF(Entry!L:L,A79)=0,"unknown number",IF(MATCH(A79,A:A,0)&lt;ROW(),"duplicate number","OK")))</f>
        <v>OK</v>
      </c>
      <c r="C79" s="30">
        <f t="shared" ref="C79:D79" si="82">C78</f>
        <v>0</v>
      </c>
      <c r="D79" s="30">
        <f>D78</f>
        <v>59</v>
      </c>
      <c r="E79" s="30">
        <v>49</v>
      </c>
      <c r="F79" s="35">
        <f>($C78+$D79/60+$E79/3600)/24</f>
        <v>4.1539351851851848E-2</v>
      </c>
      <c r="G79" s="39" t="str">
        <f>IF(ROW()&lt;5,"",IF(A79="","ready",IF(F80&lt;F79,"time error","OK")))</f>
        <v>OK</v>
      </c>
      <c r="H79" s="17">
        <f t="shared" si="2"/>
        <v>76</v>
      </c>
      <c r="I79" s="17" t="str">
        <f t="shared" si="3"/>
        <v>M40:10</v>
      </c>
      <c r="J79" s="17" t="str">
        <f t="shared" si="4"/>
        <v/>
      </c>
      <c r="K79" s="17"/>
      <c r="L79" s="17"/>
      <c r="M79" s="16" t="str">
        <f>IF(A79="","",VLOOKUP($A79,Entry!A:D,2,FALSE))</f>
        <v>Christopher Goldie</v>
      </c>
      <c r="N79" s="16" t="str">
        <f>IF(A79="","",VLOOKUP($A79,Entry!A:D,3,FALSE))</f>
        <v>Bowland Fell Runners</v>
      </c>
      <c r="O79" s="16" t="str">
        <f>IF(A79="","",IF(VLOOKUP($A79,Entry!A:D,4,FALSE)="","M",VLOOKUP($A79,Entry!A:D,4,FALSE)))</f>
        <v>M40</v>
      </c>
      <c r="P79" s="17" t="e">
        <f>VLOOKUP(Finish!A79,Summit!A:B,2,FALSE)</f>
        <v>#N/A</v>
      </c>
      <c r="Q79" s="17" t="str">
        <f t="shared" si="5"/>
        <v/>
      </c>
      <c r="R79" s="35">
        <f>F80</f>
        <v>4.1562499999999995E-2</v>
      </c>
      <c r="S79" s="17">
        <f t="shared" si="7"/>
        <v>76</v>
      </c>
    </row>
    <row r="80" spans="1:19" ht="12.75" customHeight="1" x14ac:dyDescent="0.2">
      <c r="A80" s="30">
        <v>71</v>
      </c>
      <c r="B80" s="38" t="str">
        <f>IF(A80="","ready",IF(COUNTIF(Entry!L:L,A80)=0,"unknown number",IF(MATCH(A80,A:A,0)&lt;ROW(),"duplicate number","OK")))</f>
        <v>OK</v>
      </c>
      <c r="C80" s="30">
        <f t="shared" ref="C80:D80" si="83">C79</f>
        <v>0</v>
      </c>
      <c r="D80" s="30">
        <v>59</v>
      </c>
      <c r="E80" s="30">
        <v>51</v>
      </c>
      <c r="F80" s="35">
        <f>($C79+$D80/60+$E80/3600)/24</f>
        <v>4.1562499999999995E-2</v>
      </c>
      <c r="G80" s="39" t="str">
        <f>IF(ROW()&lt;5,"",IF(A80="","ready",IF(F81&lt;F80,"time error","OK")))</f>
        <v>OK</v>
      </c>
      <c r="H80" s="17">
        <f t="shared" si="2"/>
        <v>77</v>
      </c>
      <c r="I80" s="17" t="str">
        <f t="shared" si="3"/>
        <v>M55:10</v>
      </c>
      <c r="J80" s="17" t="str">
        <f t="shared" si="4"/>
        <v/>
      </c>
      <c r="K80" s="17"/>
      <c r="L80" s="17"/>
      <c r="M80" s="16" t="str">
        <f>IF(A80="","",VLOOKUP($A80,Entry!A:D,2,FALSE))</f>
        <v>John McDonald</v>
      </c>
      <c r="N80" s="16" t="str">
        <f>IF(A80="","",VLOOKUP($A80,Entry!A:D,3,FALSE))</f>
        <v>Trawden AC</v>
      </c>
      <c r="O80" s="16" t="str">
        <f>IF(A80="","",IF(VLOOKUP($A80,Entry!A:D,4,FALSE)="","M",VLOOKUP($A80,Entry!A:D,4,FALSE)))</f>
        <v>M55</v>
      </c>
      <c r="P80" s="17" t="e">
        <f>VLOOKUP(Finish!A80,Summit!A:B,2,FALSE)</f>
        <v>#N/A</v>
      </c>
      <c r="Q80" s="17" t="str">
        <f t="shared" si="5"/>
        <v/>
      </c>
      <c r="R80" s="35">
        <f>F81</f>
        <v>4.1909722222222223E-2</v>
      </c>
      <c r="S80" s="17">
        <f t="shared" si="7"/>
        <v>77</v>
      </c>
    </row>
    <row r="81" spans="1:19" ht="12.75" customHeight="1" x14ac:dyDescent="0.2">
      <c r="A81" s="30">
        <v>87</v>
      </c>
      <c r="B81" s="38" t="str">
        <f>IF(A81="","ready",IF(COUNTIF(Entry!L:L,A81)=0,"unknown number",IF(MATCH(A81,A:A,0)&lt;ROW(),"duplicate number","OK")))</f>
        <v>OK</v>
      </c>
      <c r="C81" s="30">
        <f t="shared" ref="C81:D81" si="84">C80</f>
        <v>0</v>
      </c>
      <c r="D81" s="30">
        <v>60</v>
      </c>
      <c r="E81" s="30">
        <v>21</v>
      </c>
      <c r="F81" s="35">
        <f>($C80+$D81/60+$E81/3600)/24</f>
        <v>4.1909722222222223E-2</v>
      </c>
      <c r="G81" s="39" t="e">
        <f>IF(ROW()&lt;5,"",IF(A81="","ready",IF(#REF!&lt;F81,"time error","OK")))</f>
        <v>#REF!</v>
      </c>
      <c r="H81" s="17">
        <f t="shared" si="2"/>
        <v>78</v>
      </c>
      <c r="I81" s="17" t="str">
        <f t="shared" si="3"/>
        <v>M70:1</v>
      </c>
      <c r="J81" s="17" t="str">
        <f t="shared" si="4"/>
        <v/>
      </c>
      <c r="K81" s="17"/>
      <c r="L81" s="17"/>
      <c r="M81" s="16" t="str">
        <f>IF(A81="","",VLOOKUP($A81,Entry!A:D,2,FALSE))</f>
        <v>Ian Smith</v>
      </c>
      <c r="N81" s="16" t="str">
        <f>IF(A81="","",VLOOKUP($A81,Entry!A:D,3,FALSE))</f>
        <v>Ribble Valley Runners</v>
      </c>
      <c r="O81" s="16" t="str">
        <f>IF(A81="","",IF(VLOOKUP($A81,Entry!A:D,4,FALSE)="","M",VLOOKUP($A81,Entry!A:D,4,FALSE)))</f>
        <v>M70</v>
      </c>
      <c r="P81" s="17" t="e">
        <f>VLOOKUP(Finish!A81,Summit!A:B,2,FALSE)</f>
        <v>#N/A</v>
      </c>
      <c r="Q81" s="17" t="str">
        <f t="shared" si="5"/>
        <v>*</v>
      </c>
      <c r="R81" s="35" t="e">
        <f>#REF!</f>
        <v>#REF!</v>
      </c>
      <c r="S81" s="17">
        <f t="shared" si="7"/>
        <v>78</v>
      </c>
    </row>
    <row r="82" spans="1:19" ht="12.75" customHeight="1" x14ac:dyDescent="0.2">
      <c r="A82" s="30">
        <v>95</v>
      </c>
      <c r="B82" s="38" t="str">
        <f>IF(A82="","ready",IF(COUNTIF(Entry!L:L,A82)=0,"unknown number",IF(MATCH(A82,A:A,0)&lt;ROW(),"duplicate number","OK")))</f>
        <v>OK</v>
      </c>
      <c r="C82" s="30">
        <f t="shared" ref="C82:D82" si="85">C81</f>
        <v>0</v>
      </c>
      <c r="D82" s="30">
        <f>D81</f>
        <v>60</v>
      </c>
      <c r="E82" s="30">
        <v>25</v>
      </c>
      <c r="F82" s="35">
        <f>($C82+$D83/60+$E83/3600)/24</f>
        <v>4.1990740740740745E-2</v>
      </c>
      <c r="G82" s="39" t="e">
        <f>IF(ROW()&lt;5,"",IF(A82="","ready",IF(F82&lt;#REF!,"time error","OK")))</f>
        <v>#REF!</v>
      </c>
      <c r="H82" s="17">
        <f t="shared" si="2"/>
        <v>79</v>
      </c>
      <c r="I82" s="17" t="str">
        <f t="shared" si="3"/>
        <v>M60:6</v>
      </c>
      <c r="J82" s="17" t="str">
        <f t="shared" si="4"/>
        <v/>
      </c>
      <c r="K82" s="17"/>
      <c r="L82" s="17"/>
      <c r="M82" s="16" t="str">
        <f>IF(A82="","",VLOOKUP($A82,Entry!A:D,2,FALSE))</f>
        <v>David Barnes</v>
      </c>
      <c r="N82" s="16" t="str">
        <f>IF(A82="","",VLOOKUP($A82,Entry!A:D,3,FALSE))</f>
        <v>Darwen Dashers</v>
      </c>
      <c r="O82" s="16" t="str">
        <f>IF(A82="","",IF(VLOOKUP($A82,Entry!A:D,4,FALSE)="","M",VLOOKUP($A82,Entry!A:D,4,FALSE)))</f>
        <v>M60</v>
      </c>
      <c r="P82" s="17" t="e">
        <f>VLOOKUP(Finish!A82,Summit!A:B,2,FALSE)</f>
        <v>#N/A</v>
      </c>
      <c r="Q82" s="17" t="str">
        <f t="shared" si="5"/>
        <v/>
      </c>
      <c r="R82" s="35">
        <f t="shared" si="6"/>
        <v>4.1990740740740745E-2</v>
      </c>
      <c r="S82" s="17">
        <f t="shared" si="7"/>
        <v>79</v>
      </c>
    </row>
    <row r="83" spans="1:19" ht="12.75" customHeight="1" x14ac:dyDescent="0.2">
      <c r="A83" s="30">
        <v>86</v>
      </c>
      <c r="B83" s="38" t="str">
        <f>IF(A83="","ready",IF(COUNTIF(Entry!L:L,A83)=0,"unknown number",IF(MATCH(A83,A:A,0)&lt;ROW(),"duplicate number","OK")))</f>
        <v>OK</v>
      </c>
      <c r="C83" s="30">
        <f t="shared" ref="C83:D83" si="86">C82</f>
        <v>0</v>
      </c>
      <c r="D83" s="30">
        <f>D82</f>
        <v>60</v>
      </c>
      <c r="E83" s="30">
        <v>28</v>
      </c>
      <c r="F83" s="35">
        <f>($C83+$D84/60+$E84/3600)/24</f>
        <v>4.2013888888888885E-2</v>
      </c>
      <c r="G83" s="39" t="str">
        <f t="shared" si="1"/>
        <v>OK</v>
      </c>
      <c r="H83" s="17">
        <f t="shared" si="2"/>
        <v>80</v>
      </c>
      <c r="I83" s="17" t="str">
        <f t="shared" si="3"/>
        <v>W40:3</v>
      </c>
      <c r="J83" s="17">
        <f t="shared" si="4"/>
        <v>10</v>
      </c>
      <c r="K83" s="17"/>
      <c r="L83" s="17"/>
      <c r="M83" s="16" t="str">
        <f>IF(A83="","",VLOOKUP($A83,Entry!A:D,2,FALSE))</f>
        <v>Leanne Walsh</v>
      </c>
      <c r="N83" s="16" t="str">
        <f>IF(A83="","",VLOOKUP($A83,Entry!A:D,3,FALSE))</f>
        <v>Darwen Dashers</v>
      </c>
      <c r="O83" s="16" t="str">
        <f>IF(A83="","",IF(VLOOKUP($A83,Entry!A:D,4,FALSE)="","M",VLOOKUP($A83,Entry!A:D,4,FALSE)))</f>
        <v>W40</v>
      </c>
      <c r="P83" s="17" t="e">
        <f>VLOOKUP(Finish!A83,Summit!A:B,2,FALSE)</f>
        <v>#N/A</v>
      </c>
      <c r="Q83" s="17" t="str">
        <f t="shared" si="5"/>
        <v/>
      </c>
      <c r="R83" s="35">
        <f t="shared" si="6"/>
        <v>4.2013888888888885E-2</v>
      </c>
      <c r="S83" s="17">
        <f t="shared" si="7"/>
        <v>80</v>
      </c>
    </row>
    <row r="84" spans="1:19" ht="12.75" customHeight="1" x14ac:dyDescent="0.2">
      <c r="A84" s="30">
        <v>30</v>
      </c>
      <c r="B84" s="38" t="str">
        <f>IF(A84="","ready",IF(COUNTIF(Entry!L:L,A84)=0,"unknown number",IF(MATCH(A84,A:A,0)&lt;ROW(),"duplicate number","OK")))</f>
        <v>OK</v>
      </c>
      <c r="C84" s="30">
        <f t="shared" ref="C84:D84" si="87">C83</f>
        <v>0</v>
      </c>
      <c r="D84" s="30">
        <f>D83</f>
        <v>60</v>
      </c>
      <c r="E84" s="30">
        <v>30</v>
      </c>
      <c r="F84" s="35">
        <f>($C84+$D85/60+$E85/3600)/24</f>
        <v>4.206018518518518E-2</v>
      </c>
      <c r="G84" s="39" t="str">
        <f t="shared" si="1"/>
        <v>OK</v>
      </c>
      <c r="H84" s="17">
        <f t="shared" si="2"/>
        <v>81</v>
      </c>
      <c r="I84" s="17" t="str">
        <f t="shared" si="3"/>
        <v>M50:14</v>
      </c>
      <c r="J84" s="17" t="str">
        <f t="shared" si="4"/>
        <v/>
      </c>
      <c r="K84" s="17"/>
      <c r="L84" s="17"/>
      <c r="M84" s="16" t="str">
        <f>IF(A84="","",VLOOKUP($A84,Entry!A:D,2,FALSE))</f>
        <v>Craig Wellens</v>
      </c>
      <c r="N84" s="16" t="str">
        <f>IF(A84="","",VLOOKUP($A84,Entry!A:D,3,FALSE))</f>
        <v>Rossendale Harriers</v>
      </c>
      <c r="O84" s="16" t="str">
        <f>IF(A84="","",IF(VLOOKUP($A84,Entry!A:D,4,FALSE)="","M",VLOOKUP($A84,Entry!A:D,4,FALSE)))</f>
        <v>M50</v>
      </c>
      <c r="P84" s="17" t="e">
        <f>VLOOKUP(Finish!A84,Summit!A:B,2,FALSE)</f>
        <v>#N/A</v>
      </c>
      <c r="Q84" s="17" t="str">
        <f t="shared" si="5"/>
        <v/>
      </c>
      <c r="R84" s="35">
        <f t="shared" si="6"/>
        <v>4.206018518518518E-2</v>
      </c>
      <c r="S84" s="17">
        <f t="shared" si="7"/>
        <v>81</v>
      </c>
    </row>
    <row r="85" spans="1:19" ht="12.75" customHeight="1" x14ac:dyDescent="0.2">
      <c r="A85" s="30">
        <v>85</v>
      </c>
      <c r="B85" s="38" t="str">
        <f>IF(A85="","ready",IF(COUNTIF(Entry!L:L,A85)=0,"unknown number",IF(MATCH(A85,A:A,0)&lt;ROW(),"duplicate number","OK")))</f>
        <v>OK</v>
      </c>
      <c r="C85" s="30">
        <f t="shared" ref="C85:D85" si="88">C84</f>
        <v>0</v>
      </c>
      <c r="D85" s="30">
        <f>D84</f>
        <v>60</v>
      </c>
      <c r="E85" s="30">
        <v>34</v>
      </c>
      <c r="F85" s="35">
        <f>($C85+$D86/60+$E86/3600)/24</f>
        <v>4.2106481481481488E-2</v>
      </c>
      <c r="G85" s="39" t="str">
        <f t="shared" si="1"/>
        <v>OK</v>
      </c>
      <c r="H85" s="17">
        <f t="shared" si="2"/>
        <v>82</v>
      </c>
      <c r="I85" s="17" t="str">
        <f t="shared" si="3"/>
        <v>W50:2</v>
      </c>
      <c r="J85" s="17">
        <f t="shared" si="4"/>
        <v>11</v>
      </c>
      <c r="K85" s="17"/>
      <c r="L85" s="17"/>
      <c r="M85" s="16" t="str">
        <f>IF(A85="","",VLOOKUP($A85,Entry!A:D,2,FALSE))</f>
        <v>Margaret Morley</v>
      </c>
      <c r="N85" s="16" t="str">
        <f>IF(A85="","",VLOOKUP($A85,Entry!A:D,3,FALSE))</f>
        <v>Blackburn Road Runners</v>
      </c>
      <c r="O85" s="16" t="str">
        <f>IF(A85="","",IF(VLOOKUP($A85,Entry!A:D,4,FALSE)="","M",VLOOKUP($A85,Entry!A:D,4,FALSE)))</f>
        <v>W50</v>
      </c>
      <c r="P85" s="17" t="e">
        <f>VLOOKUP(Finish!A85,Summit!A:B,2,FALSE)</f>
        <v>#N/A</v>
      </c>
      <c r="Q85" s="17" t="str">
        <f t="shared" si="5"/>
        <v/>
      </c>
      <c r="R85" s="35">
        <f t="shared" si="6"/>
        <v>4.2106481481481488E-2</v>
      </c>
      <c r="S85" s="17">
        <f t="shared" si="7"/>
        <v>82</v>
      </c>
    </row>
    <row r="86" spans="1:19" ht="12.75" customHeight="1" x14ac:dyDescent="0.2">
      <c r="A86" s="30">
        <v>32</v>
      </c>
      <c r="B86" s="38" t="str">
        <f>IF(A86="","ready",IF(COUNTIF(Entry!L:L,A86)=0,"unknown number",IF(MATCH(A86,A:A,0)&lt;ROW(),"duplicate number","OK")))</f>
        <v>OK</v>
      </c>
      <c r="C86" s="30">
        <f t="shared" ref="C86:D86" si="89">C85</f>
        <v>0</v>
      </c>
      <c r="D86" s="30">
        <f>D85</f>
        <v>60</v>
      </c>
      <c r="E86" s="30">
        <v>38</v>
      </c>
      <c r="F86" s="35">
        <f>($C86+$D87/60+$E87/3600)/24</f>
        <v>4.2280092592592598E-2</v>
      </c>
      <c r="G86" s="39" t="str">
        <f t="shared" si="1"/>
        <v>OK</v>
      </c>
      <c r="H86" s="17">
        <f t="shared" si="2"/>
        <v>83</v>
      </c>
      <c r="I86" s="17" t="str">
        <f t="shared" si="3"/>
        <v>W45:2</v>
      </c>
      <c r="J86" s="17">
        <f t="shared" si="4"/>
        <v>12</v>
      </c>
      <c r="K86" s="17"/>
      <c r="L86" s="17"/>
      <c r="M86" s="16" t="str">
        <f>IF(A86="","",VLOOKUP($A86,Entry!A:D,2,FALSE))</f>
        <v>Katharine Gregson</v>
      </c>
      <c r="N86" s="16" t="str">
        <f>IF(A86="","",VLOOKUP($A86,Entry!A:D,3,FALSE))</f>
        <v>Accrington RR</v>
      </c>
      <c r="O86" s="16" t="str">
        <f>IF(A86="","",IF(VLOOKUP($A86,Entry!A:D,4,FALSE)="","M",VLOOKUP($A86,Entry!A:D,4,FALSE)))</f>
        <v>W45</v>
      </c>
      <c r="P86" s="17" t="e">
        <f>VLOOKUP(Finish!A86,Summit!A:B,2,FALSE)</f>
        <v>#N/A</v>
      </c>
      <c r="Q86" s="17" t="str">
        <f t="shared" si="5"/>
        <v/>
      </c>
      <c r="R86" s="35">
        <f t="shared" si="6"/>
        <v>4.2280092592592598E-2</v>
      </c>
      <c r="S86" s="17">
        <f t="shared" si="7"/>
        <v>83</v>
      </c>
    </row>
    <row r="87" spans="1:19" ht="12.75" customHeight="1" x14ac:dyDescent="0.2">
      <c r="A87" s="30">
        <v>56</v>
      </c>
      <c r="B87" s="38" t="str">
        <f>IF(A87="","ready",IF(COUNTIF(Entry!L:L,A87)=0,"unknown number",IF(MATCH(A87,A:A,0)&lt;ROW(),"duplicate number","OK")))</f>
        <v>OK</v>
      </c>
      <c r="C87" s="30">
        <f t="shared" ref="C87:D87" si="90">C86</f>
        <v>0</v>
      </c>
      <c r="D87" s="30">
        <f>D86</f>
        <v>60</v>
      </c>
      <c r="E87" s="30">
        <v>53</v>
      </c>
      <c r="F87" s="35">
        <f>($C87+$D88/60+$E88/3600)/24</f>
        <v>4.2314814814814812E-2</v>
      </c>
      <c r="G87" s="39" t="str">
        <f t="shared" si="1"/>
        <v>OK</v>
      </c>
      <c r="H87" s="17">
        <f t="shared" si="2"/>
        <v>84</v>
      </c>
      <c r="I87" s="17" t="str">
        <f t="shared" si="3"/>
        <v>M60:7</v>
      </c>
      <c r="J87" s="17" t="str">
        <f t="shared" si="4"/>
        <v/>
      </c>
      <c r="K87" s="17"/>
      <c r="L87" s="17"/>
      <c r="M87" s="16" t="str">
        <f>IF(A87="","",VLOOKUP($A87,Entry!A:D,2,FALSE))</f>
        <v>David J Banks</v>
      </c>
      <c r="N87" s="16" t="str">
        <f>IF(A87="","",VLOOKUP($A87,Entry!A:D,3,FALSE))</f>
        <v>u/a</v>
      </c>
      <c r="O87" s="16" t="str">
        <f>IF(A87="","",IF(VLOOKUP($A87,Entry!A:D,4,FALSE)="","M",VLOOKUP($A87,Entry!A:D,4,FALSE)))</f>
        <v>M60</v>
      </c>
      <c r="P87" s="17" t="e">
        <f>VLOOKUP(Finish!A87,Summit!A:B,2,FALSE)</f>
        <v>#N/A</v>
      </c>
      <c r="Q87" s="17" t="str">
        <f t="shared" si="5"/>
        <v/>
      </c>
      <c r="R87" s="35">
        <f t="shared" si="6"/>
        <v>4.2314814814814812E-2</v>
      </c>
      <c r="S87" s="17">
        <f t="shared" si="7"/>
        <v>84</v>
      </c>
    </row>
    <row r="88" spans="1:19" ht="12.75" customHeight="1" x14ac:dyDescent="0.2">
      <c r="A88" s="30">
        <v>80</v>
      </c>
      <c r="B88" s="38" t="str">
        <f>IF(A88="","ready",IF(COUNTIF(Entry!L:L,A88)=0,"unknown number",IF(MATCH(A88,A:A,0)&lt;ROW(),"duplicate number","OK")))</f>
        <v>OK</v>
      </c>
      <c r="C88" s="30">
        <f t="shared" ref="C88:D88" si="91">C87</f>
        <v>0</v>
      </c>
      <c r="D88" s="30">
        <f>D87</f>
        <v>60</v>
      </c>
      <c r="E88" s="30">
        <v>56</v>
      </c>
      <c r="F88" s="35">
        <f>($C88+$D89/60+$E89/3600)/24</f>
        <v>4.2534722222222217E-2</v>
      </c>
      <c r="G88" s="39" t="str">
        <f t="shared" si="1"/>
        <v>OK</v>
      </c>
      <c r="H88" s="17">
        <f t="shared" si="2"/>
        <v>85</v>
      </c>
      <c r="I88" s="17" t="str">
        <f t="shared" si="3"/>
        <v>W50:3</v>
      </c>
      <c r="J88" s="17">
        <f t="shared" si="4"/>
        <v>13</v>
      </c>
      <c r="K88" s="17"/>
      <c r="L88" s="17"/>
      <c r="M88" s="16" t="str">
        <f>IF(A88="","",VLOOKUP($A88,Entry!A:D,2,FALSE))</f>
        <v>Lisa Ingham</v>
      </c>
      <c r="N88" s="16" t="str">
        <f>IF(A88="","",VLOOKUP($A88,Entry!A:D,3,FALSE))</f>
        <v>Blackburn Road Runners</v>
      </c>
      <c r="O88" s="16" t="str">
        <f>IF(A88="","",IF(VLOOKUP($A88,Entry!A:D,4,FALSE)="","M",VLOOKUP($A88,Entry!A:D,4,FALSE)))</f>
        <v>W50</v>
      </c>
      <c r="P88" s="17" t="e">
        <f>VLOOKUP(Finish!A88,Summit!A:B,2,FALSE)</f>
        <v>#N/A</v>
      </c>
      <c r="Q88" s="17" t="str">
        <f t="shared" si="5"/>
        <v/>
      </c>
      <c r="R88" s="35">
        <f t="shared" si="6"/>
        <v>4.2534722222222217E-2</v>
      </c>
      <c r="S88" s="17">
        <f t="shared" si="7"/>
        <v>85</v>
      </c>
    </row>
    <row r="89" spans="1:19" ht="12.75" customHeight="1" x14ac:dyDescent="0.2">
      <c r="A89" s="30">
        <v>60</v>
      </c>
      <c r="B89" s="38" t="str">
        <f>IF(A89="","ready",IF(COUNTIF(Entry!L:L,A89)=0,"unknown number",IF(MATCH(A89,A:A,0)&lt;ROW(),"duplicate number","OK")))</f>
        <v>OK</v>
      </c>
      <c r="C89" s="30">
        <f t="shared" ref="C89:D89" si="92">C88</f>
        <v>0</v>
      </c>
      <c r="D89" s="30">
        <v>61</v>
      </c>
      <c r="E89" s="30">
        <v>15</v>
      </c>
      <c r="F89" s="35">
        <f>($C89+$D90/60+$E90/3600)/24</f>
        <v>4.3402777777777783E-2</v>
      </c>
      <c r="G89" s="39" t="str">
        <f t="shared" si="1"/>
        <v>OK</v>
      </c>
      <c r="H89" s="17">
        <f t="shared" si="2"/>
        <v>86</v>
      </c>
      <c r="I89" s="17" t="str">
        <f t="shared" si="3"/>
        <v>M55:11</v>
      </c>
      <c r="J89" s="17" t="str">
        <f t="shared" si="4"/>
        <v/>
      </c>
      <c r="K89" s="17"/>
      <c r="L89" s="17"/>
      <c r="M89" s="16" t="str">
        <f>IF(A89="","",VLOOKUP($A89,Entry!A:D,2,FALSE))</f>
        <v>Andrew Hollas</v>
      </c>
      <c r="N89" s="16" t="str">
        <f>IF(A89="","",VLOOKUP($A89,Entry!A:D,3,FALSE))</f>
        <v>Accrington RR</v>
      </c>
      <c r="O89" s="16" t="str">
        <f>IF(A89="","",IF(VLOOKUP($A89,Entry!A:D,4,FALSE)="","M",VLOOKUP($A89,Entry!A:D,4,FALSE)))</f>
        <v>M55</v>
      </c>
      <c r="P89" s="17" t="e">
        <f>VLOOKUP(Finish!A89,Summit!A:B,2,FALSE)</f>
        <v>#N/A</v>
      </c>
      <c r="Q89" s="17" t="str">
        <f t="shared" si="5"/>
        <v/>
      </c>
      <c r="R89" s="35">
        <f t="shared" si="6"/>
        <v>4.3402777777777783E-2</v>
      </c>
      <c r="S89" s="17">
        <f t="shared" si="7"/>
        <v>86</v>
      </c>
    </row>
    <row r="90" spans="1:19" ht="12.75" customHeight="1" x14ac:dyDescent="0.2">
      <c r="A90" s="30">
        <v>45</v>
      </c>
      <c r="B90" s="38" t="str">
        <f>IF(A90="","ready",IF(COUNTIF(Entry!L:L,A90)=0,"unknown number",IF(MATCH(A90,A:A,0)&lt;ROW(),"duplicate number","OK")))</f>
        <v>duplicate number</v>
      </c>
      <c r="C90" s="30">
        <f t="shared" ref="C90:D90" si="93">C89</f>
        <v>0</v>
      </c>
      <c r="D90" s="30">
        <v>62</v>
      </c>
      <c r="E90" s="30">
        <v>30</v>
      </c>
      <c r="F90" s="35">
        <f>($C90+$D91/60+$E91/3600)/24</f>
        <v>4.3622685185185188E-2</v>
      </c>
      <c r="G90" s="39" t="str">
        <f t="shared" si="1"/>
        <v>OK</v>
      </c>
      <c r="H90" s="17">
        <f t="shared" si="2"/>
        <v>87</v>
      </c>
      <c r="I90" s="17" t="str">
        <f t="shared" si="3"/>
        <v>M60:8</v>
      </c>
      <c r="J90" s="17" t="str">
        <f t="shared" si="4"/>
        <v/>
      </c>
      <c r="K90" s="17"/>
      <c r="L90" s="17"/>
      <c r="M90" s="16" t="str">
        <f>IF(A90="","",VLOOKUP($A90,Entry!A:D,2,FALSE))</f>
        <v>Rick Moore</v>
      </c>
      <c r="N90" s="16" t="str">
        <f>IF(A90="","",VLOOKUP($A90,Entry!A:D,3,FALSE))</f>
        <v>CleM</v>
      </c>
      <c r="O90" s="16" t="str">
        <f>IF(A90="","",IF(VLOOKUP($A90,Entry!A:D,4,FALSE)="","M",VLOOKUP($A90,Entry!A:D,4,FALSE)))</f>
        <v>M60</v>
      </c>
      <c r="P90" s="17" t="e">
        <f>VLOOKUP(Finish!A90,Summit!A:B,2,FALSE)</f>
        <v>#N/A</v>
      </c>
      <c r="Q90" s="17" t="str">
        <f t="shared" si="5"/>
        <v/>
      </c>
      <c r="R90" s="35">
        <f t="shared" si="6"/>
        <v>4.3622685185185188E-2</v>
      </c>
      <c r="S90" s="17">
        <f t="shared" si="7"/>
        <v>87</v>
      </c>
    </row>
    <row r="91" spans="1:19" ht="12.75" customHeight="1" x14ac:dyDescent="0.2">
      <c r="A91" s="30">
        <v>29</v>
      </c>
      <c r="B91" s="38" t="str">
        <f>IF(A91="","ready",IF(COUNTIF(Entry!L:L,A91)=0,"unknown number",IF(MATCH(A91,A:A,0)&lt;ROW(),"duplicate number","OK")))</f>
        <v>OK</v>
      </c>
      <c r="C91" s="30">
        <f t="shared" ref="C91:D91" si="94">C90</f>
        <v>0</v>
      </c>
      <c r="D91" s="30">
        <f>D90</f>
        <v>62</v>
      </c>
      <c r="E91" s="30">
        <v>49</v>
      </c>
      <c r="F91" s="35">
        <f>($C91+$D92/60+$E92/3600)/24</f>
        <v>4.3981481481481483E-2</v>
      </c>
      <c r="G91" s="39" t="str">
        <f t="shared" si="1"/>
        <v>OK</v>
      </c>
      <c r="H91" s="17">
        <f t="shared" si="2"/>
        <v>88</v>
      </c>
      <c r="I91" s="17" t="str">
        <f t="shared" si="3"/>
        <v>M55:12</v>
      </c>
      <c r="J91" s="17" t="str">
        <f t="shared" si="4"/>
        <v/>
      </c>
      <c r="K91" s="17"/>
      <c r="L91" s="17"/>
      <c r="M91" s="16" t="str">
        <f>IF(A91="","",VLOOKUP($A91,Entry!A:D,2,FALSE))</f>
        <v>Liam Moden</v>
      </c>
      <c r="N91" s="16" t="str">
        <f>IF(A91="","",VLOOKUP($A91,Entry!A:D,3,FALSE))</f>
        <v>Accrington RR</v>
      </c>
      <c r="O91" s="16" t="str">
        <f>IF(A91="","",IF(VLOOKUP($A91,Entry!A:D,4,FALSE)="","M",VLOOKUP($A91,Entry!A:D,4,FALSE)))</f>
        <v>M55</v>
      </c>
      <c r="P91" s="17" t="e">
        <f>VLOOKUP(Finish!A91,Summit!A:B,2,FALSE)</f>
        <v>#N/A</v>
      </c>
      <c r="Q91" s="17" t="str">
        <f t="shared" si="5"/>
        <v/>
      </c>
      <c r="R91" s="35">
        <f t="shared" si="6"/>
        <v>4.3981481481481483E-2</v>
      </c>
      <c r="S91" s="17">
        <f t="shared" si="7"/>
        <v>88</v>
      </c>
    </row>
    <row r="92" spans="1:19" ht="12.75" customHeight="1" x14ac:dyDescent="0.2">
      <c r="A92" s="30">
        <v>108</v>
      </c>
      <c r="B92" s="38" t="str">
        <f>IF(A92="","ready",IF(COUNTIF(Entry!L:L,A92)=0,"unknown number",IF(MATCH(A92,A:A,0)&lt;ROW(),"duplicate number","OK")))</f>
        <v>OK</v>
      </c>
      <c r="C92" s="30">
        <f t="shared" ref="C92:D92" si="95">C91</f>
        <v>0</v>
      </c>
      <c r="D92" s="30">
        <v>63</v>
      </c>
      <c r="E92" s="30">
        <v>20</v>
      </c>
      <c r="F92" s="35">
        <f>($C92+$D93/60+$E93/3600)/24</f>
        <v>4.4155092592592593E-2</v>
      </c>
      <c r="G92" s="39" t="str">
        <f t="shared" si="1"/>
        <v>OK</v>
      </c>
      <c r="H92" s="17">
        <f t="shared" si="2"/>
        <v>89</v>
      </c>
      <c r="I92" s="17" t="str">
        <f t="shared" si="3"/>
        <v>M65:4</v>
      </c>
      <c r="J92" s="17" t="str">
        <f t="shared" si="4"/>
        <v/>
      </c>
      <c r="K92" s="17"/>
      <c r="L92" s="17"/>
      <c r="M92" s="16" t="str">
        <f>IF(A92="","",VLOOKUP($A92,Entry!A:D,2,FALSE))</f>
        <v xml:space="preserve">Robert Smith </v>
      </c>
      <c r="N92" s="16" t="str">
        <f>IF(A92="","",VLOOKUP($A92,Entry!A:D,3,FALSE))</f>
        <v>Trawden AC</v>
      </c>
      <c r="O92" s="16" t="str">
        <f>IF(A92="","",IF(VLOOKUP($A92,Entry!A:D,4,FALSE)="","M",VLOOKUP($A92,Entry!A:D,4,FALSE)))</f>
        <v>M65</v>
      </c>
      <c r="P92" s="17" t="e">
        <f>VLOOKUP(Finish!A92,Summit!A:B,2,FALSE)</f>
        <v>#N/A</v>
      </c>
      <c r="Q92" s="17" t="str">
        <f t="shared" si="5"/>
        <v/>
      </c>
      <c r="R92" s="35">
        <f t="shared" si="6"/>
        <v>4.4155092592592593E-2</v>
      </c>
      <c r="S92" s="17">
        <f t="shared" si="7"/>
        <v>89</v>
      </c>
    </row>
    <row r="93" spans="1:19" ht="12.75" customHeight="1" x14ac:dyDescent="0.2">
      <c r="A93" s="30">
        <v>40</v>
      </c>
      <c r="B93" s="38" t="str">
        <f>IF(A93="","ready",IF(COUNTIF(Entry!L:L,A93)=0,"unknown number",IF(MATCH(A93,A:A,0)&lt;ROW(),"duplicate number","OK")))</f>
        <v>OK</v>
      </c>
      <c r="C93" s="30">
        <f t="shared" ref="C93:D93" si="96">C92</f>
        <v>0</v>
      </c>
      <c r="D93" s="30">
        <f>D92</f>
        <v>63</v>
      </c>
      <c r="E93" s="30">
        <v>35</v>
      </c>
      <c r="F93" s="35">
        <f>($C93+$D94/60+$E94/3600)/24</f>
        <v>4.4166666666666667E-2</v>
      </c>
      <c r="G93" s="39" t="str">
        <f t="shared" si="1"/>
        <v>OK</v>
      </c>
      <c r="H93" s="17">
        <f t="shared" si="2"/>
        <v>90</v>
      </c>
      <c r="I93" s="17" t="str">
        <f t="shared" si="3"/>
        <v>M45:10</v>
      </c>
      <c r="J93" s="17" t="str">
        <f t="shared" si="4"/>
        <v/>
      </c>
      <c r="K93" s="17"/>
      <c r="L93" s="17"/>
      <c r="M93" s="16" t="str">
        <f>IF(A93="","",VLOOKUP($A93,Entry!A:D,2,FALSE))</f>
        <v>Paul Wolstenholme</v>
      </c>
      <c r="N93" s="16" t="str">
        <f>IF(A93="","",VLOOKUP($A93,Entry!A:D,3,FALSE))</f>
        <v>Rossendale Harriers</v>
      </c>
      <c r="O93" s="16" t="str">
        <f>IF(A93="","",IF(VLOOKUP($A93,Entry!A:D,4,FALSE)="","M",VLOOKUP($A93,Entry!A:D,4,FALSE)))</f>
        <v>M45</v>
      </c>
      <c r="P93" s="17" t="e">
        <f>VLOOKUP(Finish!A93,Summit!A:B,2,FALSE)</f>
        <v>#N/A</v>
      </c>
      <c r="Q93" s="17" t="str">
        <f t="shared" si="5"/>
        <v/>
      </c>
      <c r="R93" s="35">
        <f t="shared" si="6"/>
        <v>4.4166666666666667E-2</v>
      </c>
      <c r="S93" s="17">
        <f t="shared" si="7"/>
        <v>90</v>
      </c>
    </row>
    <row r="94" spans="1:19" ht="12.75" customHeight="1" x14ac:dyDescent="0.2">
      <c r="A94" s="30">
        <v>107</v>
      </c>
      <c r="B94" s="38" t="str">
        <f>IF(A94="","ready",IF(COUNTIF(Entry!L:L,A94)=0,"unknown number",IF(MATCH(A94,A:A,0)&lt;ROW(),"duplicate number","OK")))</f>
        <v>OK</v>
      </c>
      <c r="C94" s="30">
        <f t="shared" ref="C94:D94" si="97">C93</f>
        <v>0</v>
      </c>
      <c r="D94" s="30">
        <f>D93</f>
        <v>63</v>
      </c>
      <c r="E94" s="30">
        <v>36</v>
      </c>
      <c r="F94" s="35">
        <f>($C94+$D95/60+$E95/3600)/24</f>
        <v>4.4259259259259255E-2</v>
      </c>
      <c r="G94" s="39" t="str">
        <f t="shared" si="1"/>
        <v>OK</v>
      </c>
      <c r="H94" s="17">
        <f t="shared" si="2"/>
        <v>91</v>
      </c>
      <c r="I94" s="17" t="str">
        <f t="shared" si="3"/>
        <v>M40:11</v>
      </c>
      <c r="J94" s="17" t="str">
        <f t="shared" si="4"/>
        <v/>
      </c>
      <c r="K94" s="17"/>
      <c r="L94" s="17"/>
      <c r="M94" s="16" t="str">
        <f>IF(A94="","",VLOOKUP($A94,Entry!A:D,2,FALSE))</f>
        <v>Sudmanshu Sharma</v>
      </c>
      <c r="N94" s="16" t="str">
        <f>IF(A94="","",VLOOKUP($A94,Entry!A:D,3,FALSE))</f>
        <v>Bury AC</v>
      </c>
      <c r="O94" s="16" t="str">
        <f>IF(A94="","",IF(VLOOKUP($A94,Entry!A:D,4,FALSE)="","M",VLOOKUP($A94,Entry!A:D,4,FALSE)))</f>
        <v>M40</v>
      </c>
      <c r="P94" s="17" t="e">
        <f>VLOOKUP(Finish!A94,Summit!A:B,2,FALSE)</f>
        <v>#N/A</v>
      </c>
      <c r="Q94" s="17" t="str">
        <f t="shared" si="5"/>
        <v/>
      </c>
      <c r="R94" s="35">
        <f t="shared" si="6"/>
        <v>4.4259259259259255E-2</v>
      </c>
      <c r="S94" s="17">
        <f t="shared" si="7"/>
        <v>91</v>
      </c>
    </row>
    <row r="95" spans="1:19" ht="12.75" customHeight="1" x14ac:dyDescent="0.2">
      <c r="A95" s="30">
        <v>112</v>
      </c>
      <c r="B95" s="38" t="str">
        <f>IF(A95="","ready",IF(COUNTIF(Entry!L:L,A95)=0,"unknown number",IF(MATCH(A95,A:A,0)&lt;ROW(),"duplicate number","OK")))</f>
        <v>OK</v>
      </c>
      <c r="C95" s="30">
        <f t="shared" ref="C95:D95" si="98">C94</f>
        <v>0</v>
      </c>
      <c r="D95" s="30">
        <v>63</v>
      </c>
      <c r="E95" s="30">
        <v>44</v>
      </c>
      <c r="F95" s="35">
        <f>($C95+$D96/60+$E96/3600)/24</f>
        <v>4.4432870370370366E-2</v>
      </c>
      <c r="G95" s="39" t="str">
        <f t="shared" si="1"/>
        <v>OK</v>
      </c>
      <c r="H95" s="17">
        <f t="shared" si="2"/>
        <v>92</v>
      </c>
      <c r="I95" s="17" t="str">
        <f t="shared" si="3"/>
        <v>M50:15</v>
      </c>
      <c r="J95" s="17" t="str">
        <f t="shared" si="4"/>
        <v/>
      </c>
      <c r="K95" s="17"/>
      <c r="L95" s="17"/>
      <c r="M95" s="16" t="str">
        <f>IF(A95="","",VLOOKUP($A95,Entry!A:D,2,FALSE))</f>
        <v>Ian Bury</v>
      </c>
      <c r="N95" s="16" t="str">
        <f>IF(A95="","",VLOOKUP($A95,Entry!A:D,3,FALSE))</f>
        <v>u/a</v>
      </c>
      <c r="O95" s="16" t="str">
        <f>IF(A95="","",IF(VLOOKUP($A95,Entry!A:D,4,FALSE)="","M",VLOOKUP($A95,Entry!A:D,4,FALSE)))</f>
        <v>M50</v>
      </c>
      <c r="P95" s="17" t="e">
        <f>VLOOKUP(Finish!A95,Summit!A:B,2,FALSE)</f>
        <v>#N/A</v>
      </c>
      <c r="Q95" s="17" t="str">
        <f t="shared" si="5"/>
        <v/>
      </c>
      <c r="R95" s="35">
        <f t="shared" si="6"/>
        <v>4.4432870370370366E-2</v>
      </c>
      <c r="S95" s="17">
        <f t="shared" si="7"/>
        <v>92</v>
      </c>
    </row>
    <row r="96" spans="1:19" ht="12.75" customHeight="1" x14ac:dyDescent="0.2">
      <c r="A96" s="30">
        <v>47</v>
      </c>
      <c r="B96" s="38" t="str">
        <f>IF(A96="","ready",IF(COUNTIF(Entry!L:L,A96)=0,"unknown number",IF(MATCH(A96,A:A,0)&lt;ROW(),"duplicate number","OK")))</f>
        <v>OK</v>
      </c>
      <c r="C96" s="30">
        <f t="shared" ref="C96:D96" si="99">C95</f>
        <v>0</v>
      </c>
      <c r="D96" s="30">
        <f>D95</f>
        <v>63</v>
      </c>
      <c r="E96" s="30">
        <v>59</v>
      </c>
      <c r="F96" s="35">
        <f>($C96+$D97/60+$E97/3600)/24</f>
        <v>4.462962962962963E-2</v>
      </c>
      <c r="G96" s="39" t="str">
        <f t="shared" si="1"/>
        <v>OK</v>
      </c>
      <c r="H96" s="17">
        <f t="shared" si="2"/>
        <v>93</v>
      </c>
      <c r="I96" s="17" t="str">
        <f t="shared" si="3"/>
        <v>W40:4</v>
      </c>
      <c r="J96" s="17">
        <f t="shared" si="4"/>
        <v>14</v>
      </c>
      <c r="K96" s="17"/>
      <c r="L96" s="17"/>
      <c r="M96" s="16" t="str">
        <f>IF(A96="","",VLOOKUP($A96,Entry!A:D,2,FALSE))</f>
        <v>Hena Chaudry</v>
      </c>
      <c r="N96" s="16" t="str">
        <f>IF(A96="","",VLOOKUP($A96,Entry!A:D,3,FALSE))</f>
        <v>Rossendale Harriers</v>
      </c>
      <c r="O96" s="16" t="str">
        <f>IF(A96="","",IF(VLOOKUP($A96,Entry!A:D,4,FALSE)="","M",VLOOKUP($A96,Entry!A:D,4,FALSE)))</f>
        <v>W40</v>
      </c>
      <c r="P96" s="17" t="e">
        <f>VLOOKUP(Finish!A96,Summit!A:B,2,FALSE)</f>
        <v>#N/A</v>
      </c>
      <c r="Q96" s="17" t="str">
        <f t="shared" si="5"/>
        <v/>
      </c>
      <c r="R96" s="35">
        <f t="shared" si="6"/>
        <v>4.462962962962963E-2</v>
      </c>
      <c r="S96" s="17">
        <f t="shared" si="7"/>
        <v>93</v>
      </c>
    </row>
    <row r="97" spans="1:19" ht="12.75" customHeight="1" x14ac:dyDescent="0.2">
      <c r="A97" s="30">
        <v>24</v>
      </c>
      <c r="B97" s="38" t="str">
        <f>IF(A97="","ready",IF(COUNTIF(Entry!L:L,A97)=0,"unknown number",IF(MATCH(A97,A:A,0)&lt;ROW(),"duplicate number","OK")))</f>
        <v>OK</v>
      </c>
      <c r="C97" s="30">
        <f t="shared" ref="C97:D97" si="100">C96</f>
        <v>0</v>
      </c>
      <c r="D97" s="30">
        <v>64</v>
      </c>
      <c r="E97" s="30">
        <v>16</v>
      </c>
      <c r="F97" s="35">
        <f>($C97+$D98/60+$E98/3600)/24</f>
        <v>4.4837962962962961E-2</v>
      </c>
      <c r="G97" s="39" t="str">
        <f t="shared" si="1"/>
        <v>OK</v>
      </c>
      <c r="H97" s="17">
        <f t="shared" si="2"/>
        <v>94</v>
      </c>
      <c r="I97" s="17" t="str">
        <f t="shared" si="3"/>
        <v>M65:5</v>
      </c>
      <c r="J97" s="17" t="str">
        <f t="shared" si="4"/>
        <v/>
      </c>
      <c r="K97" s="17"/>
      <c r="L97" s="17"/>
      <c r="M97" s="16" t="str">
        <f>IF(A97="","",VLOOKUP($A97,Entry!A:D,2,FALSE))</f>
        <v>Steven Melling</v>
      </c>
      <c r="N97" s="16" t="str">
        <f>IF(A97="","",VLOOKUP($A97,Entry!A:D,3,FALSE))</f>
        <v>Rossendale Harriers</v>
      </c>
      <c r="O97" s="16" t="str">
        <f>IF(A97="","",IF(VLOOKUP($A97,Entry!A:D,4,FALSE)="","M",VLOOKUP($A97,Entry!A:D,4,FALSE)))</f>
        <v>M65</v>
      </c>
      <c r="P97" s="17" t="e">
        <f>VLOOKUP(Finish!A97,Summit!A:B,2,FALSE)</f>
        <v>#N/A</v>
      </c>
      <c r="Q97" s="17" t="str">
        <f t="shared" si="5"/>
        <v/>
      </c>
      <c r="R97" s="35">
        <f t="shared" si="6"/>
        <v>4.4837962962962961E-2</v>
      </c>
      <c r="S97" s="17">
        <f t="shared" si="7"/>
        <v>94</v>
      </c>
    </row>
    <row r="98" spans="1:19" ht="12.75" customHeight="1" x14ac:dyDescent="0.2">
      <c r="A98" s="30">
        <v>98</v>
      </c>
      <c r="B98" s="38" t="str">
        <f>IF(A98="","ready",IF(COUNTIF(Entry!L:L,A98)=0,"unknown number",IF(MATCH(A98,A:A,0)&lt;ROW(),"duplicate number","OK")))</f>
        <v>OK</v>
      </c>
      <c r="C98" s="30">
        <f t="shared" ref="C98:D98" si="101">C97</f>
        <v>0</v>
      </c>
      <c r="D98" s="30">
        <f>D97</f>
        <v>64</v>
      </c>
      <c r="E98" s="30">
        <v>34</v>
      </c>
      <c r="F98" s="35">
        <f>($C98+$D99/60+$E99/3600)/24</f>
        <v>4.5312499999999999E-2</v>
      </c>
      <c r="G98" s="39" t="str">
        <f t="shared" si="1"/>
        <v>OK</v>
      </c>
      <c r="H98" s="17">
        <f t="shared" si="2"/>
        <v>95</v>
      </c>
      <c r="I98" s="17" t="str">
        <f t="shared" si="3"/>
        <v>M40:12</v>
      </c>
      <c r="J98" s="17" t="str">
        <f t="shared" si="4"/>
        <v/>
      </c>
      <c r="K98" s="17"/>
      <c r="L98" s="17"/>
      <c r="M98" s="16" t="str">
        <f>IF(A98="","",VLOOKUP($A98,Entry!A:D,2,FALSE))</f>
        <v>Marc Vipham</v>
      </c>
      <c r="N98" s="16" t="str">
        <f>IF(A98="","",VLOOKUP($A98,Entry!A:D,3,FALSE))</f>
        <v>u/a</v>
      </c>
      <c r="O98" s="16" t="str">
        <f>IF(A98="","",IF(VLOOKUP($A98,Entry!A:D,4,FALSE)="","M",VLOOKUP($A98,Entry!A:D,4,FALSE)))</f>
        <v>M40</v>
      </c>
      <c r="P98" s="17" t="e">
        <f>VLOOKUP(Finish!A98,Summit!A:B,2,FALSE)</f>
        <v>#N/A</v>
      </c>
      <c r="Q98" s="17" t="str">
        <f t="shared" si="5"/>
        <v/>
      </c>
      <c r="R98" s="35">
        <f t="shared" si="6"/>
        <v>4.5312499999999999E-2</v>
      </c>
      <c r="S98" s="17">
        <f t="shared" si="7"/>
        <v>95</v>
      </c>
    </row>
    <row r="99" spans="1:19" ht="12.75" customHeight="1" x14ac:dyDescent="0.2">
      <c r="A99" s="30">
        <v>57</v>
      </c>
      <c r="B99" s="38" t="str">
        <f>IF(A99="","ready",IF(COUNTIF(Entry!L:L,A99)=0,"unknown number",IF(MATCH(A99,A:A,0)&lt;ROW(),"duplicate number","OK")))</f>
        <v>OK</v>
      </c>
      <c r="C99" s="30">
        <f t="shared" ref="C99:D99" si="102">C98</f>
        <v>0</v>
      </c>
      <c r="D99" s="30">
        <v>65</v>
      </c>
      <c r="E99" s="30">
        <v>15</v>
      </c>
      <c r="F99" s="35">
        <f>($C99+$D100/60+$E100/3600)/24</f>
        <v>4.6469907407407411E-2</v>
      </c>
      <c r="G99" s="39" t="str">
        <f t="shared" si="1"/>
        <v>OK</v>
      </c>
      <c r="H99" s="17">
        <f t="shared" si="2"/>
        <v>96</v>
      </c>
      <c r="I99" s="17" t="str">
        <f t="shared" si="3"/>
        <v>W55:3</v>
      </c>
      <c r="J99" s="17">
        <f t="shared" si="4"/>
        <v>15</v>
      </c>
      <c r="K99" s="17"/>
      <c r="L99" s="17"/>
      <c r="M99" s="16" t="str">
        <f>IF(A99="","",VLOOKUP($A99,Entry!A:D,2,FALSE))</f>
        <v>Kathryn Davies</v>
      </c>
      <c r="N99" s="16" t="str">
        <f>IF(A99="","",VLOOKUP($A99,Entry!A:D,3,FALSE))</f>
        <v>Radcliffe AC</v>
      </c>
      <c r="O99" s="16" t="str">
        <f>IF(A99="","",IF(VLOOKUP($A99,Entry!A:D,4,FALSE)="","M",VLOOKUP($A99,Entry!A:D,4,FALSE)))</f>
        <v>W55</v>
      </c>
      <c r="P99" s="17" t="e">
        <f>VLOOKUP(Finish!A99,Summit!A:B,2,FALSE)</f>
        <v>#N/A</v>
      </c>
      <c r="Q99" s="17" t="str">
        <f t="shared" si="5"/>
        <v/>
      </c>
      <c r="R99" s="35">
        <f t="shared" si="6"/>
        <v>4.6469907407407411E-2</v>
      </c>
      <c r="S99" s="17">
        <f t="shared" si="7"/>
        <v>96</v>
      </c>
    </row>
    <row r="100" spans="1:19" ht="12.75" customHeight="1" x14ac:dyDescent="0.2">
      <c r="A100" s="30">
        <v>102</v>
      </c>
      <c r="B100" s="38" t="str">
        <f>IF(A100="","ready",IF(COUNTIF(Entry!L:L,A100)=0,"unknown number",IF(MATCH(A100,A:A,0)&lt;ROW(),"duplicate number","OK")))</f>
        <v>OK</v>
      </c>
      <c r="C100" s="30">
        <f t="shared" ref="C100:D100" si="103">C99</f>
        <v>0</v>
      </c>
      <c r="D100" s="30">
        <v>66</v>
      </c>
      <c r="E100" s="30">
        <v>55</v>
      </c>
      <c r="F100" s="35">
        <f>($C100+$D101/60+$E101/3600)/24</f>
        <v>4.6643518518518522E-2</v>
      </c>
      <c r="G100" s="39" t="str">
        <f t="shared" si="1"/>
        <v>OK</v>
      </c>
      <c r="H100" s="17">
        <f t="shared" si="2"/>
        <v>97</v>
      </c>
      <c r="I100" s="17" t="str">
        <f t="shared" si="3"/>
        <v>M55:13</v>
      </c>
      <c r="J100" s="17" t="str">
        <f t="shared" si="4"/>
        <v/>
      </c>
      <c r="K100" s="17"/>
      <c r="L100" s="17"/>
      <c r="M100" s="16" t="str">
        <f>IF(A100="","",VLOOKUP($A100,Entry!A:D,2,FALSE))</f>
        <v xml:space="preserve">Pete Heywood </v>
      </c>
      <c r="N100" s="16" t="str">
        <f>IF(A100="","",VLOOKUP($A100,Entry!A:D,3,FALSE))</f>
        <v>CVFR</v>
      </c>
      <c r="O100" s="16" t="str">
        <f>IF(A100="","",IF(VLOOKUP($A100,Entry!A:D,4,FALSE)="","M",VLOOKUP($A100,Entry!A:D,4,FALSE)))</f>
        <v>M55</v>
      </c>
      <c r="P100" s="17">
        <f>VLOOKUP(Finish!A100,Summit!A:B,2,FALSE)</f>
        <v>3</v>
      </c>
      <c r="Q100" s="17" t="str">
        <f t="shared" si="5"/>
        <v/>
      </c>
      <c r="R100" s="35">
        <f t="shared" si="6"/>
        <v>4.6643518518518522E-2</v>
      </c>
      <c r="S100" s="17">
        <f t="shared" si="7"/>
        <v>97</v>
      </c>
    </row>
    <row r="101" spans="1:19" ht="12.75" customHeight="1" x14ac:dyDescent="0.2">
      <c r="A101" s="30">
        <v>6</v>
      </c>
      <c r="B101" s="38" t="str">
        <f>IF(A101="","ready",IF(COUNTIF(Entry!L:L,A101)=0,"unknown number",IF(MATCH(A101,A:A,0)&lt;ROW(),"duplicate number","OK")))</f>
        <v>OK</v>
      </c>
      <c r="C101" s="30">
        <f t="shared" ref="C101:D101" si="104">C100</f>
        <v>0</v>
      </c>
      <c r="D101" s="30">
        <v>67</v>
      </c>
      <c r="E101" s="30">
        <v>10</v>
      </c>
      <c r="F101" s="35">
        <f>($C101+$D102/60+$E102/3600)/24</f>
        <v>4.6747685185185184E-2</v>
      </c>
      <c r="G101" s="39" t="str">
        <f t="shared" si="1"/>
        <v>OK</v>
      </c>
      <c r="H101" s="17">
        <f t="shared" si="2"/>
        <v>98</v>
      </c>
      <c r="I101" s="17" t="str">
        <f t="shared" si="3"/>
        <v>M70:2</v>
      </c>
      <c r="J101" s="17" t="str">
        <f t="shared" si="4"/>
        <v/>
      </c>
      <c r="K101" s="17"/>
      <c r="L101" s="17"/>
      <c r="M101" s="16" t="str">
        <f>IF(A101="","",VLOOKUP($A101,Entry!A:D,2,FALSE))</f>
        <v>William Murgatroyd</v>
      </c>
      <c r="N101" s="16" t="str">
        <f>IF(A101="","",VLOOKUP($A101,Entry!A:D,3,FALSE))</f>
        <v>u/a</v>
      </c>
      <c r="O101" s="16" t="str">
        <f>IF(A101="","",IF(VLOOKUP($A101,Entry!A:D,4,FALSE)="","M",VLOOKUP($A101,Entry!A:D,4,FALSE)))</f>
        <v>M70</v>
      </c>
      <c r="P101" s="17" t="e">
        <f>VLOOKUP(Finish!A101,Summit!A:B,2,FALSE)</f>
        <v>#N/A</v>
      </c>
      <c r="Q101" s="17" t="str">
        <f t="shared" si="5"/>
        <v/>
      </c>
      <c r="R101" s="35">
        <f t="shared" si="6"/>
        <v>4.6747685185185184E-2</v>
      </c>
      <c r="S101" s="17">
        <f t="shared" si="7"/>
        <v>98</v>
      </c>
    </row>
    <row r="102" spans="1:19" ht="12.75" customHeight="1" x14ac:dyDescent="0.2">
      <c r="A102" s="30">
        <v>88</v>
      </c>
      <c r="B102" s="38" t="str">
        <f>IF(A102="","ready",IF(COUNTIF(Entry!L:L,A102)=0,"unknown number",IF(MATCH(A102,A:A,0)&lt;ROW(),"duplicate number","OK")))</f>
        <v>OK</v>
      </c>
      <c r="C102" s="30">
        <f t="shared" ref="C102:D102" si="105">C101</f>
        <v>0</v>
      </c>
      <c r="D102" s="30">
        <f>D101</f>
        <v>67</v>
      </c>
      <c r="E102" s="30">
        <v>19</v>
      </c>
      <c r="F102" s="35">
        <f>($C102+$D103/60+$E103/3600)/24</f>
        <v>4.7071759259259265E-2</v>
      </c>
      <c r="G102" s="39" t="str">
        <f t="shared" si="1"/>
        <v>OK</v>
      </c>
      <c r="H102" s="17">
        <f t="shared" si="2"/>
        <v>99</v>
      </c>
      <c r="I102" s="17" t="str">
        <f t="shared" si="3"/>
        <v>W60:1</v>
      </c>
      <c r="J102" s="17">
        <f t="shared" si="4"/>
        <v>16</v>
      </c>
      <c r="K102" s="17"/>
      <c r="L102" s="17"/>
      <c r="M102" s="16" t="str">
        <f>IF(A102="","",VLOOKUP($A102,Entry!A:D,2,FALSE))</f>
        <v>Cecilia Woods</v>
      </c>
      <c r="N102" s="16" t="str">
        <f>IF(A102="","",VLOOKUP($A102,Entry!A:D,3,FALSE))</f>
        <v>Ramsbottom RC</v>
      </c>
      <c r="O102" s="16" t="str">
        <f>IF(A102="","",IF(VLOOKUP($A102,Entry!A:D,4,FALSE)="","M",VLOOKUP($A102,Entry!A:D,4,FALSE)))</f>
        <v>W60</v>
      </c>
      <c r="P102" s="17" t="e">
        <f>VLOOKUP(Finish!A102,Summit!A:B,2,FALSE)</f>
        <v>#N/A</v>
      </c>
      <c r="Q102" s="17" t="str">
        <f t="shared" si="5"/>
        <v>*</v>
      </c>
      <c r="R102" s="35">
        <f t="shared" si="6"/>
        <v>4.7071759259259265E-2</v>
      </c>
      <c r="S102" s="17">
        <f t="shared" si="7"/>
        <v>99</v>
      </c>
    </row>
    <row r="103" spans="1:19" ht="12.75" customHeight="1" x14ac:dyDescent="0.2">
      <c r="A103" s="30">
        <v>75</v>
      </c>
      <c r="B103" s="38" t="str">
        <f>IF(A103="","ready",IF(COUNTIF(Entry!L:L,A103)=0,"unknown number",IF(MATCH(A103,A:A,0)&lt;ROW(),"duplicate number","OK")))</f>
        <v>OK</v>
      </c>
      <c r="C103" s="30">
        <f t="shared" ref="C103:D103" si="106">C102</f>
        <v>0</v>
      </c>
      <c r="D103" s="30">
        <v>67</v>
      </c>
      <c r="E103" s="30">
        <v>47</v>
      </c>
      <c r="F103" s="35">
        <f>($C103+$D104/60+$E104/3600)/24</f>
        <v>4.731481481481481E-2</v>
      </c>
      <c r="G103" s="39" t="str">
        <f t="shared" si="1"/>
        <v>OK</v>
      </c>
      <c r="H103" s="17">
        <f t="shared" si="2"/>
        <v>100</v>
      </c>
      <c r="I103" s="17" t="str">
        <f t="shared" si="3"/>
        <v>W45:3</v>
      </c>
      <c r="J103" s="17">
        <f t="shared" si="4"/>
        <v>17</v>
      </c>
      <c r="K103" s="17"/>
      <c r="L103" s="17"/>
      <c r="M103" s="16" t="str">
        <f>IF(A103="","",VLOOKUP($A103,Entry!A:D,2,FALSE))</f>
        <v>Kaen Doherty</v>
      </c>
      <c r="N103" s="16" t="str">
        <f>IF(A103="","",VLOOKUP($A103,Entry!A:D,3,FALSE))</f>
        <v>Radcliffe AC</v>
      </c>
      <c r="O103" s="16" t="str">
        <f>IF(A103="","",IF(VLOOKUP($A103,Entry!A:D,4,FALSE)="","M",VLOOKUP($A103,Entry!A:D,4,FALSE)))</f>
        <v>W45</v>
      </c>
      <c r="P103" s="17" t="e">
        <f>VLOOKUP(Finish!A103,Summit!A:B,2,FALSE)</f>
        <v>#N/A</v>
      </c>
      <c r="Q103" s="17" t="str">
        <f t="shared" si="5"/>
        <v/>
      </c>
      <c r="R103" s="35">
        <f t="shared" si="6"/>
        <v>4.731481481481481E-2</v>
      </c>
      <c r="S103" s="17">
        <f t="shared" si="7"/>
        <v>100</v>
      </c>
    </row>
    <row r="104" spans="1:19" ht="12.75" customHeight="1" x14ac:dyDescent="0.2">
      <c r="A104" s="30">
        <v>91</v>
      </c>
      <c r="B104" s="38" t="str">
        <f>IF(A104="","ready",IF(COUNTIF(Entry!L:L,A104)=0,"unknown number",IF(MATCH(A104,A:A,0)&lt;ROW(),"duplicate number","OK")))</f>
        <v>OK</v>
      </c>
      <c r="C104" s="30">
        <f t="shared" ref="C104:D104" si="107">C103</f>
        <v>0</v>
      </c>
      <c r="D104" s="30">
        <v>68</v>
      </c>
      <c r="E104" s="30">
        <v>8</v>
      </c>
      <c r="F104" s="35">
        <f>($C104+$D105/60+$E105/3600)/24</f>
        <v>4.7326388888888883E-2</v>
      </c>
      <c r="G104" s="39" t="str">
        <f t="shared" si="1"/>
        <v>OK</v>
      </c>
      <c r="H104" s="17">
        <f t="shared" si="2"/>
        <v>101</v>
      </c>
      <c r="I104" s="17" t="str">
        <f t="shared" si="3"/>
        <v>M50:16</v>
      </c>
      <c r="J104" s="17" t="str">
        <f t="shared" si="4"/>
        <v/>
      </c>
      <c r="K104" s="17"/>
      <c r="L104" s="17"/>
      <c r="M104" s="16" t="str">
        <f>IF(A104="","",VLOOKUP($A104,Entry!A:D,2,FALSE))</f>
        <v xml:space="preserve">Stephen Hutchings </v>
      </c>
      <c r="N104" s="16" t="str">
        <f>IF(A104="","",VLOOKUP($A104,Entry!A:D,3,FALSE))</f>
        <v>Rossendale Tri Club</v>
      </c>
      <c r="O104" s="16" t="str">
        <f>IF(A104="","",IF(VLOOKUP($A104,Entry!A:D,4,FALSE)="","M",VLOOKUP($A104,Entry!A:D,4,FALSE)))</f>
        <v>M50</v>
      </c>
      <c r="P104" s="17" t="e">
        <f>VLOOKUP(Finish!A104,Summit!A:B,2,FALSE)</f>
        <v>#N/A</v>
      </c>
      <c r="Q104" s="17" t="str">
        <f t="shared" si="5"/>
        <v/>
      </c>
      <c r="R104" s="35">
        <f t="shared" si="6"/>
        <v>4.7326388888888883E-2</v>
      </c>
      <c r="S104" s="17">
        <f t="shared" si="7"/>
        <v>101</v>
      </c>
    </row>
    <row r="105" spans="1:19" ht="12.75" customHeight="1" x14ac:dyDescent="0.2">
      <c r="A105" s="30">
        <v>68</v>
      </c>
      <c r="B105" s="38" t="str">
        <f>IF(A105="","ready",IF(COUNTIF(Entry!L:L,A105)=0,"unknown number",IF(MATCH(A105,A:A,0)&lt;ROW(),"duplicate number","OK")))</f>
        <v>OK</v>
      </c>
      <c r="C105" s="30">
        <f t="shared" ref="C105:D105" si="108">C104</f>
        <v>0</v>
      </c>
      <c r="D105" s="30">
        <f>D104</f>
        <v>68</v>
      </c>
      <c r="E105" s="30">
        <v>9</v>
      </c>
      <c r="F105" s="35">
        <f>($C105+$D106/60+$E106/3600)/24</f>
        <v>4.7372685185185177E-2</v>
      </c>
      <c r="G105" s="39" t="str">
        <f t="shared" si="1"/>
        <v>OK</v>
      </c>
      <c r="H105" s="17">
        <f t="shared" si="2"/>
        <v>102</v>
      </c>
      <c r="I105" s="17" t="str">
        <f t="shared" si="3"/>
        <v>M45:11</v>
      </c>
      <c r="J105" s="17" t="str">
        <f t="shared" si="4"/>
        <v/>
      </c>
      <c r="K105" s="17"/>
      <c r="L105" s="17"/>
      <c r="M105" s="16" t="str">
        <f>IF(A105="","",VLOOKUP($A105,Entry!A:D,2,FALSE))</f>
        <v>Lee Cramp</v>
      </c>
      <c r="N105" s="16" t="str">
        <f>IF(A105="","",VLOOKUP($A105,Entry!A:D,3,FALSE))</f>
        <v>Rossendale Tri Club</v>
      </c>
      <c r="O105" s="16" t="str">
        <f>IF(A105="","",IF(VLOOKUP($A105,Entry!A:D,4,FALSE)="","M",VLOOKUP($A105,Entry!A:D,4,FALSE)))</f>
        <v>M45</v>
      </c>
      <c r="P105" s="17" t="e">
        <f>VLOOKUP(Finish!A105,Summit!A:B,2,FALSE)</f>
        <v>#N/A</v>
      </c>
      <c r="Q105" s="17" t="str">
        <f t="shared" si="5"/>
        <v/>
      </c>
      <c r="R105" s="35">
        <f t="shared" si="6"/>
        <v>4.7372685185185177E-2</v>
      </c>
      <c r="S105" s="17">
        <f t="shared" si="7"/>
        <v>102</v>
      </c>
    </row>
    <row r="106" spans="1:19" ht="12.75" customHeight="1" x14ac:dyDescent="0.2">
      <c r="A106" s="30">
        <v>90</v>
      </c>
      <c r="B106" s="38" t="str">
        <f>IF(A106="","ready",IF(COUNTIF(Entry!L:L,A106)=0,"unknown number",IF(MATCH(A106,A:A,0)&lt;ROW(),"duplicate number","OK")))</f>
        <v>OK</v>
      </c>
      <c r="C106" s="30">
        <f t="shared" ref="C106:D106" si="109">C105</f>
        <v>0</v>
      </c>
      <c r="D106" s="30">
        <f>D105</f>
        <v>68</v>
      </c>
      <c r="E106" s="30">
        <v>13</v>
      </c>
      <c r="F106" s="35">
        <f>($C106+$D107/60+$E107/3600)/24</f>
        <v>4.7476851851851853E-2</v>
      </c>
      <c r="G106" s="39" t="str">
        <f t="shared" si="1"/>
        <v>OK</v>
      </c>
      <c r="H106" s="17">
        <f t="shared" si="2"/>
        <v>103</v>
      </c>
      <c r="I106" s="17" t="str">
        <f t="shared" si="3"/>
        <v>M55:14</v>
      </c>
      <c r="J106" s="17" t="str">
        <f t="shared" si="4"/>
        <v/>
      </c>
      <c r="K106" s="17"/>
      <c r="L106" s="17"/>
      <c r="M106" s="16" t="str">
        <f>IF(A106="","",VLOOKUP($A106,Entry!A:D,2,FALSE))</f>
        <v>Graeme Courtney</v>
      </c>
      <c r="N106" s="16" t="str">
        <f>IF(A106="","",VLOOKUP($A106,Entry!A:D,3,FALSE))</f>
        <v>Rossendale Tri Club</v>
      </c>
      <c r="O106" s="16" t="str">
        <f>IF(A106="","",IF(VLOOKUP($A106,Entry!A:D,4,FALSE)="","M",VLOOKUP($A106,Entry!A:D,4,FALSE)))</f>
        <v>M55</v>
      </c>
      <c r="P106" s="17" t="e">
        <f>VLOOKUP(Finish!A106,Summit!A:B,2,FALSE)</f>
        <v>#N/A</v>
      </c>
      <c r="Q106" s="17" t="str">
        <f t="shared" si="5"/>
        <v/>
      </c>
      <c r="R106" s="35">
        <f t="shared" si="6"/>
        <v>4.7476851851851853E-2</v>
      </c>
      <c r="S106" s="17">
        <f t="shared" si="7"/>
        <v>103</v>
      </c>
    </row>
    <row r="107" spans="1:19" ht="12.75" customHeight="1" x14ac:dyDescent="0.2">
      <c r="A107" s="30">
        <v>7</v>
      </c>
      <c r="B107" s="38" t="str">
        <f>IF(A107="","ready",IF(COUNTIF(Entry!L:L,A107)=0,"unknown number",IF(MATCH(A107,A:A,0)&lt;ROW(),"duplicate number","OK")))</f>
        <v>OK</v>
      </c>
      <c r="C107" s="30">
        <f t="shared" ref="C107:D107" si="110">C106</f>
        <v>0</v>
      </c>
      <c r="D107" s="30">
        <f>D106</f>
        <v>68</v>
      </c>
      <c r="E107" s="30">
        <v>22</v>
      </c>
      <c r="F107" s="35" t="e">
        <f>($C107+#REF!/60+#REF!/3600)/24</f>
        <v>#REF!</v>
      </c>
      <c r="G107" s="39" t="e">
        <f t="shared" si="1"/>
        <v>#REF!</v>
      </c>
      <c r="H107" s="17">
        <f t="shared" si="2"/>
        <v>104</v>
      </c>
      <c r="I107" s="17" t="str">
        <f t="shared" si="3"/>
        <v>Wsen:4</v>
      </c>
      <c r="J107" s="17">
        <f t="shared" si="4"/>
        <v>18</v>
      </c>
      <c r="K107" s="17"/>
      <c r="L107" s="17"/>
      <c r="M107" s="16" t="str">
        <f>IF(A107="","",VLOOKUP($A107,Entry!A:D,2,FALSE))</f>
        <v>Chloe Hewlett</v>
      </c>
      <c r="N107" s="16" t="str">
        <f>IF(A107="","",VLOOKUP($A107,Entry!A:D,3,FALSE))</f>
        <v>Acre Street Runners</v>
      </c>
      <c r="O107" s="16" t="str">
        <f>IF(A107="","",IF(VLOOKUP($A107,Entry!A:D,4,FALSE)="","M",VLOOKUP($A107,Entry!A:D,4,FALSE)))</f>
        <v>Wsen</v>
      </c>
      <c r="P107" s="17" t="e">
        <f>VLOOKUP(Finish!A107,Summit!A:B,2,FALSE)</f>
        <v>#N/A</v>
      </c>
      <c r="Q107" s="17" t="str">
        <f t="shared" si="5"/>
        <v/>
      </c>
      <c r="R107" s="35" t="e">
        <f t="shared" si="6"/>
        <v>#REF!</v>
      </c>
      <c r="S107" s="17">
        <f t="shared" si="7"/>
        <v>104</v>
      </c>
    </row>
    <row r="108" spans="1:19" ht="12.75" customHeight="1" x14ac:dyDescent="0.2">
      <c r="A108" s="30">
        <v>9</v>
      </c>
      <c r="B108" s="38" t="str">
        <f>IF(A108="","ready",IF(COUNTIF(Entry!L:L,A108)=0,"unknown number",IF(MATCH(A108,A:A,0)&lt;ROW(),"duplicate number","OK")))</f>
        <v>OK</v>
      </c>
      <c r="C108" s="30">
        <f t="shared" ref="C108:D108" si="111">C107</f>
        <v>0</v>
      </c>
      <c r="D108" s="30">
        <v>69</v>
      </c>
      <c r="E108" s="30">
        <v>0</v>
      </c>
      <c r="F108" s="35">
        <f t="shared" si="0"/>
        <v>4.7916666666666663E-2</v>
      </c>
      <c r="G108" s="39" t="e">
        <f t="shared" si="1"/>
        <v>#REF!</v>
      </c>
      <c r="H108" s="17">
        <f t="shared" si="2"/>
        <v>105</v>
      </c>
      <c r="I108" s="17" t="str">
        <f t="shared" si="3"/>
        <v>W70:1</v>
      </c>
      <c r="J108" s="17">
        <f t="shared" si="4"/>
        <v>19</v>
      </c>
      <c r="K108" s="17"/>
      <c r="L108" s="17"/>
      <c r="M108" s="16" t="str">
        <f>IF(A108="","",VLOOKUP($A108,Entry!A:D,2,FALSE))</f>
        <v>Linda Lord</v>
      </c>
      <c r="N108" s="16" t="str">
        <f>IF(A108="","",VLOOKUP($A108,Entry!A:D,3,FALSE))</f>
        <v>CleM</v>
      </c>
      <c r="O108" s="16" t="str">
        <f>IF(A108="","",IF(VLOOKUP($A108,Entry!A:D,4,FALSE)="","M",VLOOKUP($A108,Entry!A:D,4,FALSE)))</f>
        <v>W70</v>
      </c>
      <c r="P108" s="17" t="e">
        <f>VLOOKUP(Finish!A108,Summit!A:B,2,FALSE)</f>
        <v>#N/A</v>
      </c>
      <c r="Q108" s="17" t="str">
        <f t="shared" si="5"/>
        <v>*</v>
      </c>
      <c r="R108" s="35">
        <f t="shared" si="6"/>
        <v>4.7916666666666663E-2</v>
      </c>
      <c r="S108" s="17">
        <f t="shared" si="7"/>
        <v>105</v>
      </c>
    </row>
    <row r="109" spans="1:19" ht="12.75" customHeight="1" x14ac:dyDescent="0.2">
      <c r="A109" s="30">
        <v>67</v>
      </c>
      <c r="B109" s="38" t="str">
        <f>IF(A109="","ready",IF(COUNTIF(Entry!L:L,A109)=0,"unknown number",IF(MATCH(A109,A:A,0)&lt;ROW(),"duplicate number","OK")))</f>
        <v>OK</v>
      </c>
      <c r="C109" s="30">
        <f t="shared" ref="C109:D109" si="112">C108</f>
        <v>0</v>
      </c>
      <c r="D109" s="30">
        <f t="shared" si="112"/>
        <v>69</v>
      </c>
      <c r="E109" s="30">
        <v>10</v>
      </c>
      <c r="F109" s="35">
        <f t="shared" si="0"/>
        <v>4.8032407407407406E-2</v>
      </c>
      <c r="G109" s="39" t="str">
        <f t="shared" si="1"/>
        <v>OK</v>
      </c>
      <c r="H109" s="17">
        <f t="shared" si="2"/>
        <v>106</v>
      </c>
      <c r="I109" s="17" t="str">
        <f t="shared" si="3"/>
        <v>WSen:5</v>
      </c>
      <c r="J109" s="17">
        <f t="shared" si="4"/>
        <v>20</v>
      </c>
      <c r="K109" s="17"/>
      <c r="L109" s="17"/>
      <c r="M109" s="16" t="str">
        <f>IF(A109="","",VLOOKUP($A109,Entry!A:D,2,FALSE))</f>
        <v>Becky Albrow</v>
      </c>
      <c r="N109" s="16" t="str">
        <f>IF(A109="","",VLOOKUP($A109,Entry!A:D,3,FALSE))</f>
        <v>Ramsbottom RC</v>
      </c>
      <c r="O109" s="16" t="str">
        <f>IF(A109="","",IF(VLOOKUP($A109,Entry!A:D,4,FALSE)="","M",VLOOKUP($A109,Entry!A:D,4,FALSE)))</f>
        <v>WSen</v>
      </c>
      <c r="P109" s="17" t="e">
        <f>VLOOKUP(Finish!A109,Summit!A:B,2,FALSE)</f>
        <v>#N/A</v>
      </c>
      <c r="Q109" s="17" t="str">
        <f t="shared" si="5"/>
        <v/>
      </c>
      <c r="R109" s="35">
        <f t="shared" si="6"/>
        <v>4.8032407407407406E-2</v>
      </c>
      <c r="S109" s="17">
        <f t="shared" si="7"/>
        <v>106</v>
      </c>
    </row>
    <row r="110" spans="1:19" ht="12.75" customHeight="1" x14ac:dyDescent="0.2">
      <c r="A110" s="30">
        <v>111</v>
      </c>
      <c r="B110" s="38" t="str">
        <f>IF(A110="","ready",IF(COUNTIF(Entry!L:L,A110)=0,"unknown number",IF(MATCH(A110,A:A,0)&lt;ROW(),"duplicate number","OK")))</f>
        <v>OK</v>
      </c>
      <c r="C110" s="30">
        <f t="shared" ref="C110:D110" si="113">C109</f>
        <v>0</v>
      </c>
      <c r="D110" s="30">
        <v>71</v>
      </c>
      <c r="E110" s="30">
        <v>4</v>
      </c>
      <c r="F110" s="35">
        <f t="shared" si="0"/>
        <v>4.9351851851851848E-2</v>
      </c>
      <c r="G110" s="39" t="str">
        <f t="shared" si="1"/>
        <v>OK</v>
      </c>
      <c r="H110" s="17">
        <f t="shared" si="2"/>
        <v>107</v>
      </c>
      <c r="I110" s="17" t="str">
        <f t="shared" si="3"/>
        <v>M60:9</v>
      </c>
      <c r="J110" s="17" t="str">
        <f t="shared" si="4"/>
        <v/>
      </c>
      <c r="K110" s="17"/>
      <c r="L110" s="17"/>
      <c r="M110" s="16" t="str">
        <f>IF(A110="","",VLOOKUP($A110,Entry!A:D,2,FALSE))</f>
        <v>Steven Allcock</v>
      </c>
      <c r="N110" s="16" t="str">
        <f>IF(A110="","",VLOOKUP($A110,Entry!A:D,3,FALSE))</f>
        <v>u/a</v>
      </c>
      <c r="O110" s="16" t="str">
        <f>IF(A110="","",IF(VLOOKUP($A110,Entry!A:D,4,FALSE)="","M",VLOOKUP($A110,Entry!A:D,4,FALSE)))</f>
        <v>M60</v>
      </c>
      <c r="P110" s="17" t="e">
        <f>VLOOKUP(Finish!A110,Summit!A:B,2,FALSE)</f>
        <v>#N/A</v>
      </c>
      <c r="Q110" s="17" t="str">
        <f t="shared" si="5"/>
        <v/>
      </c>
      <c r="R110" s="35">
        <f t="shared" si="6"/>
        <v>4.9351851851851848E-2</v>
      </c>
      <c r="S110" s="17">
        <f t="shared" si="7"/>
        <v>107</v>
      </c>
    </row>
    <row r="111" spans="1:19" ht="12.75" customHeight="1" x14ac:dyDescent="0.2">
      <c r="A111" s="30">
        <v>61</v>
      </c>
      <c r="B111" s="38" t="str">
        <f>IF(A111="","ready",IF(COUNTIF(Entry!L:L,A111)=0,"unknown number",IF(MATCH(A111,A:A,0)&lt;ROW(),"duplicate number","OK")))</f>
        <v>OK</v>
      </c>
      <c r="C111" s="30">
        <f t="shared" ref="C111:D111" si="114">C110</f>
        <v>0</v>
      </c>
      <c r="D111" s="30">
        <v>72</v>
      </c>
      <c r="E111" s="30">
        <v>7</v>
      </c>
      <c r="F111" s="35">
        <f t="shared" si="0"/>
        <v>5.0081018518518518E-2</v>
      </c>
      <c r="G111" s="39" t="str">
        <f t="shared" si="1"/>
        <v>OK</v>
      </c>
      <c r="H111" s="17">
        <f t="shared" si="2"/>
        <v>108</v>
      </c>
      <c r="I111" s="17" t="str">
        <f t="shared" si="3"/>
        <v>W45:4</v>
      </c>
      <c r="J111" s="17">
        <f t="shared" si="4"/>
        <v>21</v>
      </c>
      <c r="K111" s="17"/>
      <c r="L111" s="17"/>
      <c r="M111" s="16" t="str">
        <f>IF(A111="","",VLOOKUP($A111,Entry!A:D,2,FALSE))</f>
        <v>Lorna Holt</v>
      </c>
      <c r="N111" s="16" t="str">
        <f>IF(A111="","",VLOOKUP($A111,Entry!A:D,3,FALSE))</f>
        <v>Rossendale Harriers</v>
      </c>
      <c r="O111" s="16" t="str">
        <f>IF(A111="","",IF(VLOOKUP($A111,Entry!A:D,4,FALSE)="","M",VLOOKUP($A111,Entry!A:D,4,FALSE)))</f>
        <v>W45</v>
      </c>
      <c r="P111" s="17" t="e">
        <f>VLOOKUP(Finish!A111,Summit!A:B,2,FALSE)</f>
        <v>#N/A</v>
      </c>
      <c r="Q111" s="17" t="str">
        <f t="shared" si="5"/>
        <v/>
      </c>
      <c r="R111" s="35">
        <f t="shared" si="6"/>
        <v>5.0081018518518518E-2</v>
      </c>
      <c r="S111" s="17">
        <f t="shared" si="7"/>
        <v>108</v>
      </c>
    </row>
    <row r="112" spans="1:19" ht="12.75" customHeight="1" x14ac:dyDescent="0.2">
      <c r="A112" s="30">
        <v>89</v>
      </c>
      <c r="B112" s="38" t="str">
        <f>IF(A112="","ready",IF(COUNTIF(Entry!L:L,A112)=0,"unknown number",IF(MATCH(A112,A:A,0)&lt;ROW(),"duplicate number","OK")))</f>
        <v>OK</v>
      </c>
      <c r="C112" s="30">
        <f t="shared" ref="C112:D112" si="115">C111</f>
        <v>0</v>
      </c>
      <c r="D112" s="30">
        <v>77</v>
      </c>
      <c r="E112" s="30">
        <v>22</v>
      </c>
      <c r="F112" s="35">
        <f t="shared" si="0"/>
        <v>5.3726851851851859E-2</v>
      </c>
      <c r="G112" s="39" t="str">
        <f t="shared" si="1"/>
        <v>OK</v>
      </c>
      <c r="H112" s="17">
        <f t="shared" si="2"/>
        <v>109</v>
      </c>
      <c r="I112" s="17" t="str">
        <f t="shared" si="3"/>
        <v>W45:5</v>
      </c>
      <c r="J112" s="17">
        <f t="shared" si="4"/>
        <v>22</v>
      </c>
      <c r="K112" s="17"/>
      <c r="L112" s="17"/>
      <c r="M112" s="16" t="str">
        <f>IF(A112="","",VLOOKUP($A112,Entry!A:D,2,FALSE))</f>
        <v>Kathryn Clayton</v>
      </c>
      <c r="N112" s="16" t="str">
        <f>IF(A112="","",VLOOKUP($A112,Entry!A:D,3,FALSE))</f>
        <v>u/a</v>
      </c>
      <c r="O112" s="16" t="str">
        <f>IF(A112="","",IF(VLOOKUP($A112,Entry!A:D,4,FALSE)="","M",VLOOKUP($A112,Entry!A:D,4,FALSE)))</f>
        <v>W45</v>
      </c>
      <c r="P112" s="17" t="e">
        <f>VLOOKUP(Finish!A112,Summit!A:B,2,FALSE)</f>
        <v>#N/A</v>
      </c>
      <c r="Q112" s="17" t="str">
        <f t="shared" si="5"/>
        <v/>
      </c>
      <c r="R112" s="35">
        <f t="shared" si="6"/>
        <v>5.3726851851851859E-2</v>
      </c>
      <c r="S112" s="17">
        <f t="shared" si="7"/>
        <v>109</v>
      </c>
    </row>
    <row r="113" spans="1:19" ht="12.75" customHeight="1" x14ac:dyDescent="0.2">
      <c r="A113" s="30">
        <v>109</v>
      </c>
      <c r="B113" s="38" t="str">
        <f>IF(A113="","ready",IF(COUNTIF(Entry!L:L,A113)=0,"unknown number",IF(MATCH(A113,A:A,0)&lt;ROW(),"duplicate number","OK")))</f>
        <v>OK</v>
      </c>
      <c r="C113" s="30">
        <f t="shared" ref="C113:D113" si="116">C112</f>
        <v>0</v>
      </c>
      <c r="D113" s="30">
        <f t="shared" si="116"/>
        <v>77</v>
      </c>
      <c r="E113" s="30">
        <v>54</v>
      </c>
      <c r="F113" s="35">
        <f t="shared" si="0"/>
        <v>5.409722222222222E-2</v>
      </c>
      <c r="G113" s="39" t="str">
        <f t="shared" si="1"/>
        <v>OK</v>
      </c>
      <c r="H113" s="17">
        <f t="shared" si="2"/>
        <v>110</v>
      </c>
      <c r="I113" s="17" t="str">
        <f t="shared" si="3"/>
        <v>W60:2</v>
      </c>
      <c r="J113" s="17">
        <f t="shared" si="4"/>
        <v>23</v>
      </c>
      <c r="K113" s="17"/>
      <c r="L113" s="17"/>
      <c r="M113" s="16" t="str">
        <f>IF(A113="","",VLOOKUP($A113,Entry!A:D,2,FALSE))</f>
        <v>Karen Windle</v>
      </c>
      <c r="N113" s="16" t="str">
        <f>IF(A113="","",VLOOKUP($A113,Entry!A:D,3,FALSE))</f>
        <v>Trawden AC</v>
      </c>
      <c r="O113" s="16" t="str">
        <f>IF(A113="","",IF(VLOOKUP($A113,Entry!A:D,4,FALSE)="","M",VLOOKUP($A113,Entry!A:D,4,FALSE)))</f>
        <v>W60</v>
      </c>
      <c r="P113" s="17" t="e">
        <f>VLOOKUP(Finish!A113,Summit!A:B,2,FALSE)</f>
        <v>#N/A</v>
      </c>
      <c r="Q113" s="17" t="str">
        <f t="shared" si="5"/>
        <v/>
      </c>
      <c r="R113" s="35">
        <f t="shared" si="6"/>
        <v>5.409722222222222E-2</v>
      </c>
      <c r="S113" s="17">
        <f t="shared" si="7"/>
        <v>110</v>
      </c>
    </row>
    <row r="114" spans="1:19" ht="12.75" customHeight="1" x14ac:dyDescent="0.2">
      <c r="A114" s="30">
        <v>81</v>
      </c>
      <c r="B114" s="38" t="str">
        <f>IF(A114="","ready",IF(COUNTIF(Entry!L:L,A114)=0,"unknown number",IF(MATCH(A114,A:A,0)&lt;ROW(),"duplicate number","OK")))</f>
        <v>OK</v>
      </c>
      <c r="C114" s="30">
        <f t="shared" ref="C114:D114" si="117">C113</f>
        <v>0</v>
      </c>
      <c r="D114" s="30">
        <v>78</v>
      </c>
      <c r="E114" s="30">
        <v>10</v>
      </c>
      <c r="F114" s="35">
        <f t="shared" si="0"/>
        <v>5.4282407407407411E-2</v>
      </c>
      <c r="G114" s="39" t="str">
        <f t="shared" si="1"/>
        <v>OK</v>
      </c>
      <c r="H114" s="17">
        <f t="shared" si="2"/>
        <v>111</v>
      </c>
      <c r="I114" s="17" t="str">
        <f t="shared" si="3"/>
        <v>M75:2</v>
      </c>
      <c r="J114" s="17" t="str">
        <f t="shared" si="4"/>
        <v/>
      </c>
      <c r="K114" s="17"/>
      <c r="L114" s="17"/>
      <c r="M114" s="16" t="str">
        <f>IF(A114="","",VLOOKUP($A114,Entry!A:D,2,FALSE))</f>
        <v>Malcolm Ingham</v>
      </c>
      <c r="N114" s="16" t="str">
        <f>IF(A114="","",VLOOKUP($A114,Entry!A:D,3,FALSE))</f>
        <v>Blackburn Road Runners</v>
      </c>
      <c r="O114" s="16" t="str">
        <f>IF(A114="","",IF(VLOOKUP($A114,Entry!A:D,4,FALSE)="","M",VLOOKUP($A114,Entry!A:D,4,FALSE)))</f>
        <v>M75</v>
      </c>
      <c r="P114" s="17" t="e">
        <f>VLOOKUP(Finish!A114,Summit!A:B,2,FALSE)</f>
        <v>#N/A</v>
      </c>
      <c r="Q114" s="17" t="str">
        <f t="shared" si="5"/>
        <v/>
      </c>
      <c r="R114" s="35">
        <f t="shared" si="6"/>
        <v>5.4282407407407411E-2</v>
      </c>
      <c r="S114" s="17">
        <f t="shared" si="7"/>
        <v>111</v>
      </c>
    </row>
    <row r="115" spans="1:19" ht="12.75" customHeight="1" x14ac:dyDescent="0.2">
      <c r="A115" s="30">
        <v>84</v>
      </c>
      <c r="B115" s="38" t="str">
        <f>IF(A115="","ready",IF(COUNTIF(Entry!L:L,A115)=0,"unknown number",IF(MATCH(A115,A:A,0)&lt;ROW(),"duplicate number","OK")))</f>
        <v>OK</v>
      </c>
      <c r="C115" s="30">
        <f t="shared" ref="C115:D115" si="118">C114</f>
        <v>0</v>
      </c>
      <c r="D115" s="30">
        <v>79</v>
      </c>
      <c r="E115" s="30">
        <v>51</v>
      </c>
      <c r="F115" s="35">
        <f t="shared" si="0"/>
        <v>5.545138888888889E-2</v>
      </c>
      <c r="G115" s="39" t="str">
        <f t="shared" si="1"/>
        <v>OK</v>
      </c>
      <c r="H115" s="17">
        <f t="shared" si="2"/>
        <v>112</v>
      </c>
      <c r="I115" s="17" t="str">
        <f t="shared" si="3"/>
        <v>M70:3</v>
      </c>
      <c r="J115" s="17" t="str">
        <f t="shared" si="4"/>
        <v/>
      </c>
      <c r="K115" s="17"/>
      <c r="L115" s="17"/>
      <c r="M115" s="16" t="str">
        <f>IF(A115="","",VLOOKUP($A115,Entry!A:D,2,FALSE))</f>
        <v>Neil Hargreaves</v>
      </c>
      <c r="N115" s="16" t="str">
        <f>IF(A115="","",VLOOKUP($A115,Entry!A:D,3,FALSE))</f>
        <v>u/a</v>
      </c>
      <c r="O115" s="16" t="str">
        <f>IF(A115="","",IF(VLOOKUP($A115,Entry!A:D,4,FALSE)="","M",VLOOKUP($A115,Entry!A:D,4,FALSE)))</f>
        <v>M70</v>
      </c>
      <c r="P115" s="17" t="e">
        <f>VLOOKUP(Finish!A115,Summit!A:B,2,FALSE)</f>
        <v>#N/A</v>
      </c>
      <c r="Q115" s="17" t="str">
        <f t="shared" si="5"/>
        <v/>
      </c>
      <c r="R115" s="35">
        <f t="shared" si="6"/>
        <v>5.545138888888889E-2</v>
      </c>
      <c r="S115" s="17">
        <f t="shared" si="7"/>
        <v>112</v>
      </c>
    </row>
    <row r="116" spans="1:19" ht="12.75" customHeight="1" x14ac:dyDescent="0.2">
      <c r="A116" s="30">
        <v>38</v>
      </c>
      <c r="B116" s="38" t="str">
        <f>IF(A116="","ready",IF(COUNTIF(Entry!L:L,A116)=0,"unknown number",IF(MATCH(A116,A:A,0)&lt;ROW(),"duplicate number","OK")))</f>
        <v>OK</v>
      </c>
      <c r="C116" s="30">
        <f t="shared" ref="C116:D116" si="119">C115</f>
        <v>0</v>
      </c>
      <c r="D116" s="30">
        <v>82</v>
      </c>
      <c r="E116" s="30">
        <v>22</v>
      </c>
      <c r="F116" s="35">
        <f t="shared" si="0"/>
        <v>5.7199074074074076E-2</v>
      </c>
      <c r="G116" s="39" t="str">
        <f t="shared" si="1"/>
        <v>OK</v>
      </c>
      <c r="H116" s="17">
        <f t="shared" si="2"/>
        <v>113</v>
      </c>
      <c r="I116" s="17" t="str">
        <f t="shared" si="3"/>
        <v>W55:4</v>
      </c>
      <c r="J116" s="17">
        <f t="shared" si="4"/>
        <v>24</v>
      </c>
      <c r="K116" s="17"/>
      <c r="L116" s="17"/>
      <c r="M116" s="16" t="str">
        <f>IF(A116="","",VLOOKUP($A116,Entry!A:D,2,FALSE))</f>
        <v>Hilary Farren</v>
      </c>
      <c r="N116" s="16" t="str">
        <f>IF(A116="","",VLOOKUP($A116,Entry!A:D,3,FALSE))</f>
        <v>Rossendale Harriers</v>
      </c>
      <c r="O116" s="16" t="str">
        <f>IF(A116="","",IF(VLOOKUP($A116,Entry!A:D,4,FALSE)="","M",VLOOKUP($A116,Entry!A:D,4,FALSE)))</f>
        <v>W55</v>
      </c>
      <c r="P116" s="17" t="e">
        <f>VLOOKUP(Finish!A116,Summit!A:B,2,FALSE)</f>
        <v>#N/A</v>
      </c>
      <c r="Q116" s="17" t="str">
        <f t="shared" si="5"/>
        <v/>
      </c>
      <c r="R116" s="35">
        <f t="shared" si="6"/>
        <v>5.7199074074074076E-2</v>
      </c>
      <c r="S116" s="17">
        <f t="shared" si="7"/>
        <v>113</v>
      </c>
    </row>
    <row r="117" spans="1:19" ht="12.75" customHeight="1" x14ac:dyDescent="0.2">
      <c r="A117" s="30">
        <v>14</v>
      </c>
      <c r="B117" s="38" t="str">
        <f>IF(A117="","ready",IF(COUNTIF(Entry!L:L,A117)=0,"unknown number",IF(MATCH(A117,A:A,0)&lt;ROW(),"duplicate number","OK")))</f>
        <v>OK</v>
      </c>
      <c r="C117" s="30">
        <f t="shared" ref="C117:D117" si="120">C116</f>
        <v>0</v>
      </c>
      <c r="D117" s="30">
        <v>102</v>
      </c>
      <c r="E117" s="30">
        <v>33</v>
      </c>
      <c r="F117" s="35">
        <f t="shared" si="0"/>
        <v>7.121527777777778E-2</v>
      </c>
      <c r="G117" s="39" t="str">
        <f t="shared" si="1"/>
        <v>OK</v>
      </c>
      <c r="H117" s="17">
        <f t="shared" si="2"/>
        <v>114</v>
      </c>
      <c r="I117" s="17" t="str">
        <f t="shared" si="3"/>
        <v>M70:4</v>
      </c>
      <c r="J117" s="17" t="str">
        <f t="shared" si="4"/>
        <v/>
      </c>
      <c r="K117" s="17"/>
      <c r="L117" s="17"/>
      <c r="M117" s="16" t="str">
        <f>IF(A117="","",VLOOKUP($A117,Entry!A:D,2,FALSE))</f>
        <v>Robert Hirst</v>
      </c>
      <c r="N117" s="16" t="str">
        <f>IF(A117="","",VLOOKUP($A117,Entry!A:D,3,FALSE))</f>
        <v>CleM</v>
      </c>
      <c r="O117" s="16" t="str">
        <f>IF(A117="","",IF(VLOOKUP($A117,Entry!A:D,4,FALSE)="","M",VLOOKUP($A117,Entry!A:D,4,FALSE)))</f>
        <v>M70</v>
      </c>
      <c r="P117" s="17" t="e">
        <f>VLOOKUP(Finish!A117,Summit!A:B,2,FALSE)</f>
        <v>#N/A</v>
      </c>
      <c r="Q117" s="17" t="str">
        <f t="shared" si="5"/>
        <v/>
      </c>
      <c r="R117" s="35">
        <f t="shared" si="6"/>
        <v>7.121527777777778E-2</v>
      </c>
      <c r="S117" s="17">
        <f t="shared" si="7"/>
        <v>114</v>
      </c>
    </row>
    <row r="118" spans="1:19" ht="12.75" customHeight="1" x14ac:dyDescent="0.2">
      <c r="A118" s="30">
        <v>5</v>
      </c>
      <c r="B118" s="38" t="str">
        <f>IF(A118="","ready",IF(COUNTIF(Entry!L:L,A118)=0,"unknown number",IF(MATCH(A118,A:A,0)&lt;ROW(),"duplicate number","OK")))</f>
        <v>OK</v>
      </c>
      <c r="C118" s="30">
        <f t="shared" ref="C118:D118" si="121">C117</f>
        <v>0</v>
      </c>
      <c r="D118" s="30">
        <f t="shared" si="121"/>
        <v>102</v>
      </c>
      <c r="E118" s="30">
        <v>39</v>
      </c>
      <c r="F118" s="35">
        <f t="shared" si="0"/>
        <v>7.1284722222222222E-2</v>
      </c>
      <c r="G118" s="39" t="str">
        <f t="shared" si="1"/>
        <v>OK</v>
      </c>
      <c r="H118" s="17">
        <f t="shared" si="2"/>
        <v>115</v>
      </c>
      <c r="I118" s="17" t="str">
        <f t="shared" si="3"/>
        <v>M80:1</v>
      </c>
      <c r="J118" s="17" t="str">
        <f t="shared" si="4"/>
        <v/>
      </c>
      <c r="K118" s="17"/>
      <c r="L118" s="17"/>
      <c r="M118" s="16" t="str">
        <f>IF(A118="","",VLOOKUP($A118,Entry!A:D,2,FALSE))</f>
        <v>Phil Martin</v>
      </c>
      <c r="N118" s="16" t="str">
        <f>IF(A118="","",VLOOKUP($A118,Entry!A:D,3,FALSE))</f>
        <v>Bowland Fell Runners</v>
      </c>
      <c r="O118" s="16" t="str">
        <f>IF(A118="","",IF(VLOOKUP($A118,Entry!A:D,4,FALSE)="","M",VLOOKUP($A118,Entry!A:D,4,FALSE)))</f>
        <v>M80</v>
      </c>
      <c r="P118" s="17" t="e">
        <f>VLOOKUP(Finish!A118,Summit!A:B,2,FALSE)</f>
        <v>#N/A</v>
      </c>
      <c r="Q118" s="17" t="str">
        <f t="shared" si="5"/>
        <v>*</v>
      </c>
      <c r="R118" s="35">
        <f t="shared" si="6"/>
        <v>7.1284722222222222E-2</v>
      </c>
      <c r="S118" s="17">
        <f t="shared" si="7"/>
        <v>115</v>
      </c>
    </row>
    <row r="119" spans="1:19" ht="12.75" customHeight="1" x14ac:dyDescent="0.2">
      <c r="A119" s="30"/>
      <c r="B119" s="38" t="str">
        <f>IF(A119="","ready",IF(COUNTIF(Entry!L:L,A119)=0,"unknown number",IF(MATCH(A119,A:A,0)&lt;ROW(),"duplicate number","OK")))</f>
        <v>ready</v>
      </c>
      <c r="C119" s="30">
        <f t="shared" ref="C119:D119" si="122">C118</f>
        <v>0</v>
      </c>
      <c r="D119" s="30">
        <v>103</v>
      </c>
      <c r="E119" s="30">
        <v>23</v>
      </c>
      <c r="F119" s="35">
        <f t="shared" si="0"/>
        <v>7.1793981481481486E-2</v>
      </c>
      <c r="G119" s="39" t="str">
        <f t="shared" si="1"/>
        <v>ready</v>
      </c>
      <c r="H119" s="17">
        <f t="shared" si="2"/>
        <v>116</v>
      </c>
      <c r="I119" s="17" t="str">
        <f t="shared" si="3"/>
        <v/>
      </c>
      <c r="J119" s="17" t="str">
        <f t="shared" si="4"/>
        <v/>
      </c>
      <c r="K119" s="17"/>
      <c r="L119" s="17"/>
      <c r="M119" s="16" t="str">
        <f>IF(A119="","",VLOOKUP($A119,Entry!A:D,2,FALSE))</f>
        <v/>
      </c>
      <c r="N119" s="16" t="str">
        <f>IF(A119="","",VLOOKUP($A119,Entry!A:D,3,FALSE))</f>
        <v/>
      </c>
      <c r="O119" s="16" t="str">
        <f>IF(A119="","",IF(VLOOKUP($A119,Entry!A:D,4,FALSE)="","M",VLOOKUP($A119,Entry!A:D,4,FALSE)))</f>
        <v/>
      </c>
      <c r="P119" s="17" t="e">
        <f>VLOOKUP(Finish!A119,Summit!A:B,2,FALSE)</f>
        <v>#N/A</v>
      </c>
      <c r="Q119" s="17" t="str">
        <f t="shared" si="5"/>
        <v>*</v>
      </c>
      <c r="R119" s="35">
        <f t="shared" si="6"/>
        <v>7.1793981481481486E-2</v>
      </c>
      <c r="S119" s="17">
        <f t="shared" si="7"/>
        <v>116</v>
      </c>
    </row>
    <row r="120" spans="1:19" ht="12.75" customHeight="1" x14ac:dyDescent="0.2">
      <c r="A120" s="30"/>
      <c r="B120" s="38" t="str">
        <f>IF(A120="","ready",IF(COUNTIF(Entry!L:L,A120)=0,"unknown number",IF(MATCH(A120,A:A,0)&lt;ROW(),"duplicate number","OK")))</f>
        <v>ready</v>
      </c>
      <c r="C120" s="30">
        <f t="shared" ref="C120:D120" si="123">C119</f>
        <v>0</v>
      </c>
      <c r="D120" s="30">
        <f t="shared" si="123"/>
        <v>103</v>
      </c>
      <c r="E120" s="30"/>
      <c r="F120" s="35">
        <f t="shared" si="0"/>
        <v>7.1527777777777773E-2</v>
      </c>
      <c r="G120" s="39" t="str">
        <f t="shared" si="1"/>
        <v>ready</v>
      </c>
      <c r="H120" s="17">
        <f t="shared" si="2"/>
        <v>117</v>
      </c>
      <c r="I120" s="17" t="str">
        <f t="shared" si="3"/>
        <v/>
      </c>
      <c r="J120" s="17" t="str">
        <f t="shared" si="4"/>
        <v/>
      </c>
      <c r="K120" s="17"/>
      <c r="L120" s="17"/>
      <c r="M120" s="16" t="str">
        <f>IF(A120="","",VLOOKUP($A120,Entry!A:D,2,FALSE))</f>
        <v/>
      </c>
      <c r="N120" s="16" t="str">
        <f>IF(A120="","",VLOOKUP($A120,Entry!A:D,3,FALSE))</f>
        <v/>
      </c>
      <c r="O120" s="16" t="str">
        <f>IF(A120="","",IF(VLOOKUP($A120,Entry!A:D,4,FALSE)="","M",VLOOKUP($A120,Entry!A:D,4,FALSE)))</f>
        <v/>
      </c>
      <c r="P120" s="17" t="e">
        <f>VLOOKUP(Finish!A120,Summit!A:B,2,FALSE)</f>
        <v>#N/A</v>
      </c>
      <c r="Q120" s="17" t="str">
        <f t="shared" si="5"/>
        <v/>
      </c>
      <c r="R120" s="35">
        <f t="shared" si="6"/>
        <v>7.1527777777777773E-2</v>
      </c>
      <c r="S120" s="17">
        <f t="shared" si="7"/>
        <v>117</v>
      </c>
    </row>
    <row r="121" spans="1:19" ht="12.75" customHeight="1" x14ac:dyDescent="0.2">
      <c r="A121" s="30"/>
      <c r="B121" s="38" t="str">
        <f>IF(A121="","ready",IF(COUNTIF(Entry!L:L,A121)=0,"unknown number",IF(MATCH(A121,A:A,0)&lt;ROW(),"duplicate number","OK")))</f>
        <v>ready</v>
      </c>
      <c r="C121" s="30">
        <f t="shared" ref="C121:D121" si="124">C120</f>
        <v>0</v>
      </c>
      <c r="D121" s="30">
        <f t="shared" si="124"/>
        <v>103</v>
      </c>
      <c r="E121" s="30"/>
      <c r="F121" s="35">
        <f t="shared" si="0"/>
        <v>7.1527777777777773E-2</v>
      </c>
      <c r="G121" s="39" t="str">
        <f t="shared" si="1"/>
        <v>ready</v>
      </c>
      <c r="H121" s="17">
        <f t="shared" si="2"/>
        <v>118</v>
      </c>
      <c r="I121" s="17" t="str">
        <f t="shared" si="3"/>
        <v/>
      </c>
      <c r="J121" s="17" t="str">
        <f t="shared" si="4"/>
        <v/>
      </c>
      <c r="K121" s="17"/>
      <c r="L121" s="17"/>
      <c r="M121" s="16" t="str">
        <f>IF(A121="","",VLOOKUP($A121,Entry!A:D,2,FALSE))</f>
        <v/>
      </c>
      <c r="N121" s="16" t="str">
        <f>IF(A121="","",VLOOKUP($A121,Entry!A:D,3,FALSE))</f>
        <v/>
      </c>
      <c r="O121" s="16" t="str">
        <f>IF(A121="","",IF(VLOOKUP($A121,Entry!A:D,4,FALSE)="","M",VLOOKUP($A121,Entry!A:D,4,FALSE)))</f>
        <v/>
      </c>
      <c r="P121" s="17" t="e">
        <f>VLOOKUP(Finish!A121,Summit!A:B,2,FALSE)</f>
        <v>#N/A</v>
      </c>
      <c r="Q121" s="17" t="str">
        <f t="shared" si="5"/>
        <v/>
      </c>
      <c r="R121" s="35">
        <f t="shared" si="6"/>
        <v>7.1527777777777773E-2</v>
      </c>
      <c r="S121" s="17">
        <f t="shared" si="7"/>
        <v>118</v>
      </c>
    </row>
    <row r="122" spans="1:19" ht="12.75" customHeight="1" x14ac:dyDescent="0.2">
      <c r="A122" s="30"/>
      <c r="B122" s="38" t="str">
        <f>IF(A122="","ready",IF(COUNTIF(Entry!L:L,A122)=0,"unknown number",IF(MATCH(A122,A:A,0)&lt;ROW(),"duplicate number","OK")))</f>
        <v>ready</v>
      </c>
      <c r="C122" s="30">
        <f t="shared" ref="C122:D122" si="125">C121</f>
        <v>0</v>
      </c>
      <c r="D122" s="30">
        <f t="shared" si="125"/>
        <v>103</v>
      </c>
      <c r="E122" s="30"/>
      <c r="F122" s="35">
        <f t="shared" si="0"/>
        <v>7.1527777777777773E-2</v>
      </c>
      <c r="G122" s="39" t="str">
        <f t="shared" si="1"/>
        <v>ready</v>
      </c>
      <c r="H122" s="17">
        <f t="shared" si="2"/>
        <v>119</v>
      </c>
      <c r="I122" s="17" t="str">
        <f t="shared" si="3"/>
        <v/>
      </c>
      <c r="J122" s="17" t="str">
        <f t="shared" si="4"/>
        <v/>
      </c>
      <c r="K122" s="17"/>
      <c r="L122" s="17"/>
      <c r="M122" s="16" t="str">
        <f>IF(A122="","",VLOOKUP($A122,Entry!A:D,2,FALSE))</f>
        <v/>
      </c>
      <c r="N122" s="16" t="str">
        <f>IF(A122="","",VLOOKUP($A122,Entry!A:D,3,FALSE))</f>
        <v/>
      </c>
      <c r="O122" s="16" t="str">
        <f>IF(A122="","",IF(VLOOKUP($A122,Entry!A:D,4,FALSE)="","M",VLOOKUP($A122,Entry!A:D,4,FALSE)))</f>
        <v/>
      </c>
      <c r="P122" s="17" t="e">
        <f>VLOOKUP(Finish!A122,Summit!A:B,2,FALSE)</f>
        <v>#N/A</v>
      </c>
      <c r="Q122" s="17" t="str">
        <f t="shared" si="5"/>
        <v/>
      </c>
      <c r="R122" s="35">
        <f t="shared" si="6"/>
        <v>7.1527777777777773E-2</v>
      </c>
      <c r="S122" s="17">
        <f t="shared" si="7"/>
        <v>119</v>
      </c>
    </row>
    <row r="123" spans="1:19" ht="12.75" customHeight="1" x14ac:dyDescent="0.2">
      <c r="A123" s="30"/>
      <c r="B123" s="38" t="str">
        <f>IF(A123="","ready",IF(COUNTIF(Entry!L:L,A123)=0,"unknown number",IF(MATCH(A123,A:A,0)&lt;ROW(),"duplicate number","OK")))</f>
        <v>ready</v>
      </c>
      <c r="C123" s="30">
        <f t="shared" ref="C123:D123" si="126">C122</f>
        <v>0</v>
      </c>
      <c r="D123" s="30">
        <f t="shared" si="126"/>
        <v>103</v>
      </c>
      <c r="E123" s="30"/>
      <c r="F123" s="35">
        <f t="shared" si="0"/>
        <v>7.1527777777777773E-2</v>
      </c>
      <c r="G123" s="39" t="str">
        <f t="shared" si="1"/>
        <v>ready</v>
      </c>
      <c r="H123" s="17">
        <f t="shared" si="2"/>
        <v>120</v>
      </c>
      <c r="I123" s="17" t="str">
        <f t="shared" si="3"/>
        <v/>
      </c>
      <c r="J123" s="17" t="str">
        <f t="shared" si="4"/>
        <v/>
      </c>
      <c r="K123" s="17"/>
      <c r="L123" s="17"/>
      <c r="M123" s="16" t="str">
        <f>IF(A123="","",VLOOKUP($A123,Entry!A:D,2,FALSE))</f>
        <v/>
      </c>
      <c r="N123" s="16" t="str">
        <f>IF(A123="","",VLOOKUP($A123,Entry!A:D,3,FALSE))</f>
        <v/>
      </c>
      <c r="O123" s="16" t="str">
        <f>IF(A123="","",IF(VLOOKUP($A123,Entry!A:D,4,FALSE)="","M",VLOOKUP($A123,Entry!A:D,4,FALSE)))</f>
        <v/>
      </c>
      <c r="P123" s="17" t="e">
        <f>VLOOKUP(Finish!A123,Summit!A:B,2,FALSE)</f>
        <v>#N/A</v>
      </c>
      <c r="Q123" s="17" t="str">
        <f t="shared" si="5"/>
        <v/>
      </c>
      <c r="R123" s="35">
        <f t="shared" si="6"/>
        <v>7.1527777777777773E-2</v>
      </c>
      <c r="S123" s="17">
        <f t="shared" si="7"/>
        <v>120</v>
      </c>
    </row>
    <row r="124" spans="1:19" ht="12.75" customHeight="1" x14ac:dyDescent="0.2">
      <c r="A124" s="30"/>
      <c r="B124" s="38" t="str">
        <f>IF(A124="","ready",IF(COUNTIF(Entry!L:L,A124)=0,"unknown number",IF(MATCH(A124,A:A,0)&lt;ROW(),"duplicate number","OK")))</f>
        <v>ready</v>
      </c>
      <c r="C124" s="30">
        <f t="shared" ref="C124:D124" si="127">C123</f>
        <v>0</v>
      </c>
      <c r="D124" s="30">
        <f t="shared" si="127"/>
        <v>103</v>
      </c>
      <c r="E124" s="30"/>
      <c r="F124" s="35">
        <f t="shared" si="0"/>
        <v>7.1527777777777773E-2</v>
      </c>
      <c r="G124" s="39" t="str">
        <f t="shared" si="1"/>
        <v>ready</v>
      </c>
      <c r="H124" s="17">
        <f t="shared" si="2"/>
        <v>121</v>
      </c>
      <c r="I124" s="17" t="str">
        <f t="shared" si="3"/>
        <v/>
      </c>
      <c r="J124" s="17" t="str">
        <f t="shared" si="4"/>
        <v/>
      </c>
      <c r="K124" s="17"/>
      <c r="L124" s="17"/>
      <c r="M124" s="16" t="str">
        <f>IF(A124="","",VLOOKUP($A124,Entry!A:D,2,FALSE))</f>
        <v/>
      </c>
      <c r="N124" s="16" t="str">
        <f>IF(A124="","",VLOOKUP($A124,Entry!A:D,3,FALSE))</f>
        <v/>
      </c>
      <c r="O124" s="16" t="str">
        <f>IF(A124="","",IF(VLOOKUP($A124,Entry!A:D,4,FALSE)="","M",VLOOKUP($A124,Entry!A:D,4,FALSE)))</f>
        <v/>
      </c>
      <c r="P124" s="17" t="e">
        <f>VLOOKUP(Finish!A124,Summit!A:B,2,FALSE)</f>
        <v>#N/A</v>
      </c>
      <c r="Q124" s="17" t="str">
        <f t="shared" si="5"/>
        <v/>
      </c>
      <c r="R124" s="35">
        <f t="shared" si="6"/>
        <v>7.1527777777777773E-2</v>
      </c>
      <c r="S124" s="17">
        <f t="shared" si="7"/>
        <v>121</v>
      </c>
    </row>
    <row r="125" spans="1:19" ht="12.75" customHeight="1" x14ac:dyDescent="0.2">
      <c r="A125" s="30"/>
      <c r="B125" s="38" t="str">
        <f>IF(A125="","ready",IF(COUNTIF(Entry!L:L,A125)=0,"unknown number",IF(MATCH(A125,A:A,0)&lt;ROW(),"duplicate number","OK")))</f>
        <v>ready</v>
      </c>
      <c r="C125" s="30">
        <f t="shared" ref="C125:D125" si="128">C124</f>
        <v>0</v>
      </c>
      <c r="D125" s="30">
        <f t="shared" si="128"/>
        <v>103</v>
      </c>
      <c r="E125" s="30"/>
      <c r="F125" s="35">
        <f t="shared" si="0"/>
        <v>7.1527777777777773E-2</v>
      </c>
      <c r="G125" s="39" t="str">
        <f t="shared" si="1"/>
        <v>ready</v>
      </c>
      <c r="H125" s="17">
        <f t="shared" si="2"/>
        <v>122</v>
      </c>
      <c r="I125" s="17" t="str">
        <f t="shared" si="3"/>
        <v/>
      </c>
      <c r="J125" s="17" t="str">
        <f t="shared" si="4"/>
        <v/>
      </c>
      <c r="K125" s="17"/>
      <c r="L125" s="17"/>
      <c r="M125" s="16" t="str">
        <f>IF(A125="","",VLOOKUP($A125,Entry!A:D,2,FALSE))</f>
        <v/>
      </c>
      <c r="N125" s="16" t="str">
        <f>IF(A125="","",VLOOKUP($A125,Entry!A:D,3,FALSE))</f>
        <v/>
      </c>
      <c r="O125" s="16" t="str">
        <f>IF(A125="","",IF(VLOOKUP($A125,Entry!A:D,4,FALSE)="","M",VLOOKUP($A125,Entry!A:D,4,FALSE)))</f>
        <v/>
      </c>
      <c r="P125" s="17" t="e">
        <f>VLOOKUP(Finish!A125,Summit!A:B,2,FALSE)</f>
        <v>#N/A</v>
      </c>
      <c r="Q125" s="17" t="str">
        <f t="shared" si="5"/>
        <v/>
      </c>
      <c r="R125" s="35">
        <f t="shared" si="6"/>
        <v>7.1527777777777773E-2</v>
      </c>
      <c r="S125" s="17">
        <f t="shared" si="7"/>
        <v>122</v>
      </c>
    </row>
    <row r="126" spans="1:19" ht="12.75" customHeight="1" x14ac:dyDescent="0.2">
      <c r="A126" s="30"/>
      <c r="B126" s="38" t="str">
        <f>IF(A126="","ready",IF(COUNTIF(Entry!L:L,A126)=0,"unknown number",IF(MATCH(A126,A:A,0)&lt;ROW(),"duplicate number","OK")))</f>
        <v>ready</v>
      </c>
      <c r="C126" s="30">
        <f t="shared" ref="C126:D126" si="129">C125</f>
        <v>0</v>
      </c>
      <c r="D126" s="30">
        <f t="shared" si="129"/>
        <v>103</v>
      </c>
      <c r="E126" s="30"/>
      <c r="F126" s="35">
        <f t="shared" si="0"/>
        <v>7.1527777777777773E-2</v>
      </c>
      <c r="G126" s="39" t="str">
        <f t="shared" si="1"/>
        <v>ready</v>
      </c>
      <c r="H126" s="17">
        <f t="shared" si="2"/>
        <v>123</v>
      </c>
      <c r="I126" s="17" t="str">
        <f t="shared" si="3"/>
        <v/>
      </c>
      <c r="J126" s="17" t="str">
        <f t="shared" si="4"/>
        <v/>
      </c>
      <c r="K126" s="17"/>
      <c r="L126" s="17"/>
      <c r="M126" s="16" t="str">
        <f>IF(A126="","",VLOOKUP($A126,Entry!A:D,2,FALSE))</f>
        <v/>
      </c>
      <c r="N126" s="16" t="str">
        <f>IF(A126="","",VLOOKUP($A126,Entry!A:D,3,FALSE))</f>
        <v/>
      </c>
      <c r="O126" s="16" t="str">
        <f>IF(A126="","",IF(VLOOKUP($A126,Entry!A:D,4,FALSE)="","M",VLOOKUP($A126,Entry!A:D,4,FALSE)))</f>
        <v/>
      </c>
      <c r="P126" s="17" t="e">
        <f>VLOOKUP(Finish!A126,Summit!A:B,2,FALSE)</f>
        <v>#N/A</v>
      </c>
      <c r="Q126" s="17" t="str">
        <f t="shared" si="5"/>
        <v/>
      </c>
      <c r="R126" s="35">
        <f t="shared" si="6"/>
        <v>7.1527777777777773E-2</v>
      </c>
      <c r="S126" s="17">
        <f t="shared" si="7"/>
        <v>123</v>
      </c>
    </row>
    <row r="127" spans="1:19" ht="12.75" customHeight="1" x14ac:dyDescent="0.2">
      <c r="A127" s="30"/>
      <c r="B127" s="38" t="str">
        <f>IF(A127="","ready",IF(COUNTIF(Entry!L:L,A127)=0,"unknown number",IF(MATCH(A127,A:A,0)&lt;ROW(),"duplicate number","OK")))</f>
        <v>ready</v>
      </c>
      <c r="C127" s="30">
        <f t="shared" ref="C127:D127" si="130">C126</f>
        <v>0</v>
      </c>
      <c r="D127" s="30">
        <f t="shared" si="130"/>
        <v>103</v>
      </c>
      <c r="E127" s="30"/>
      <c r="F127" s="35">
        <f t="shared" si="0"/>
        <v>7.1527777777777773E-2</v>
      </c>
      <c r="G127" s="39" t="str">
        <f t="shared" si="1"/>
        <v>ready</v>
      </c>
      <c r="H127" s="17">
        <f t="shared" si="2"/>
        <v>124</v>
      </c>
      <c r="I127" s="17" t="str">
        <f t="shared" si="3"/>
        <v/>
      </c>
      <c r="J127" s="17" t="str">
        <f t="shared" si="4"/>
        <v/>
      </c>
      <c r="K127" s="17"/>
      <c r="L127" s="17"/>
      <c r="M127" s="16" t="str">
        <f>IF(A127="","",VLOOKUP($A127,Entry!A:D,2,FALSE))</f>
        <v/>
      </c>
      <c r="N127" s="16" t="str">
        <f>IF(A127="","",VLOOKUP($A127,Entry!A:D,3,FALSE))</f>
        <v/>
      </c>
      <c r="O127" s="16" t="str">
        <f>IF(A127="","",IF(VLOOKUP($A127,Entry!A:D,4,FALSE)="","M",VLOOKUP($A127,Entry!A:D,4,FALSE)))</f>
        <v/>
      </c>
      <c r="P127" s="17" t="e">
        <f>VLOOKUP(Finish!A127,Summit!A:B,2,FALSE)</f>
        <v>#N/A</v>
      </c>
      <c r="Q127" s="17" t="str">
        <f t="shared" si="5"/>
        <v/>
      </c>
      <c r="R127" s="35">
        <f t="shared" si="6"/>
        <v>7.1527777777777773E-2</v>
      </c>
      <c r="S127" s="17">
        <f t="shared" si="7"/>
        <v>124</v>
      </c>
    </row>
    <row r="128" spans="1:19" ht="12.75" customHeight="1" x14ac:dyDescent="0.2">
      <c r="A128" s="30"/>
      <c r="B128" s="38" t="str">
        <f>IF(A128="","ready",IF(COUNTIF(Entry!L:L,A128)=0,"unknown number",IF(MATCH(A128,A:A,0)&lt;ROW(),"duplicate number","OK")))</f>
        <v>ready</v>
      </c>
      <c r="C128" s="30">
        <f t="shared" ref="C128:D128" si="131">C127</f>
        <v>0</v>
      </c>
      <c r="D128" s="30">
        <f t="shared" si="131"/>
        <v>103</v>
      </c>
      <c r="E128" s="30"/>
      <c r="F128" s="35">
        <f t="shared" si="0"/>
        <v>7.1527777777777773E-2</v>
      </c>
      <c r="G128" s="39" t="str">
        <f t="shared" si="1"/>
        <v>ready</v>
      </c>
      <c r="H128" s="17">
        <f t="shared" si="2"/>
        <v>125</v>
      </c>
      <c r="I128" s="17" t="str">
        <f t="shared" si="3"/>
        <v/>
      </c>
      <c r="J128" s="17" t="str">
        <f t="shared" si="4"/>
        <v/>
      </c>
      <c r="K128" s="17"/>
      <c r="L128" s="17"/>
      <c r="M128" s="16" t="str">
        <f>IF(A128="","",VLOOKUP($A128,Entry!A:D,2,FALSE))</f>
        <v/>
      </c>
      <c r="N128" s="16" t="str">
        <f>IF(A128="","",VLOOKUP($A128,Entry!A:D,3,FALSE))</f>
        <v/>
      </c>
      <c r="O128" s="16" t="str">
        <f>IF(A128="","",IF(VLOOKUP($A128,Entry!A:D,4,FALSE)="","M",VLOOKUP($A128,Entry!A:D,4,FALSE)))</f>
        <v/>
      </c>
      <c r="P128" s="17" t="e">
        <f>VLOOKUP(Finish!A128,Summit!A:B,2,FALSE)</f>
        <v>#N/A</v>
      </c>
      <c r="Q128" s="17" t="str">
        <f t="shared" si="5"/>
        <v/>
      </c>
      <c r="R128" s="35">
        <f t="shared" si="6"/>
        <v>7.1527777777777773E-2</v>
      </c>
      <c r="S128" s="17">
        <f t="shared" si="7"/>
        <v>125</v>
      </c>
    </row>
    <row r="129" spans="1:19" ht="12.75" customHeight="1" x14ac:dyDescent="0.2">
      <c r="A129" s="30"/>
      <c r="B129" s="38" t="str">
        <f>IF(A129="","ready",IF(COUNTIF(Entry!L:L,A129)=0,"unknown number",IF(MATCH(A129,A:A,0)&lt;ROW(),"duplicate number","OK")))</f>
        <v>ready</v>
      </c>
      <c r="C129" s="30">
        <f t="shared" ref="C129:D129" si="132">C128</f>
        <v>0</v>
      </c>
      <c r="D129" s="30">
        <f t="shared" si="132"/>
        <v>103</v>
      </c>
      <c r="E129" s="30"/>
      <c r="F129" s="35">
        <f t="shared" si="0"/>
        <v>7.1527777777777773E-2</v>
      </c>
      <c r="G129" s="39" t="str">
        <f t="shared" si="1"/>
        <v>ready</v>
      </c>
      <c r="H129" s="17">
        <f t="shared" si="2"/>
        <v>126</v>
      </c>
      <c r="I129" s="17" t="str">
        <f t="shared" si="3"/>
        <v/>
      </c>
      <c r="J129" s="17" t="str">
        <f t="shared" si="4"/>
        <v/>
      </c>
      <c r="K129" s="17"/>
      <c r="L129" s="17"/>
      <c r="M129" s="16" t="str">
        <f>IF(A129="","",VLOOKUP($A129,Entry!A:D,2,FALSE))</f>
        <v/>
      </c>
      <c r="N129" s="16" t="str">
        <f>IF(A129="","",VLOOKUP($A129,Entry!A:D,3,FALSE))</f>
        <v/>
      </c>
      <c r="O129" s="16" t="str">
        <f>IF(A129="","",IF(VLOOKUP($A129,Entry!A:D,4,FALSE)="","M",VLOOKUP($A129,Entry!A:D,4,FALSE)))</f>
        <v/>
      </c>
      <c r="P129" s="17" t="e">
        <f>VLOOKUP(Finish!A129,Summit!A:B,2,FALSE)</f>
        <v>#N/A</v>
      </c>
      <c r="Q129" s="17" t="str">
        <f t="shared" si="5"/>
        <v/>
      </c>
      <c r="R129" s="35">
        <f t="shared" si="6"/>
        <v>7.1527777777777773E-2</v>
      </c>
      <c r="S129" s="17">
        <f t="shared" si="7"/>
        <v>126</v>
      </c>
    </row>
    <row r="130" spans="1:19" ht="12.75" customHeight="1" x14ac:dyDescent="0.2">
      <c r="A130" s="30"/>
      <c r="B130" s="38" t="str">
        <f>IF(A130="","ready",IF(COUNTIF(Entry!L:L,A130)=0,"unknown number",IF(MATCH(A130,A:A,0)&lt;ROW(),"duplicate number","OK")))</f>
        <v>ready</v>
      </c>
      <c r="C130" s="30">
        <f t="shared" ref="C130:D130" si="133">C129</f>
        <v>0</v>
      </c>
      <c r="D130" s="30">
        <f t="shared" si="133"/>
        <v>103</v>
      </c>
      <c r="E130" s="30"/>
      <c r="F130" s="35">
        <f t="shared" si="0"/>
        <v>7.1527777777777773E-2</v>
      </c>
      <c r="G130" s="39" t="str">
        <f t="shared" si="1"/>
        <v>ready</v>
      </c>
      <c r="H130" s="17">
        <f t="shared" si="2"/>
        <v>127</v>
      </c>
      <c r="I130" s="17" t="str">
        <f t="shared" si="3"/>
        <v/>
      </c>
      <c r="J130" s="17" t="str">
        <f t="shared" si="4"/>
        <v/>
      </c>
      <c r="K130" s="17"/>
      <c r="L130" s="17"/>
      <c r="M130" s="16" t="str">
        <f>IF(A130="","",VLOOKUP($A130,Entry!A:D,2,FALSE))</f>
        <v/>
      </c>
      <c r="N130" s="16" t="str">
        <f>IF(A130="","",VLOOKUP($A130,Entry!A:D,3,FALSE))</f>
        <v/>
      </c>
      <c r="O130" s="16" t="str">
        <f>IF(A130="","",IF(VLOOKUP($A130,Entry!A:D,4,FALSE)="","M",VLOOKUP($A130,Entry!A:D,4,FALSE)))</f>
        <v/>
      </c>
      <c r="P130" s="17" t="e">
        <f>VLOOKUP(Finish!A130,Summit!A:B,2,FALSE)</f>
        <v>#N/A</v>
      </c>
      <c r="Q130" s="17" t="str">
        <f t="shared" si="5"/>
        <v/>
      </c>
      <c r="R130" s="35">
        <f t="shared" si="6"/>
        <v>7.1527777777777773E-2</v>
      </c>
      <c r="S130" s="17">
        <f t="shared" si="7"/>
        <v>127</v>
      </c>
    </row>
    <row r="131" spans="1:19" ht="12.75" customHeight="1" x14ac:dyDescent="0.2">
      <c r="A131" s="30"/>
      <c r="B131" s="38" t="str">
        <f>IF(A131="","ready",IF(COUNTIF(Entry!L:L,A131)=0,"unknown number",IF(MATCH(A131,A:A,0)&lt;ROW(),"duplicate number","OK")))</f>
        <v>ready</v>
      </c>
      <c r="C131" s="30">
        <f t="shared" ref="C131:D131" si="134">C130</f>
        <v>0</v>
      </c>
      <c r="D131" s="30">
        <f t="shared" si="134"/>
        <v>103</v>
      </c>
      <c r="E131" s="30"/>
      <c r="F131" s="35">
        <f t="shared" si="0"/>
        <v>7.1527777777777773E-2</v>
      </c>
      <c r="G131" s="39" t="str">
        <f t="shared" si="1"/>
        <v>ready</v>
      </c>
      <c r="H131" s="17">
        <f t="shared" si="2"/>
        <v>128</v>
      </c>
      <c r="I131" s="17" t="str">
        <f t="shared" si="3"/>
        <v/>
      </c>
      <c r="J131" s="17" t="str">
        <f t="shared" si="4"/>
        <v/>
      </c>
      <c r="K131" s="17"/>
      <c r="L131" s="17"/>
      <c r="M131" s="16" t="str">
        <f>IF(A131="","",VLOOKUP($A131,Entry!A:D,2,FALSE))</f>
        <v/>
      </c>
      <c r="N131" s="16" t="str">
        <f>IF(A131="","",VLOOKUP($A131,Entry!A:D,3,FALSE))</f>
        <v/>
      </c>
      <c r="O131" s="16" t="str">
        <f>IF(A131="","",IF(VLOOKUP($A131,Entry!A:D,4,FALSE)="","M",VLOOKUP($A131,Entry!A:D,4,FALSE)))</f>
        <v/>
      </c>
      <c r="P131" s="17" t="e">
        <f>VLOOKUP(Finish!A131,Summit!A:B,2,FALSE)</f>
        <v>#N/A</v>
      </c>
      <c r="Q131" s="17" t="str">
        <f t="shared" si="5"/>
        <v/>
      </c>
      <c r="R131" s="35">
        <f t="shared" si="6"/>
        <v>7.1527777777777773E-2</v>
      </c>
      <c r="S131" s="17">
        <f t="shared" si="7"/>
        <v>128</v>
      </c>
    </row>
    <row r="132" spans="1:19" ht="12.75" customHeight="1" x14ac:dyDescent="0.2">
      <c r="A132" s="30"/>
      <c r="B132" s="38" t="str">
        <f>IF(A132="","ready",IF(COUNTIF(Entry!L:L,A132)=0,"unknown number",IF(MATCH(A132,A:A,0)&lt;ROW(),"duplicate number","OK")))</f>
        <v>ready</v>
      </c>
      <c r="C132" s="30">
        <f t="shared" ref="C132:D132" si="135">C131</f>
        <v>0</v>
      </c>
      <c r="D132" s="30">
        <f t="shared" si="135"/>
        <v>103</v>
      </c>
      <c r="E132" s="30"/>
      <c r="F132" s="35">
        <f t="shared" si="0"/>
        <v>7.1527777777777773E-2</v>
      </c>
      <c r="G132" s="39" t="str">
        <f t="shared" si="1"/>
        <v>ready</v>
      </c>
      <c r="H132" s="17">
        <f t="shared" si="2"/>
        <v>129</v>
      </c>
      <c r="I132" s="17" t="str">
        <f t="shared" si="3"/>
        <v/>
      </c>
      <c r="J132" s="17" t="str">
        <f t="shared" si="4"/>
        <v/>
      </c>
      <c r="K132" s="17"/>
      <c r="L132" s="17"/>
      <c r="M132" s="16" t="str">
        <f>IF(A132="","",VLOOKUP($A132,Entry!A:D,2,FALSE))</f>
        <v/>
      </c>
      <c r="N132" s="16" t="str">
        <f>IF(A132="","",VLOOKUP($A132,Entry!A:D,3,FALSE))</f>
        <v/>
      </c>
      <c r="O132" s="16" t="str">
        <f>IF(A132="","",IF(VLOOKUP($A132,Entry!A:D,4,FALSE)="","M",VLOOKUP($A132,Entry!A:D,4,FALSE)))</f>
        <v/>
      </c>
      <c r="P132" s="17" t="e">
        <f>VLOOKUP(Finish!A132,Summit!A:B,2,FALSE)</f>
        <v>#N/A</v>
      </c>
      <c r="Q132" s="17" t="str">
        <f t="shared" si="5"/>
        <v/>
      </c>
      <c r="R132" s="35">
        <f t="shared" si="6"/>
        <v>7.1527777777777773E-2</v>
      </c>
      <c r="S132" s="17">
        <f t="shared" si="7"/>
        <v>129</v>
      </c>
    </row>
    <row r="133" spans="1:19" ht="12.75" customHeight="1" x14ac:dyDescent="0.2">
      <c r="A133" s="30"/>
      <c r="B133" s="38" t="str">
        <f>IF(A133="","ready",IF(COUNTIF(Entry!L:L,A133)=0,"unknown number",IF(MATCH(A133,A:A,0)&lt;ROW(),"duplicate number","OK")))</f>
        <v>ready</v>
      </c>
      <c r="C133" s="30">
        <f t="shared" ref="C133:D133" si="136">C132</f>
        <v>0</v>
      </c>
      <c r="D133" s="30">
        <f t="shared" si="136"/>
        <v>103</v>
      </c>
      <c r="E133" s="30"/>
      <c r="F133" s="35">
        <f t="shared" si="0"/>
        <v>7.1527777777777773E-2</v>
      </c>
      <c r="G133" s="39" t="str">
        <f t="shared" si="1"/>
        <v>ready</v>
      </c>
      <c r="H133" s="17">
        <f t="shared" si="2"/>
        <v>130</v>
      </c>
      <c r="I133" s="17" t="str">
        <f t="shared" si="3"/>
        <v/>
      </c>
      <c r="J133" s="17" t="str">
        <f t="shared" si="4"/>
        <v/>
      </c>
      <c r="K133" s="17"/>
      <c r="L133" s="17"/>
      <c r="M133" s="16" t="str">
        <f>IF(A133="","",VLOOKUP($A133,Entry!A:D,2,FALSE))</f>
        <v/>
      </c>
      <c r="N133" s="16" t="str">
        <f>IF(A133="","",VLOOKUP($A133,Entry!A:D,3,FALSE))</f>
        <v/>
      </c>
      <c r="O133" s="16" t="str">
        <f>IF(A133="","",IF(VLOOKUP($A133,Entry!A:D,4,FALSE)="","M",VLOOKUP($A133,Entry!A:D,4,FALSE)))</f>
        <v/>
      </c>
      <c r="P133" s="17" t="e">
        <f>VLOOKUP(Finish!A133,Summit!A:B,2,FALSE)</f>
        <v>#N/A</v>
      </c>
      <c r="Q133" s="17" t="str">
        <f t="shared" si="5"/>
        <v/>
      </c>
      <c r="R133" s="35">
        <f t="shared" si="6"/>
        <v>7.1527777777777773E-2</v>
      </c>
      <c r="S133" s="17">
        <f t="shared" si="7"/>
        <v>130</v>
      </c>
    </row>
    <row r="134" spans="1:19" ht="12.75" customHeight="1" x14ac:dyDescent="0.2">
      <c r="A134" s="30"/>
      <c r="B134" s="38" t="str">
        <f>IF(A134="","ready",IF(COUNTIF(Entry!L:L,A134)=0,"unknown number",IF(MATCH(A134,A:A,0)&lt;ROW(),"duplicate number","OK")))</f>
        <v>ready</v>
      </c>
      <c r="C134" s="30">
        <f t="shared" ref="C134:D134" si="137">C133</f>
        <v>0</v>
      </c>
      <c r="D134" s="30">
        <f t="shared" si="137"/>
        <v>103</v>
      </c>
      <c r="E134" s="30"/>
      <c r="F134" s="35">
        <f t="shared" si="0"/>
        <v>7.1527777777777773E-2</v>
      </c>
      <c r="G134" s="39" t="str">
        <f t="shared" si="1"/>
        <v>ready</v>
      </c>
      <c r="H134" s="17">
        <f t="shared" si="2"/>
        <v>131</v>
      </c>
      <c r="I134" s="17" t="str">
        <f t="shared" si="3"/>
        <v/>
      </c>
      <c r="J134" s="17" t="str">
        <f t="shared" si="4"/>
        <v/>
      </c>
      <c r="K134" s="17"/>
      <c r="L134" s="17"/>
      <c r="M134" s="16" t="str">
        <f>IF(A134="","",VLOOKUP($A134,Entry!A:D,2,FALSE))</f>
        <v/>
      </c>
      <c r="N134" s="16" t="str">
        <f>IF(A134="","",VLOOKUP($A134,Entry!A:D,3,FALSE))</f>
        <v/>
      </c>
      <c r="O134" s="16" t="str">
        <f>IF(A134="","",IF(VLOOKUP($A134,Entry!A:D,4,FALSE)="","M",VLOOKUP($A134,Entry!A:D,4,FALSE)))</f>
        <v/>
      </c>
      <c r="P134" s="17" t="e">
        <f>VLOOKUP(Finish!A134,Summit!A:B,2,FALSE)</f>
        <v>#N/A</v>
      </c>
      <c r="Q134" s="17" t="str">
        <f t="shared" si="5"/>
        <v/>
      </c>
      <c r="R134" s="35">
        <f t="shared" si="6"/>
        <v>7.1527777777777773E-2</v>
      </c>
      <c r="S134" s="17">
        <f t="shared" si="7"/>
        <v>131</v>
      </c>
    </row>
    <row r="135" spans="1:19" ht="12.75" customHeight="1" x14ac:dyDescent="0.2">
      <c r="A135" s="30"/>
      <c r="B135" s="38" t="str">
        <f>IF(A135="","ready",IF(COUNTIF(Entry!L:L,A135)=0,"unknown number",IF(MATCH(A135,A:A,0)&lt;ROW(),"duplicate number","OK")))</f>
        <v>ready</v>
      </c>
      <c r="C135" s="30">
        <f t="shared" ref="C135:D135" si="138">C134</f>
        <v>0</v>
      </c>
      <c r="D135" s="30">
        <f t="shared" si="138"/>
        <v>103</v>
      </c>
      <c r="E135" s="30"/>
      <c r="F135" s="35">
        <f t="shared" si="0"/>
        <v>7.1527777777777773E-2</v>
      </c>
      <c r="G135" s="39" t="str">
        <f t="shared" si="1"/>
        <v>ready</v>
      </c>
      <c r="H135" s="17">
        <f t="shared" si="2"/>
        <v>132</v>
      </c>
      <c r="I135" s="17" t="str">
        <f t="shared" si="3"/>
        <v/>
      </c>
      <c r="J135" s="17" t="str">
        <f t="shared" si="4"/>
        <v/>
      </c>
      <c r="K135" s="17"/>
      <c r="L135" s="17"/>
      <c r="M135" s="16" t="str">
        <f>IF(A135="","",VLOOKUP($A135,Entry!A:D,2,FALSE))</f>
        <v/>
      </c>
      <c r="N135" s="16" t="str">
        <f>IF(A135="","",VLOOKUP($A135,Entry!A:D,3,FALSE))</f>
        <v/>
      </c>
      <c r="O135" s="16" t="str">
        <f>IF(A135="","",IF(VLOOKUP($A135,Entry!A:D,4,FALSE)="","M",VLOOKUP($A135,Entry!A:D,4,FALSE)))</f>
        <v/>
      </c>
      <c r="P135" s="17" t="e">
        <f>VLOOKUP(Finish!A135,Summit!A:B,2,FALSE)</f>
        <v>#N/A</v>
      </c>
      <c r="Q135" s="17" t="str">
        <f t="shared" si="5"/>
        <v/>
      </c>
      <c r="R135" s="35">
        <f t="shared" si="6"/>
        <v>7.1527777777777773E-2</v>
      </c>
      <c r="S135" s="17">
        <f t="shared" si="7"/>
        <v>132</v>
      </c>
    </row>
    <row r="136" spans="1:19" ht="12.75" customHeight="1" x14ac:dyDescent="0.2">
      <c r="A136" s="30"/>
      <c r="B136" s="38" t="str">
        <f>IF(A136="","ready",IF(COUNTIF(Entry!L:L,A136)=0,"unknown number",IF(MATCH(A136,A:A,0)&lt;ROW(),"duplicate number","OK")))</f>
        <v>ready</v>
      </c>
      <c r="C136" s="30">
        <f t="shared" ref="C136:D136" si="139">C135</f>
        <v>0</v>
      </c>
      <c r="D136" s="30">
        <f t="shared" si="139"/>
        <v>103</v>
      </c>
      <c r="E136" s="30"/>
      <c r="F136" s="35">
        <f t="shared" si="0"/>
        <v>7.1527777777777773E-2</v>
      </c>
      <c r="G136" s="39" t="str">
        <f t="shared" si="1"/>
        <v>ready</v>
      </c>
      <c r="H136" s="17">
        <f t="shared" si="2"/>
        <v>133</v>
      </c>
      <c r="I136" s="17" t="str">
        <f t="shared" si="3"/>
        <v/>
      </c>
      <c r="J136" s="17" t="str">
        <f t="shared" si="4"/>
        <v/>
      </c>
      <c r="K136" s="17"/>
      <c r="L136" s="17"/>
      <c r="M136" s="16" t="str">
        <f>IF(A136="","",VLOOKUP($A136,Entry!A:D,2,FALSE))</f>
        <v/>
      </c>
      <c r="N136" s="16" t="str">
        <f>IF(A136="","",VLOOKUP($A136,Entry!A:D,3,FALSE))</f>
        <v/>
      </c>
      <c r="O136" s="16" t="str">
        <f>IF(A136="","",IF(VLOOKUP($A136,Entry!A:D,4,FALSE)="","M",VLOOKUP($A136,Entry!A:D,4,FALSE)))</f>
        <v/>
      </c>
      <c r="P136" s="17" t="e">
        <f>VLOOKUP(Finish!A136,Summit!A:B,2,FALSE)</f>
        <v>#N/A</v>
      </c>
      <c r="Q136" s="17" t="str">
        <f t="shared" si="5"/>
        <v/>
      </c>
      <c r="R136" s="35">
        <f t="shared" si="6"/>
        <v>7.1527777777777773E-2</v>
      </c>
      <c r="S136" s="17">
        <f t="shared" si="7"/>
        <v>133</v>
      </c>
    </row>
    <row r="137" spans="1:19" ht="12.75" customHeight="1" x14ac:dyDescent="0.2">
      <c r="A137" s="30"/>
      <c r="B137" s="38" t="str">
        <f>IF(A137="","ready",IF(COUNTIF(Entry!L:L,A137)=0,"unknown number",IF(MATCH(A137,A:A,0)&lt;ROW(),"duplicate number","OK")))</f>
        <v>ready</v>
      </c>
      <c r="C137" s="30">
        <f t="shared" ref="C137:D137" si="140">C136</f>
        <v>0</v>
      </c>
      <c r="D137" s="30">
        <f t="shared" si="140"/>
        <v>103</v>
      </c>
      <c r="E137" s="30"/>
      <c r="F137" s="35">
        <f t="shared" si="0"/>
        <v>7.1527777777777773E-2</v>
      </c>
      <c r="G137" s="39" t="str">
        <f t="shared" si="1"/>
        <v>ready</v>
      </c>
      <c r="H137" s="17">
        <f t="shared" si="2"/>
        <v>134</v>
      </c>
      <c r="I137" s="17" t="str">
        <f t="shared" si="3"/>
        <v/>
      </c>
      <c r="J137" s="17" t="str">
        <f t="shared" si="4"/>
        <v/>
      </c>
      <c r="K137" s="17"/>
      <c r="L137" s="17"/>
      <c r="M137" s="16" t="str">
        <f>IF(A137="","",VLOOKUP($A137,Entry!A:D,2,FALSE))</f>
        <v/>
      </c>
      <c r="N137" s="16" t="str">
        <f>IF(A137="","",VLOOKUP($A137,Entry!A:D,3,FALSE))</f>
        <v/>
      </c>
      <c r="O137" s="16" t="str">
        <f>IF(A137="","",IF(VLOOKUP($A137,Entry!A:D,4,FALSE)="","M",VLOOKUP($A137,Entry!A:D,4,FALSE)))</f>
        <v/>
      </c>
      <c r="P137" s="17" t="e">
        <f>VLOOKUP(Finish!A137,Summit!A:B,2,FALSE)</f>
        <v>#N/A</v>
      </c>
      <c r="Q137" s="17" t="str">
        <f t="shared" si="5"/>
        <v/>
      </c>
      <c r="R137" s="35">
        <f t="shared" si="6"/>
        <v>7.1527777777777773E-2</v>
      </c>
      <c r="S137" s="17">
        <f t="shared" si="7"/>
        <v>134</v>
      </c>
    </row>
    <row r="138" spans="1:19" ht="12.75" customHeight="1" x14ac:dyDescent="0.2">
      <c r="A138" s="30"/>
      <c r="B138" s="38" t="str">
        <f>IF(A138="","ready",IF(COUNTIF(Entry!L:L,A138)=0,"unknown number",IF(MATCH(A138,A:A,0)&lt;ROW(),"duplicate number","OK")))</f>
        <v>ready</v>
      </c>
      <c r="C138" s="30">
        <f t="shared" ref="C138:D138" si="141">C137</f>
        <v>0</v>
      </c>
      <c r="D138" s="30">
        <f t="shared" si="141"/>
        <v>103</v>
      </c>
      <c r="E138" s="30"/>
      <c r="F138" s="35">
        <f t="shared" si="0"/>
        <v>7.1527777777777773E-2</v>
      </c>
      <c r="G138" s="39" t="str">
        <f t="shared" si="1"/>
        <v>ready</v>
      </c>
      <c r="H138" s="17">
        <f t="shared" si="2"/>
        <v>135</v>
      </c>
      <c r="I138" s="17" t="str">
        <f t="shared" si="3"/>
        <v/>
      </c>
      <c r="J138" s="17" t="str">
        <f t="shared" si="4"/>
        <v/>
      </c>
      <c r="K138" s="17"/>
      <c r="L138" s="17"/>
      <c r="M138" s="16" t="str">
        <f>IF(A138="","",VLOOKUP($A138,Entry!A:D,2,FALSE))</f>
        <v/>
      </c>
      <c r="N138" s="16" t="str">
        <f>IF(A138="","",VLOOKUP($A138,Entry!A:D,3,FALSE))</f>
        <v/>
      </c>
      <c r="O138" s="16" t="str">
        <f>IF(A138="","",IF(VLOOKUP($A138,Entry!A:D,4,FALSE)="","M",VLOOKUP($A138,Entry!A:D,4,FALSE)))</f>
        <v/>
      </c>
      <c r="P138" s="17" t="e">
        <f>VLOOKUP(Finish!A138,Summit!A:B,2,FALSE)</f>
        <v>#N/A</v>
      </c>
      <c r="Q138" s="17" t="str">
        <f t="shared" si="5"/>
        <v/>
      </c>
      <c r="R138" s="35">
        <f t="shared" si="6"/>
        <v>7.1527777777777773E-2</v>
      </c>
      <c r="S138" s="17">
        <f t="shared" si="7"/>
        <v>135</v>
      </c>
    </row>
    <row r="139" spans="1:19" ht="12.75" customHeight="1" x14ac:dyDescent="0.2">
      <c r="A139" s="30"/>
      <c r="B139" s="38" t="str">
        <f>IF(A139="","ready",IF(COUNTIF(Entry!L:L,A139)=0,"unknown number",IF(MATCH(A139,A:A,0)&lt;ROW(),"duplicate number","OK")))</f>
        <v>ready</v>
      </c>
      <c r="C139" s="30">
        <f t="shared" ref="C139:D139" si="142">C138</f>
        <v>0</v>
      </c>
      <c r="D139" s="30">
        <f t="shared" si="142"/>
        <v>103</v>
      </c>
      <c r="E139" s="30"/>
      <c r="F139" s="35">
        <f t="shared" si="0"/>
        <v>7.1527777777777773E-2</v>
      </c>
      <c r="G139" s="39" t="str">
        <f t="shared" si="1"/>
        <v>ready</v>
      </c>
      <c r="H139" s="17">
        <f t="shared" si="2"/>
        <v>136</v>
      </c>
      <c r="I139" s="17" t="str">
        <f t="shared" si="3"/>
        <v/>
      </c>
      <c r="J139" s="17" t="str">
        <f t="shared" si="4"/>
        <v/>
      </c>
      <c r="K139" s="17"/>
      <c r="L139" s="17"/>
      <c r="M139" s="16" t="str">
        <f>IF(A139="","",VLOOKUP($A139,Entry!A:D,2,FALSE))</f>
        <v/>
      </c>
      <c r="N139" s="16" t="str">
        <f>IF(A139="","",VLOOKUP($A139,Entry!A:D,3,FALSE))</f>
        <v/>
      </c>
      <c r="O139" s="16" t="str">
        <f>IF(A139="","",IF(VLOOKUP($A139,Entry!A:D,4,FALSE)="","M",VLOOKUP($A139,Entry!A:D,4,FALSE)))</f>
        <v/>
      </c>
      <c r="P139" s="17" t="e">
        <f>VLOOKUP(Finish!A139,Summit!A:B,2,FALSE)</f>
        <v>#N/A</v>
      </c>
      <c r="Q139" s="17" t="str">
        <f t="shared" si="5"/>
        <v/>
      </c>
      <c r="R139" s="35">
        <f t="shared" si="6"/>
        <v>7.1527777777777773E-2</v>
      </c>
      <c r="S139" s="17">
        <f t="shared" si="7"/>
        <v>136</v>
      </c>
    </row>
    <row r="140" spans="1:19" ht="12.75" customHeight="1" x14ac:dyDescent="0.2">
      <c r="A140" s="30"/>
      <c r="B140" s="38" t="str">
        <f>IF(A140="","ready",IF(COUNTIF(Entry!L:L,A140)=0,"unknown number",IF(MATCH(A140,A:A,0)&lt;ROW(),"duplicate number","OK")))</f>
        <v>ready</v>
      </c>
      <c r="C140" s="30">
        <f t="shared" ref="C140:D140" si="143">C139</f>
        <v>0</v>
      </c>
      <c r="D140" s="30">
        <f t="shared" si="143"/>
        <v>103</v>
      </c>
      <c r="E140" s="30"/>
      <c r="F140" s="35">
        <f t="shared" si="0"/>
        <v>7.1527777777777773E-2</v>
      </c>
      <c r="G140" s="39" t="str">
        <f t="shared" si="1"/>
        <v>ready</v>
      </c>
      <c r="H140" s="17">
        <f t="shared" si="2"/>
        <v>137</v>
      </c>
      <c r="I140" s="17" t="str">
        <f t="shared" si="3"/>
        <v/>
      </c>
      <c r="J140" s="17" t="str">
        <f t="shared" si="4"/>
        <v/>
      </c>
      <c r="K140" s="17"/>
      <c r="L140" s="17"/>
      <c r="M140" s="16" t="str">
        <f>IF(A140="","",VLOOKUP($A140,Entry!A:D,2,FALSE))</f>
        <v/>
      </c>
      <c r="N140" s="16" t="str">
        <f>IF(A140="","",VLOOKUP($A140,Entry!A:D,3,FALSE))</f>
        <v/>
      </c>
      <c r="O140" s="16" t="str">
        <f>IF(A140="","",IF(VLOOKUP($A140,Entry!A:D,4,FALSE)="","M",VLOOKUP($A140,Entry!A:D,4,FALSE)))</f>
        <v/>
      </c>
      <c r="P140" s="17" t="e">
        <f>VLOOKUP(Finish!A140,Summit!A:B,2,FALSE)</f>
        <v>#N/A</v>
      </c>
      <c r="Q140" s="17" t="str">
        <f t="shared" si="5"/>
        <v/>
      </c>
      <c r="R140" s="35">
        <f t="shared" si="6"/>
        <v>7.1527777777777773E-2</v>
      </c>
      <c r="S140" s="17">
        <f t="shared" si="7"/>
        <v>137</v>
      </c>
    </row>
    <row r="141" spans="1:19" ht="12.75" customHeight="1" x14ac:dyDescent="0.2">
      <c r="A141" s="30"/>
      <c r="B141" s="38" t="str">
        <f>IF(A141="","ready",IF(COUNTIF(Entry!L:L,A141)=0,"unknown number",IF(MATCH(A141,A:A,0)&lt;ROW(),"duplicate number","OK")))</f>
        <v>ready</v>
      </c>
      <c r="C141" s="30">
        <f t="shared" ref="C141:D141" si="144">C140</f>
        <v>0</v>
      </c>
      <c r="D141" s="30">
        <f t="shared" si="144"/>
        <v>103</v>
      </c>
      <c r="E141" s="30"/>
      <c r="F141" s="35">
        <f t="shared" si="0"/>
        <v>7.1527777777777773E-2</v>
      </c>
      <c r="G141" s="39" t="str">
        <f t="shared" si="1"/>
        <v>ready</v>
      </c>
      <c r="H141" s="17">
        <f t="shared" si="2"/>
        <v>138</v>
      </c>
      <c r="I141" s="17" t="str">
        <f t="shared" si="3"/>
        <v/>
      </c>
      <c r="J141" s="17" t="str">
        <f t="shared" si="4"/>
        <v/>
      </c>
      <c r="K141" s="17"/>
      <c r="L141" s="17"/>
      <c r="M141" s="16" t="str">
        <f>IF(A141="","",VLOOKUP($A141,Entry!A:D,2,FALSE))</f>
        <v/>
      </c>
      <c r="N141" s="16" t="str">
        <f>IF(A141="","",VLOOKUP($A141,Entry!A:D,3,FALSE))</f>
        <v/>
      </c>
      <c r="O141" s="16" t="str">
        <f>IF(A141="","",IF(VLOOKUP($A141,Entry!A:D,4,FALSE)="","M",VLOOKUP($A141,Entry!A:D,4,FALSE)))</f>
        <v/>
      </c>
      <c r="P141" s="17" t="e">
        <f>VLOOKUP(Finish!A141,Summit!A:B,2,FALSE)</f>
        <v>#N/A</v>
      </c>
      <c r="Q141" s="17" t="str">
        <f t="shared" si="5"/>
        <v/>
      </c>
      <c r="R141" s="35">
        <f t="shared" si="6"/>
        <v>7.1527777777777773E-2</v>
      </c>
      <c r="S141" s="17">
        <f t="shared" si="7"/>
        <v>138</v>
      </c>
    </row>
    <row r="142" spans="1:19" ht="12.75" customHeight="1" x14ac:dyDescent="0.2">
      <c r="A142" s="30"/>
      <c r="B142" s="38" t="str">
        <f>IF(A142="","ready",IF(COUNTIF(Entry!L:L,A142)=0,"unknown number",IF(MATCH(A142,A:A,0)&lt;ROW(),"duplicate number","OK")))</f>
        <v>ready</v>
      </c>
      <c r="C142" s="30">
        <f t="shared" ref="C142:D142" si="145">C141</f>
        <v>0</v>
      </c>
      <c r="D142" s="30">
        <f t="shared" si="145"/>
        <v>103</v>
      </c>
      <c r="E142" s="30"/>
      <c r="F142" s="35">
        <f t="shared" si="0"/>
        <v>7.1527777777777773E-2</v>
      </c>
      <c r="G142" s="39" t="str">
        <f t="shared" si="1"/>
        <v>ready</v>
      </c>
      <c r="H142" s="17">
        <f t="shared" si="2"/>
        <v>139</v>
      </c>
      <c r="I142" s="17" t="str">
        <f t="shared" si="3"/>
        <v/>
      </c>
      <c r="J142" s="17" t="str">
        <f t="shared" si="4"/>
        <v/>
      </c>
      <c r="K142" s="17"/>
      <c r="L142" s="17"/>
      <c r="M142" s="16" t="str">
        <f>IF(A142="","",VLOOKUP($A142,Entry!A:D,2,FALSE))</f>
        <v/>
      </c>
      <c r="N142" s="16" t="str">
        <f>IF(A142="","",VLOOKUP($A142,Entry!A:D,3,FALSE))</f>
        <v/>
      </c>
      <c r="O142" s="16" t="str">
        <f>IF(A142="","",IF(VLOOKUP($A142,Entry!A:D,4,FALSE)="","M",VLOOKUP($A142,Entry!A:D,4,FALSE)))</f>
        <v/>
      </c>
      <c r="P142" s="17" t="e">
        <f>VLOOKUP(Finish!A142,Summit!A:B,2,FALSE)</f>
        <v>#N/A</v>
      </c>
      <c r="Q142" s="17" t="str">
        <f t="shared" si="5"/>
        <v/>
      </c>
      <c r="R142" s="35">
        <f t="shared" si="6"/>
        <v>7.1527777777777773E-2</v>
      </c>
      <c r="S142" s="17">
        <f t="shared" si="7"/>
        <v>139</v>
      </c>
    </row>
    <row r="143" spans="1:19" ht="12.75" customHeight="1" x14ac:dyDescent="0.2">
      <c r="A143" s="30"/>
      <c r="B143" s="38" t="str">
        <f>IF(A143="","ready",IF(COUNTIF(Entry!L:L,A143)=0,"unknown number",IF(MATCH(A143,A:A,0)&lt;ROW(),"duplicate number","OK")))</f>
        <v>ready</v>
      </c>
      <c r="C143" s="30">
        <f t="shared" ref="C143:D143" si="146">C142</f>
        <v>0</v>
      </c>
      <c r="D143" s="30">
        <f t="shared" si="146"/>
        <v>103</v>
      </c>
      <c r="E143" s="30"/>
      <c r="F143" s="35">
        <f t="shared" si="0"/>
        <v>7.1527777777777773E-2</v>
      </c>
      <c r="G143" s="39" t="str">
        <f t="shared" si="1"/>
        <v>ready</v>
      </c>
      <c r="H143" s="17">
        <f t="shared" si="2"/>
        <v>140</v>
      </c>
      <c r="I143" s="17" t="str">
        <f t="shared" si="3"/>
        <v/>
      </c>
      <c r="J143" s="17" t="str">
        <f t="shared" si="4"/>
        <v/>
      </c>
      <c r="K143" s="17"/>
      <c r="L143" s="17"/>
      <c r="M143" s="16" t="str">
        <f>IF(A143="","",VLOOKUP($A143,Entry!A:D,2,FALSE))</f>
        <v/>
      </c>
      <c r="N143" s="16" t="str">
        <f>IF(A143="","",VLOOKUP($A143,Entry!A:D,3,FALSE))</f>
        <v/>
      </c>
      <c r="O143" s="16" t="str">
        <f>IF(A143="","",IF(VLOOKUP($A143,Entry!A:D,4,FALSE)="","M",VLOOKUP($A143,Entry!A:D,4,FALSE)))</f>
        <v/>
      </c>
      <c r="P143" s="17" t="e">
        <f>VLOOKUP(Finish!A143,Summit!A:B,2,FALSE)</f>
        <v>#N/A</v>
      </c>
      <c r="Q143" s="17" t="str">
        <f t="shared" si="5"/>
        <v/>
      </c>
      <c r="R143" s="35">
        <f t="shared" si="6"/>
        <v>7.1527777777777773E-2</v>
      </c>
      <c r="S143" s="17">
        <f t="shared" si="7"/>
        <v>140</v>
      </c>
    </row>
    <row r="144" spans="1:19" ht="12.75" customHeight="1" x14ac:dyDescent="0.2">
      <c r="A144" s="30"/>
      <c r="B144" s="38" t="str">
        <f>IF(A144="","ready",IF(COUNTIF(Entry!L:L,A144)=0,"unknown number",IF(MATCH(A144,A:A,0)&lt;ROW(),"duplicate number","OK")))</f>
        <v>ready</v>
      </c>
      <c r="C144" s="30">
        <f t="shared" ref="C144:D144" si="147">C143</f>
        <v>0</v>
      </c>
      <c r="D144" s="30">
        <f t="shared" si="147"/>
        <v>103</v>
      </c>
      <c r="E144" s="30"/>
      <c r="F144" s="35">
        <f t="shared" si="0"/>
        <v>7.1527777777777773E-2</v>
      </c>
      <c r="G144" s="39" t="str">
        <f t="shared" si="1"/>
        <v>ready</v>
      </c>
      <c r="H144" s="17">
        <f t="shared" si="2"/>
        <v>141</v>
      </c>
      <c r="I144" s="17" t="str">
        <f t="shared" si="3"/>
        <v/>
      </c>
      <c r="J144" s="17" t="str">
        <f t="shared" si="4"/>
        <v/>
      </c>
      <c r="K144" s="17"/>
      <c r="L144" s="17"/>
      <c r="M144" s="16" t="str">
        <f>IF(A144="","",VLOOKUP($A144,Entry!A:D,2,FALSE))</f>
        <v/>
      </c>
      <c r="N144" s="16" t="str">
        <f>IF(A144="","",VLOOKUP($A144,Entry!A:D,3,FALSE))</f>
        <v/>
      </c>
      <c r="O144" s="16" t="str">
        <f>IF(A144="","",IF(VLOOKUP($A144,Entry!A:D,4,FALSE)="","M",VLOOKUP($A144,Entry!A:D,4,FALSE)))</f>
        <v/>
      </c>
      <c r="P144" s="17" t="e">
        <f>VLOOKUP(Finish!A144,Summit!A:B,2,FALSE)</f>
        <v>#N/A</v>
      </c>
      <c r="Q144" s="17" t="str">
        <f t="shared" si="5"/>
        <v/>
      </c>
      <c r="R144" s="35">
        <f t="shared" si="6"/>
        <v>7.1527777777777773E-2</v>
      </c>
      <c r="S144" s="17">
        <f t="shared" si="7"/>
        <v>141</v>
      </c>
    </row>
    <row r="145" spans="1:19" ht="12.75" customHeight="1" x14ac:dyDescent="0.2">
      <c r="A145" s="30"/>
      <c r="B145" s="38" t="str">
        <f>IF(A145="","ready",IF(COUNTIF(Entry!L:L,A145)=0,"unknown number",IF(MATCH(A145,A:A,0)&lt;ROW(),"duplicate number","OK")))</f>
        <v>ready</v>
      </c>
      <c r="C145" s="30">
        <f t="shared" ref="C145:D145" si="148">C144</f>
        <v>0</v>
      </c>
      <c r="D145" s="30">
        <f t="shared" si="148"/>
        <v>103</v>
      </c>
      <c r="E145" s="30"/>
      <c r="F145" s="35">
        <f t="shared" si="0"/>
        <v>7.1527777777777773E-2</v>
      </c>
      <c r="G145" s="39" t="str">
        <f t="shared" si="1"/>
        <v>ready</v>
      </c>
      <c r="H145" s="17">
        <f t="shared" si="2"/>
        <v>142</v>
      </c>
      <c r="I145" s="17" t="str">
        <f t="shared" si="3"/>
        <v/>
      </c>
      <c r="J145" s="17" t="str">
        <f t="shared" si="4"/>
        <v/>
      </c>
      <c r="K145" s="17"/>
      <c r="L145" s="17"/>
      <c r="M145" s="16" t="str">
        <f>IF(A145="","",VLOOKUP($A145,Entry!A:D,2,FALSE))</f>
        <v/>
      </c>
      <c r="N145" s="16" t="str">
        <f>IF(A145="","",VLOOKUP($A145,Entry!A:D,3,FALSE))</f>
        <v/>
      </c>
      <c r="O145" s="16" t="str">
        <f>IF(A145="","",IF(VLOOKUP($A145,Entry!A:D,4,FALSE)="","M",VLOOKUP($A145,Entry!A:D,4,FALSE)))</f>
        <v/>
      </c>
      <c r="P145" s="17" t="e">
        <f>VLOOKUP(Finish!A145,Summit!A:B,2,FALSE)</f>
        <v>#N/A</v>
      </c>
      <c r="Q145" s="17" t="str">
        <f t="shared" si="5"/>
        <v/>
      </c>
      <c r="R145" s="35">
        <f t="shared" si="6"/>
        <v>7.1527777777777773E-2</v>
      </c>
      <c r="S145" s="17">
        <f t="shared" si="7"/>
        <v>142</v>
      </c>
    </row>
    <row r="146" spans="1:19" ht="12.75" customHeight="1" x14ac:dyDescent="0.2">
      <c r="A146" s="30"/>
      <c r="B146" s="38" t="str">
        <f>IF(A146="","ready",IF(COUNTIF(Entry!L:L,A146)=0,"unknown number",IF(MATCH(A146,A:A,0)&lt;ROW(),"duplicate number","OK")))</f>
        <v>ready</v>
      </c>
      <c r="C146" s="30">
        <f t="shared" ref="C146:D146" si="149">C145</f>
        <v>0</v>
      </c>
      <c r="D146" s="30">
        <f t="shared" si="149"/>
        <v>103</v>
      </c>
      <c r="E146" s="30"/>
      <c r="F146" s="35">
        <f t="shared" si="0"/>
        <v>7.1527777777777773E-2</v>
      </c>
      <c r="G146" s="39" t="str">
        <f t="shared" si="1"/>
        <v>ready</v>
      </c>
      <c r="H146" s="17">
        <f t="shared" si="2"/>
        <v>143</v>
      </c>
      <c r="I146" s="17" t="str">
        <f t="shared" si="3"/>
        <v/>
      </c>
      <c r="J146" s="17" t="str">
        <f t="shared" si="4"/>
        <v/>
      </c>
      <c r="K146" s="17"/>
      <c r="L146" s="17"/>
      <c r="M146" s="16" t="str">
        <f>IF(A146="","",VLOOKUP($A146,Entry!A:D,2,FALSE))</f>
        <v/>
      </c>
      <c r="N146" s="16" t="str">
        <f>IF(A146="","",VLOOKUP($A146,Entry!A:D,3,FALSE))</f>
        <v/>
      </c>
      <c r="O146" s="16" t="str">
        <f>IF(A146="","",IF(VLOOKUP($A146,Entry!A:D,4,FALSE)="","M",VLOOKUP($A146,Entry!A:D,4,FALSE)))</f>
        <v/>
      </c>
      <c r="P146" s="17" t="e">
        <f>VLOOKUP(Finish!A146,Summit!A:B,2,FALSE)</f>
        <v>#N/A</v>
      </c>
      <c r="Q146" s="17" t="str">
        <f t="shared" si="5"/>
        <v/>
      </c>
      <c r="R146" s="35">
        <f t="shared" si="6"/>
        <v>7.1527777777777773E-2</v>
      </c>
      <c r="S146" s="17">
        <f t="shared" si="7"/>
        <v>143</v>
      </c>
    </row>
    <row r="147" spans="1:19" ht="12.75" customHeight="1" x14ac:dyDescent="0.2">
      <c r="A147" s="30"/>
      <c r="B147" s="38" t="str">
        <f>IF(A147="","ready",IF(COUNTIF(Entry!L:L,A147)=0,"unknown number",IF(MATCH(A147,A:A,0)&lt;ROW(),"duplicate number","OK")))</f>
        <v>ready</v>
      </c>
      <c r="C147" s="30">
        <f t="shared" ref="C147:D147" si="150">C146</f>
        <v>0</v>
      </c>
      <c r="D147" s="30">
        <f t="shared" si="150"/>
        <v>103</v>
      </c>
      <c r="E147" s="30"/>
      <c r="F147" s="35">
        <f t="shared" si="0"/>
        <v>7.1527777777777773E-2</v>
      </c>
      <c r="G147" s="39" t="str">
        <f t="shared" si="1"/>
        <v>ready</v>
      </c>
      <c r="H147" s="17">
        <f t="shared" si="2"/>
        <v>144</v>
      </c>
      <c r="I147" s="17" t="str">
        <f t="shared" si="3"/>
        <v/>
      </c>
      <c r="J147" s="17" t="str">
        <f t="shared" si="4"/>
        <v/>
      </c>
      <c r="K147" s="17"/>
      <c r="L147" s="17"/>
      <c r="M147" s="16" t="str">
        <f>IF(A147="","",VLOOKUP($A147,Entry!A:D,2,FALSE))</f>
        <v/>
      </c>
      <c r="N147" s="16" t="str">
        <f>IF(A147="","",VLOOKUP($A147,Entry!A:D,3,FALSE))</f>
        <v/>
      </c>
      <c r="O147" s="16" t="str">
        <f>IF(A147="","",IF(VLOOKUP($A147,Entry!A:D,4,FALSE)="","M",VLOOKUP($A147,Entry!A:D,4,FALSE)))</f>
        <v/>
      </c>
      <c r="P147" s="17" t="e">
        <f>VLOOKUP(Finish!A147,Summit!A:B,2,FALSE)</f>
        <v>#N/A</v>
      </c>
      <c r="Q147" s="17" t="str">
        <f t="shared" si="5"/>
        <v/>
      </c>
      <c r="R147" s="35">
        <f t="shared" si="6"/>
        <v>7.1527777777777773E-2</v>
      </c>
      <c r="S147" s="17">
        <f t="shared" si="7"/>
        <v>144</v>
      </c>
    </row>
    <row r="148" spans="1:19" ht="12.75" customHeight="1" x14ac:dyDescent="0.2">
      <c r="A148" s="30"/>
      <c r="B148" s="38" t="str">
        <f>IF(A148="","ready",IF(COUNTIF(Entry!L:L,A148)=0,"unknown number",IF(MATCH(A148,A:A,0)&lt;ROW(),"duplicate number","OK")))</f>
        <v>ready</v>
      </c>
      <c r="C148" s="30">
        <f t="shared" ref="C148:D148" si="151">C147</f>
        <v>0</v>
      </c>
      <c r="D148" s="30">
        <f t="shared" si="151"/>
        <v>103</v>
      </c>
      <c r="E148" s="30"/>
      <c r="F148" s="35">
        <f t="shared" si="0"/>
        <v>7.1527777777777773E-2</v>
      </c>
      <c r="G148" s="39" t="str">
        <f t="shared" si="1"/>
        <v>ready</v>
      </c>
      <c r="H148" s="17">
        <f t="shared" si="2"/>
        <v>145</v>
      </c>
      <c r="I148" s="17" t="str">
        <f t="shared" si="3"/>
        <v/>
      </c>
      <c r="J148" s="17" t="str">
        <f t="shared" si="4"/>
        <v/>
      </c>
      <c r="K148" s="17"/>
      <c r="L148" s="17"/>
      <c r="M148" s="16" t="str">
        <f>IF(A148="","",VLOOKUP($A148,Entry!A:D,2,FALSE))</f>
        <v/>
      </c>
      <c r="N148" s="16" t="str">
        <f>IF(A148="","",VLOOKUP($A148,Entry!A:D,3,FALSE))</f>
        <v/>
      </c>
      <c r="O148" s="16" t="str">
        <f>IF(A148="","",IF(VLOOKUP($A148,Entry!A:D,4,FALSE)="","M",VLOOKUP($A148,Entry!A:D,4,FALSE)))</f>
        <v/>
      </c>
      <c r="P148" s="17" t="e">
        <f>VLOOKUP(Finish!A148,Summit!A:B,2,FALSE)</f>
        <v>#N/A</v>
      </c>
      <c r="Q148" s="17" t="str">
        <f t="shared" si="5"/>
        <v/>
      </c>
      <c r="R148" s="35">
        <f t="shared" si="6"/>
        <v>7.1527777777777773E-2</v>
      </c>
      <c r="S148" s="17">
        <f t="shared" si="7"/>
        <v>145</v>
      </c>
    </row>
    <row r="149" spans="1:19" ht="12.75" customHeight="1" x14ac:dyDescent="0.2">
      <c r="A149" s="30"/>
      <c r="B149" s="38" t="str">
        <f>IF(A149="","ready",IF(COUNTIF(Entry!L:L,A149)=0,"unknown number",IF(MATCH(A149,A:A,0)&lt;ROW(),"duplicate number","OK")))</f>
        <v>ready</v>
      </c>
      <c r="C149" s="30">
        <f t="shared" ref="C149:D149" si="152">C148</f>
        <v>0</v>
      </c>
      <c r="D149" s="30">
        <f t="shared" si="152"/>
        <v>103</v>
      </c>
      <c r="E149" s="30"/>
      <c r="F149" s="35">
        <f t="shared" si="0"/>
        <v>7.1527777777777773E-2</v>
      </c>
      <c r="G149" s="39" t="str">
        <f t="shared" si="1"/>
        <v>ready</v>
      </c>
      <c r="H149" s="17">
        <f t="shared" si="2"/>
        <v>146</v>
      </c>
      <c r="I149" s="17" t="str">
        <f t="shared" si="3"/>
        <v/>
      </c>
      <c r="J149" s="17" t="str">
        <f t="shared" si="4"/>
        <v/>
      </c>
      <c r="K149" s="17"/>
      <c r="L149" s="17"/>
      <c r="M149" s="16" t="str">
        <f>IF(A149="","",VLOOKUP($A149,Entry!A:D,2,FALSE))</f>
        <v/>
      </c>
      <c r="N149" s="16" t="str">
        <f>IF(A149="","",VLOOKUP($A149,Entry!A:D,3,FALSE))</f>
        <v/>
      </c>
      <c r="O149" s="16" t="str">
        <f>IF(A149="","",IF(VLOOKUP($A149,Entry!A:D,4,FALSE)="","M",VLOOKUP($A149,Entry!A:D,4,FALSE)))</f>
        <v/>
      </c>
      <c r="P149" s="17" t="e">
        <f>VLOOKUP(Finish!A149,Summit!A:B,2,FALSE)</f>
        <v>#N/A</v>
      </c>
      <c r="Q149" s="17" t="str">
        <f t="shared" si="5"/>
        <v/>
      </c>
      <c r="R149" s="35">
        <f t="shared" si="6"/>
        <v>7.1527777777777773E-2</v>
      </c>
      <c r="S149" s="17">
        <f t="shared" si="7"/>
        <v>146</v>
      </c>
    </row>
    <row r="150" spans="1:19" ht="12.75" customHeight="1" x14ac:dyDescent="0.2">
      <c r="A150" s="30"/>
      <c r="B150" s="38" t="str">
        <f>IF(A150="","ready",IF(COUNTIF(Entry!L:L,A150)=0,"unknown number",IF(MATCH(A150,A:A,0)&lt;ROW(),"duplicate number","OK")))</f>
        <v>ready</v>
      </c>
      <c r="C150" s="30">
        <f t="shared" ref="C150:D150" si="153">C149</f>
        <v>0</v>
      </c>
      <c r="D150" s="30">
        <f t="shared" si="153"/>
        <v>103</v>
      </c>
      <c r="E150" s="30"/>
      <c r="F150" s="35">
        <f t="shared" si="0"/>
        <v>7.1527777777777773E-2</v>
      </c>
      <c r="G150" s="39" t="str">
        <f t="shared" si="1"/>
        <v>ready</v>
      </c>
      <c r="H150" s="17">
        <f t="shared" si="2"/>
        <v>147</v>
      </c>
      <c r="I150" s="17" t="str">
        <f t="shared" si="3"/>
        <v/>
      </c>
      <c r="J150" s="17" t="str">
        <f t="shared" si="4"/>
        <v/>
      </c>
      <c r="K150" s="17"/>
      <c r="L150" s="17"/>
      <c r="M150" s="16" t="str">
        <f>IF(A150="","",VLOOKUP($A150,Entry!A:D,2,FALSE))</f>
        <v/>
      </c>
      <c r="N150" s="16" t="str">
        <f>IF(A150="","",VLOOKUP($A150,Entry!A:D,3,FALSE))</f>
        <v/>
      </c>
      <c r="O150" s="16" t="str">
        <f>IF(A150="","",IF(VLOOKUP($A150,Entry!A:D,4,FALSE)="","M",VLOOKUP($A150,Entry!A:D,4,FALSE)))</f>
        <v/>
      </c>
      <c r="P150" s="17" t="e">
        <f>VLOOKUP(Finish!A150,Summit!A:B,2,FALSE)</f>
        <v>#N/A</v>
      </c>
      <c r="Q150" s="17" t="str">
        <f t="shared" si="5"/>
        <v/>
      </c>
      <c r="R150" s="35">
        <f t="shared" si="6"/>
        <v>7.1527777777777773E-2</v>
      </c>
      <c r="S150" s="17">
        <f t="shared" si="7"/>
        <v>147</v>
      </c>
    </row>
    <row r="151" spans="1:19" ht="12.75" customHeight="1" x14ac:dyDescent="0.2">
      <c r="A151" s="30"/>
      <c r="B151" s="38" t="str">
        <f>IF(A151="","ready",IF(COUNTIF(Entry!L:L,A151)=0,"unknown number",IF(MATCH(A151,A:A,0)&lt;ROW(),"duplicate number","OK")))</f>
        <v>ready</v>
      </c>
      <c r="C151" s="30">
        <f t="shared" ref="C151:D151" si="154">C150</f>
        <v>0</v>
      </c>
      <c r="D151" s="30">
        <f t="shared" si="154"/>
        <v>103</v>
      </c>
      <c r="E151" s="30"/>
      <c r="F151" s="35">
        <f t="shared" si="0"/>
        <v>7.1527777777777773E-2</v>
      </c>
      <c r="G151" s="39" t="str">
        <f t="shared" si="1"/>
        <v>ready</v>
      </c>
      <c r="H151" s="17">
        <f t="shared" si="2"/>
        <v>148</v>
      </c>
      <c r="I151" s="17" t="str">
        <f t="shared" si="3"/>
        <v/>
      </c>
      <c r="J151" s="17" t="str">
        <f t="shared" si="4"/>
        <v/>
      </c>
      <c r="K151" s="17"/>
      <c r="L151" s="17"/>
      <c r="M151" s="16" t="str">
        <f>IF(A151="","",VLOOKUP($A151,Entry!A:D,2,FALSE))</f>
        <v/>
      </c>
      <c r="N151" s="16" t="str">
        <f>IF(A151="","",VLOOKUP($A151,Entry!A:D,3,FALSE))</f>
        <v/>
      </c>
      <c r="O151" s="16" t="str">
        <f>IF(A151="","",IF(VLOOKUP($A151,Entry!A:D,4,FALSE)="","M",VLOOKUP($A151,Entry!A:D,4,FALSE)))</f>
        <v/>
      </c>
      <c r="P151" s="17" t="e">
        <f>VLOOKUP(Finish!A151,Summit!A:B,2,FALSE)</f>
        <v>#N/A</v>
      </c>
      <c r="Q151" s="17" t="str">
        <f t="shared" si="5"/>
        <v/>
      </c>
      <c r="R151" s="35">
        <f t="shared" si="6"/>
        <v>7.1527777777777773E-2</v>
      </c>
      <c r="S151" s="17">
        <f t="shared" si="7"/>
        <v>148</v>
      </c>
    </row>
    <row r="152" spans="1:19" ht="12.75" customHeight="1" x14ac:dyDescent="0.2">
      <c r="A152" s="30"/>
      <c r="B152" s="38" t="str">
        <f>IF(A152="","ready",IF(COUNTIF(Entry!L:L,A152)=0,"unknown number",IF(MATCH(A152,A:A,0)&lt;ROW(),"duplicate number","OK")))</f>
        <v>ready</v>
      </c>
      <c r="C152" s="30">
        <f t="shared" ref="C152:D152" si="155">C151</f>
        <v>0</v>
      </c>
      <c r="D152" s="30">
        <f t="shared" si="155"/>
        <v>103</v>
      </c>
      <c r="E152" s="30"/>
      <c r="F152" s="35">
        <f t="shared" si="0"/>
        <v>7.1527777777777773E-2</v>
      </c>
      <c r="G152" s="39" t="str">
        <f t="shared" si="1"/>
        <v>ready</v>
      </c>
      <c r="H152" s="17">
        <f t="shared" si="2"/>
        <v>149</v>
      </c>
      <c r="I152" s="17" t="str">
        <f t="shared" si="3"/>
        <v/>
      </c>
      <c r="J152" s="17" t="str">
        <f t="shared" si="4"/>
        <v/>
      </c>
      <c r="K152" s="17"/>
      <c r="L152" s="17"/>
      <c r="M152" s="16" t="str">
        <f>IF(A152="","",VLOOKUP($A152,Entry!A:D,2,FALSE))</f>
        <v/>
      </c>
      <c r="N152" s="16" t="str">
        <f>IF(A152="","",VLOOKUP($A152,Entry!A:D,3,FALSE))</f>
        <v/>
      </c>
      <c r="O152" s="16" t="str">
        <f>IF(A152="","",IF(VLOOKUP($A152,Entry!A:D,4,FALSE)="","M",VLOOKUP($A152,Entry!A:D,4,FALSE)))</f>
        <v/>
      </c>
      <c r="P152" s="17" t="e">
        <f>VLOOKUP(Finish!A152,Summit!A:B,2,FALSE)</f>
        <v>#N/A</v>
      </c>
      <c r="Q152" s="17" t="str">
        <f t="shared" si="5"/>
        <v/>
      </c>
      <c r="R152" s="35">
        <f t="shared" si="6"/>
        <v>7.1527777777777773E-2</v>
      </c>
      <c r="S152" s="17">
        <f t="shared" si="7"/>
        <v>149</v>
      </c>
    </row>
    <row r="153" spans="1:19" ht="12.75" customHeight="1" x14ac:dyDescent="0.2">
      <c r="A153" s="30"/>
      <c r="B153" s="38" t="str">
        <f>IF(A153="","ready",IF(COUNTIF(Entry!L:L,A153)=0,"unknown number",IF(MATCH(A153,A:A,0)&lt;ROW(),"duplicate number","OK")))</f>
        <v>ready</v>
      </c>
      <c r="C153" s="30">
        <f t="shared" ref="C153:D153" si="156">C152</f>
        <v>0</v>
      </c>
      <c r="D153" s="30">
        <f t="shared" si="156"/>
        <v>103</v>
      </c>
      <c r="E153" s="30"/>
      <c r="F153" s="35">
        <f t="shared" si="0"/>
        <v>7.1527777777777773E-2</v>
      </c>
      <c r="G153" s="39" t="str">
        <f t="shared" si="1"/>
        <v>ready</v>
      </c>
      <c r="H153" s="17">
        <f t="shared" si="2"/>
        <v>150</v>
      </c>
      <c r="I153" s="17" t="str">
        <f t="shared" si="3"/>
        <v/>
      </c>
      <c r="J153" s="17" t="str">
        <f t="shared" si="4"/>
        <v/>
      </c>
      <c r="K153" s="17"/>
      <c r="L153" s="17"/>
      <c r="M153" s="16" t="str">
        <f>IF(A153="","",VLOOKUP($A153,Entry!A:D,2,FALSE))</f>
        <v/>
      </c>
      <c r="N153" s="16" t="str">
        <f>IF(A153="","",VLOOKUP($A153,Entry!A:D,3,FALSE))</f>
        <v/>
      </c>
      <c r="O153" s="16" t="str">
        <f>IF(A153="","",IF(VLOOKUP($A153,Entry!A:D,4,FALSE)="","M",VLOOKUP($A153,Entry!A:D,4,FALSE)))</f>
        <v/>
      </c>
      <c r="P153" s="17" t="e">
        <f>VLOOKUP(Finish!A153,Summit!A:B,2,FALSE)</f>
        <v>#N/A</v>
      </c>
      <c r="Q153" s="17" t="str">
        <f t="shared" si="5"/>
        <v/>
      </c>
      <c r="R153" s="35">
        <f t="shared" si="6"/>
        <v>7.1527777777777773E-2</v>
      </c>
      <c r="S153" s="17">
        <f t="shared" si="7"/>
        <v>150</v>
      </c>
    </row>
    <row r="154" spans="1:19" ht="12.75" customHeight="1" x14ac:dyDescent="0.2">
      <c r="A154" s="30"/>
      <c r="B154" s="38" t="str">
        <f>IF(A154="","ready",IF(COUNTIF(Entry!L:L,A154)=0,"unknown number",IF(MATCH(A154,A:A,0)&lt;ROW(),"duplicate number","OK")))</f>
        <v>ready</v>
      </c>
      <c r="C154" s="30">
        <f t="shared" ref="C154:D154" si="157">C153</f>
        <v>0</v>
      </c>
      <c r="D154" s="30">
        <f t="shared" si="157"/>
        <v>103</v>
      </c>
      <c r="E154" s="30"/>
      <c r="F154" s="35">
        <f t="shared" si="0"/>
        <v>7.1527777777777773E-2</v>
      </c>
      <c r="G154" s="39" t="str">
        <f t="shared" si="1"/>
        <v>ready</v>
      </c>
      <c r="H154" s="17">
        <f t="shared" si="2"/>
        <v>151</v>
      </c>
      <c r="I154" s="17" t="str">
        <f t="shared" si="3"/>
        <v/>
      </c>
      <c r="J154" s="17" t="str">
        <f t="shared" si="4"/>
        <v/>
      </c>
      <c r="K154" s="17"/>
      <c r="L154" s="17"/>
      <c r="M154" s="16" t="str">
        <f>IF(A154="","",VLOOKUP($A154,Entry!A:D,2,FALSE))</f>
        <v/>
      </c>
      <c r="N154" s="16" t="str">
        <f>IF(A154="","",VLOOKUP($A154,Entry!A:D,3,FALSE))</f>
        <v/>
      </c>
      <c r="O154" s="16" t="str">
        <f>IF(A154="","",IF(VLOOKUP($A154,Entry!A:D,4,FALSE)="","M",VLOOKUP($A154,Entry!A:D,4,FALSE)))</f>
        <v/>
      </c>
      <c r="P154" s="17" t="e">
        <f>VLOOKUP(Finish!A154,Summit!A:B,2,FALSE)</f>
        <v>#N/A</v>
      </c>
      <c r="Q154" s="17" t="str">
        <f t="shared" si="5"/>
        <v/>
      </c>
      <c r="R154" s="35">
        <f t="shared" si="6"/>
        <v>7.1527777777777773E-2</v>
      </c>
      <c r="S154" s="17">
        <f t="shared" si="7"/>
        <v>151</v>
      </c>
    </row>
    <row r="155" spans="1:19" ht="12.75" customHeight="1" x14ac:dyDescent="0.2">
      <c r="A155" s="30"/>
      <c r="B155" s="38" t="str">
        <f>IF(A155="","ready",IF(COUNTIF(Entry!L:L,A155)=0,"unknown number",IF(MATCH(A155,A:A,0)&lt;ROW(),"duplicate number","OK")))</f>
        <v>ready</v>
      </c>
      <c r="C155" s="30">
        <f t="shared" ref="C155:D155" si="158">C154</f>
        <v>0</v>
      </c>
      <c r="D155" s="30">
        <f t="shared" si="158"/>
        <v>103</v>
      </c>
      <c r="E155" s="30"/>
      <c r="F155" s="35">
        <f t="shared" si="0"/>
        <v>7.1527777777777773E-2</v>
      </c>
      <c r="G155" s="39" t="str">
        <f t="shared" si="1"/>
        <v>ready</v>
      </c>
      <c r="H155" s="17">
        <f t="shared" si="2"/>
        <v>152</v>
      </c>
      <c r="I155" s="17" t="str">
        <f t="shared" si="3"/>
        <v/>
      </c>
      <c r="J155" s="17" t="str">
        <f t="shared" si="4"/>
        <v/>
      </c>
      <c r="K155" s="17"/>
      <c r="L155" s="17"/>
      <c r="M155" s="16" t="str">
        <f>IF(A155="","",VLOOKUP($A155,Entry!A:D,2,FALSE))</f>
        <v/>
      </c>
      <c r="N155" s="16" t="str">
        <f>IF(A155="","",VLOOKUP($A155,Entry!A:D,3,FALSE))</f>
        <v/>
      </c>
      <c r="O155" s="16" t="str">
        <f>IF(A155="","",IF(VLOOKUP($A155,Entry!A:D,4,FALSE)="","M",VLOOKUP($A155,Entry!A:D,4,FALSE)))</f>
        <v/>
      </c>
      <c r="P155" s="17" t="e">
        <f>VLOOKUP(Finish!A155,Summit!A:B,2,FALSE)</f>
        <v>#N/A</v>
      </c>
      <c r="Q155" s="17" t="str">
        <f t="shared" si="5"/>
        <v/>
      </c>
      <c r="R155" s="35">
        <f t="shared" si="6"/>
        <v>7.1527777777777773E-2</v>
      </c>
      <c r="S155" s="17">
        <f t="shared" si="7"/>
        <v>152</v>
      </c>
    </row>
    <row r="156" spans="1:19" ht="12.75" customHeight="1" x14ac:dyDescent="0.2">
      <c r="A156" s="30"/>
      <c r="B156" s="38" t="str">
        <f>IF(A156="","ready",IF(COUNTIF(Entry!L:L,A156)=0,"unknown number",IF(MATCH(A156,A:A,0)&lt;ROW(),"duplicate number","OK")))</f>
        <v>ready</v>
      </c>
      <c r="C156" s="30">
        <f t="shared" ref="C156:D156" si="159">C155</f>
        <v>0</v>
      </c>
      <c r="D156" s="30">
        <f t="shared" si="159"/>
        <v>103</v>
      </c>
      <c r="E156" s="30"/>
      <c r="F156" s="35">
        <f t="shared" si="0"/>
        <v>7.1527777777777773E-2</v>
      </c>
      <c r="G156" s="39" t="str">
        <f t="shared" si="1"/>
        <v>ready</v>
      </c>
      <c r="H156" s="17">
        <f t="shared" si="2"/>
        <v>153</v>
      </c>
      <c r="I156" s="17" t="str">
        <f t="shared" si="3"/>
        <v/>
      </c>
      <c r="J156" s="17" t="str">
        <f t="shared" si="4"/>
        <v/>
      </c>
      <c r="K156" s="17"/>
      <c r="L156" s="17"/>
      <c r="M156" s="16" t="str">
        <f>IF(A156="","",VLOOKUP($A156,Entry!A:D,2,FALSE))</f>
        <v/>
      </c>
      <c r="N156" s="16" t="str">
        <f>IF(A156="","",VLOOKUP($A156,Entry!A:D,3,FALSE))</f>
        <v/>
      </c>
      <c r="O156" s="16" t="str">
        <f>IF(A156="","",IF(VLOOKUP($A156,Entry!A:D,4,FALSE)="","M",VLOOKUP($A156,Entry!A:D,4,FALSE)))</f>
        <v/>
      </c>
      <c r="P156" s="17" t="e">
        <f>VLOOKUP(Finish!A156,Summit!A:B,2,FALSE)</f>
        <v>#N/A</v>
      </c>
      <c r="Q156" s="17" t="str">
        <f t="shared" si="5"/>
        <v/>
      </c>
      <c r="R156" s="35">
        <f t="shared" si="6"/>
        <v>7.1527777777777773E-2</v>
      </c>
      <c r="S156" s="17">
        <f t="shared" si="7"/>
        <v>153</v>
      </c>
    </row>
    <row r="157" spans="1:19" ht="12.75" customHeight="1" x14ac:dyDescent="0.2">
      <c r="A157" s="30"/>
      <c r="B157" s="38" t="str">
        <f>IF(A157="","ready",IF(COUNTIF(Entry!L:L,A157)=0,"unknown number",IF(MATCH(A157,A:A,0)&lt;ROW(),"duplicate number","OK")))</f>
        <v>ready</v>
      </c>
      <c r="C157" s="30">
        <f t="shared" ref="C157:D157" si="160">C156</f>
        <v>0</v>
      </c>
      <c r="D157" s="30">
        <f t="shared" si="160"/>
        <v>103</v>
      </c>
      <c r="E157" s="30"/>
      <c r="F157" s="35">
        <f t="shared" si="0"/>
        <v>7.1527777777777773E-2</v>
      </c>
      <c r="G157" s="39" t="str">
        <f t="shared" si="1"/>
        <v>ready</v>
      </c>
      <c r="H157" s="17">
        <f t="shared" si="2"/>
        <v>154</v>
      </c>
      <c r="I157" s="17" t="str">
        <f t="shared" si="3"/>
        <v/>
      </c>
      <c r="J157" s="17" t="str">
        <f t="shared" si="4"/>
        <v/>
      </c>
      <c r="K157" s="17"/>
      <c r="L157" s="17"/>
      <c r="M157" s="16" t="str">
        <f>IF(A157="","",VLOOKUP($A157,Entry!A:D,2,FALSE))</f>
        <v/>
      </c>
      <c r="N157" s="16" t="str">
        <f>IF(A157="","",VLOOKUP($A157,Entry!A:D,3,FALSE))</f>
        <v/>
      </c>
      <c r="O157" s="16" t="str">
        <f>IF(A157="","",IF(VLOOKUP($A157,Entry!A:D,4,FALSE)="","M",VLOOKUP($A157,Entry!A:D,4,FALSE)))</f>
        <v/>
      </c>
      <c r="P157" s="17" t="e">
        <f>VLOOKUP(Finish!A157,Summit!A:B,2,FALSE)</f>
        <v>#N/A</v>
      </c>
      <c r="Q157" s="17" t="str">
        <f t="shared" si="5"/>
        <v/>
      </c>
      <c r="R157" s="35">
        <f t="shared" si="6"/>
        <v>7.1527777777777773E-2</v>
      </c>
      <c r="S157" s="17">
        <f t="shared" si="7"/>
        <v>154</v>
      </c>
    </row>
    <row r="158" spans="1:19" ht="12.75" customHeight="1" x14ac:dyDescent="0.2">
      <c r="A158" s="30"/>
      <c r="B158" s="38" t="str">
        <f>IF(A158="","ready",IF(COUNTIF(Entry!L:L,A158)=0,"unknown number",IF(MATCH(A158,A:A,0)&lt;ROW(),"duplicate number","OK")))</f>
        <v>ready</v>
      </c>
      <c r="C158" s="30">
        <f t="shared" ref="C158:D158" si="161">C157</f>
        <v>0</v>
      </c>
      <c r="D158" s="30">
        <f t="shared" si="161"/>
        <v>103</v>
      </c>
      <c r="E158" s="30"/>
      <c r="F158" s="35">
        <f t="shared" si="0"/>
        <v>7.1527777777777773E-2</v>
      </c>
      <c r="G158" s="39" t="str">
        <f t="shared" si="1"/>
        <v>ready</v>
      </c>
      <c r="H158" s="17">
        <f t="shared" si="2"/>
        <v>155</v>
      </c>
      <c r="I158" s="17" t="str">
        <f t="shared" si="3"/>
        <v/>
      </c>
      <c r="J158" s="17" t="str">
        <f t="shared" si="4"/>
        <v/>
      </c>
      <c r="K158" s="17"/>
      <c r="L158" s="17"/>
      <c r="M158" s="16" t="str">
        <f>IF(A158="","",VLOOKUP($A158,Entry!A:D,2,FALSE))</f>
        <v/>
      </c>
      <c r="N158" s="16" t="str">
        <f>IF(A158="","",VLOOKUP($A158,Entry!A:D,3,FALSE))</f>
        <v/>
      </c>
      <c r="O158" s="16" t="str">
        <f>IF(A158="","",IF(VLOOKUP($A158,Entry!A:D,4,FALSE)="","M",VLOOKUP($A158,Entry!A:D,4,FALSE)))</f>
        <v/>
      </c>
      <c r="P158" s="17" t="e">
        <f>VLOOKUP(Finish!A158,Summit!A:B,2,FALSE)</f>
        <v>#N/A</v>
      </c>
      <c r="Q158" s="17" t="str">
        <f t="shared" si="5"/>
        <v/>
      </c>
      <c r="R158" s="35">
        <f t="shared" si="6"/>
        <v>7.1527777777777773E-2</v>
      </c>
      <c r="S158" s="17">
        <f t="shared" si="7"/>
        <v>155</v>
      </c>
    </row>
    <row r="159" spans="1:19" ht="12.75" customHeight="1" x14ac:dyDescent="0.2">
      <c r="A159" s="30"/>
      <c r="B159" s="38" t="str">
        <f>IF(A159="","ready",IF(COUNTIF(Entry!L:L,A159)=0,"unknown number",IF(MATCH(A159,A:A,0)&lt;ROW(),"duplicate number","OK")))</f>
        <v>ready</v>
      </c>
      <c r="C159" s="30">
        <f t="shared" ref="C159:D159" si="162">C158</f>
        <v>0</v>
      </c>
      <c r="D159" s="30">
        <f t="shared" si="162"/>
        <v>103</v>
      </c>
      <c r="E159" s="30"/>
      <c r="F159" s="35">
        <f t="shared" si="0"/>
        <v>7.1527777777777773E-2</v>
      </c>
      <c r="G159" s="39" t="str">
        <f t="shared" si="1"/>
        <v>ready</v>
      </c>
      <c r="H159" s="17">
        <f t="shared" si="2"/>
        <v>156</v>
      </c>
      <c r="I159" s="17" t="str">
        <f t="shared" si="3"/>
        <v/>
      </c>
      <c r="J159" s="17" t="str">
        <f t="shared" si="4"/>
        <v/>
      </c>
      <c r="K159" s="17"/>
      <c r="L159" s="17"/>
      <c r="M159" s="16" t="str">
        <f>IF(A159="","",VLOOKUP($A159,Entry!A:D,2,FALSE))</f>
        <v/>
      </c>
      <c r="N159" s="16" t="str">
        <f>IF(A159="","",VLOOKUP($A159,Entry!A:D,3,FALSE))</f>
        <v/>
      </c>
      <c r="O159" s="16" t="str">
        <f>IF(A159="","",IF(VLOOKUP($A159,Entry!A:D,4,FALSE)="","M",VLOOKUP($A159,Entry!A:D,4,FALSE)))</f>
        <v/>
      </c>
      <c r="P159" s="17" t="e">
        <f>VLOOKUP(Finish!A159,Summit!A:B,2,FALSE)</f>
        <v>#N/A</v>
      </c>
      <c r="Q159" s="17" t="str">
        <f t="shared" si="5"/>
        <v/>
      </c>
      <c r="R159" s="35">
        <f t="shared" si="6"/>
        <v>7.1527777777777773E-2</v>
      </c>
      <c r="S159" s="17">
        <f t="shared" si="7"/>
        <v>156</v>
      </c>
    </row>
    <row r="160" spans="1:19" ht="12.75" customHeight="1" x14ac:dyDescent="0.2">
      <c r="A160" s="30"/>
      <c r="B160" s="38" t="str">
        <f>IF(A160="","ready",IF(COUNTIF(Entry!L:L,A160)=0,"unknown number",IF(MATCH(A160,A:A,0)&lt;ROW(),"duplicate number","OK")))</f>
        <v>ready</v>
      </c>
      <c r="C160" s="30">
        <f t="shared" ref="C160:D160" si="163">C159</f>
        <v>0</v>
      </c>
      <c r="D160" s="30">
        <f t="shared" si="163"/>
        <v>103</v>
      </c>
      <c r="E160" s="30"/>
      <c r="F160" s="35">
        <f t="shared" si="0"/>
        <v>7.1527777777777773E-2</v>
      </c>
      <c r="G160" s="39" t="str">
        <f t="shared" si="1"/>
        <v>ready</v>
      </c>
      <c r="H160" s="17">
        <f t="shared" si="2"/>
        <v>157</v>
      </c>
      <c r="I160" s="17" t="str">
        <f t="shared" si="3"/>
        <v/>
      </c>
      <c r="J160" s="17" t="str">
        <f t="shared" si="4"/>
        <v/>
      </c>
      <c r="K160" s="17"/>
      <c r="L160" s="17"/>
      <c r="M160" s="16" t="str">
        <f>IF(A160="","",VLOOKUP($A160,Entry!A:D,2,FALSE))</f>
        <v/>
      </c>
      <c r="N160" s="16" t="str">
        <f>IF(A160="","",VLOOKUP($A160,Entry!A:D,3,FALSE))</f>
        <v/>
      </c>
      <c r="O160" s="16" t="str">
        <f>IF(A160="","",IF(VLOOKUP($A160,Entry!A:D,4,FALSE)="","M",VLOOKUP($A160,Entry!A:D,4,FALSE)))</f>
        <v/>
      </c>
      <c r="P160" s="17" t="e">
        <f>VLOOKUP(Finish!A160,Summit!A:B,2,FALSE)</f>
        <v>#N/A</v>
      </c>
      <c r="Q160" s="17" t="str">
        <f t="shared" si="5"/>
        <v/>
      </c>
      <c r="R160" s="35">
        <f t="shared" si="6"/>
        <v>7.1527777777777773E-2</v>
      </c>
      <c r="S160" s="17">
        <f t="shared" si="7"/>
        <v>157</v>
      </c>
    </row>
    <row r="161" spans="1:19" ht="12.75" customHeight="1" x14ac:dyDescent="0.2">
      <c r="A161" s="30"/>
      <c r="B161" s="38" t="str">
        <f>IF(A161="","ready",IF(COUNTIF(Entry!L:L,A161)=0,"unknown number",IF(MATCH(A161,A:A,0)&lt;ROW(),"duplicate number","OK")))</f>
        <v>ready</v>
      </c>
      <c r="C161" s="30">
        <f t="shared" ref="C161:D161" si="164">C160</f>
        <v>0</v>
      </c>
      <c r="D161" s="30">
        <f t="shared" si="164"/>
        <v>103</v>
      </c>
      <c r="E161" s="30"/>
      <c r="F161" s="35">
        <f t="shared" si="0"/>
        <v>7.1527777777777773E-2</v>
      </c>
      <c r="G161" s="39" t="str">
        <f t="shared" si="1"/>
        <v>ready</v>
      </c>
      <c r="H161" s="17">
        <f t="shared" si="2"/>
        <v>158</v>
      </c>
      <c r="I161" s="17" t="str">
        <f t="shared" si="3"/>
        <v/>
      </c>
      <c r="J161" s="17" t="str">
        <f t="shared" si="4"/>
        <v/>
      </c>
      <c r="K161" s="17"/>
      <c r="L161" s="17"/>
      <c r="M161" s="16" t="str">
        <f>IF(A161="","",VLOOKUP($A161,Entry!A:D,2,FALSE))</f>
        <v/>
      </c>
      <c r="N161" s="16" t="str">
        <f>IF(A161="","",VLOOKUP($A161,Entry!A:D,3,FALSE))</f>
        <v/>
      </c>
      <c r="O161" s="16" t="str">
        <f>IF(A161="","",IF(VLOOKUP($A161,Entry!A:D,4,FALSE)="","M",VLOOKUP($A161,Entry!A:D,4,FALSE)))</f>
        <v/>
      </c>
      <c r="P161" s="17" t="e">
        <f>VLOOKUP(Finish!A161,Summit!A:B,2,FALSE)</f>
        <v>#N/A</v>
      </c>
      <c r="Q161" s="17" t="str">
        <f t="shared" si="5"/>
        <v/>
      </c>
      <c r="R161" s="35">
        <f t="shared" si="6"/>
        <v>7.1527777777777773E-2</v>
      </c>
      <c r="S161" s="17">
        <f t="shared" si="7"/>
        <v>158</v>
      </c>
    </row>
    <row r="162" spans="1:19" ht="12.75" customHeight="1" x14ac:dyDescent="0.2">
      <c r="A162" s="30"/>
      <c r="B162" s="38" t="str">
        <f>IF(A162="","ready",IF(COUNTIF(Entry!L:L,A162)=0,"unknown number",IF(MATCH(A162,A:A,0)&lt;ROW(),"duplicate number","OK")))</f>
        <v>ready</v>
      </c>
      <c r="C162" s="30">
        <f t="shared" ref="C162:D162" si="165">C161</f>
        <v>0</v>
      </c>
      <c r="D162" s="30">
        <f t="shared" si="165"/>
        <v>103</v>
      </c>
      <c r="E162" s="30"/>
      <c r="F162" s="35">
        <f t="shared" si="0"/>
        <v>7.1527777777777773E-2</v>
      </c>
      <c r="G162" s="39" t="str">
        <f t="shared" si="1"/>
        <v>ready</v>
      </c>
      <c r="H162" s="17">
        <f t="shared" si="2"/>
        <v>159</v>
      </c>
      <c r="I162" s="17" t="str">
        <f t="shared" si="3"/>
        <v/>
      </c>
      <c r="J162" s="17" t="str">
        <f t="shared" si="4"/>
        <v/>
      </c>
      <c r="K162" s="17"/>
      <c r="L162" s="17"/>
      <c r="M162" s="16" t="str">
        <f>IF(A162="","",VLOOKUP($A162,Entry!A:D,2,FALSE))</f>
        <v/>
      </c>
      <c r="N162" s="16" t="str">
        <f>IF(A162="","",VLOOKUP($A162,Entry!A:D,3,FALSE))</f>
        <v/>
      </c>
      <c r="O162" s="16" t="str">
        <f>IF(A162="","",IF(VLOOKUP($A162,Entry!A:D,4,FALSE)="","M",VLOOKUP($A162,Entry!A:D,4,FALSE)))</f>
        <v/>
      </c>
      <c r="P162" s="17" t="e">
        <f>VLOOKUP(Finish!A162,Summit!A:B,2,FALSE)</f>
        <v>#N/A</v>
      </c>
      <c r="Q162" s="17" t="str">
        <f t="shared" si="5"/>
        <v/>
      </c>
      <c r="R162" s="35">
        <f t="shared" si="6"/>
        <v>7.1527777777777773E-2</v>
      </c>
      <c r="S162" s="17">
        <f t="shared" si="7"/>
        <v>159</v>
      </c>
    </row>
    <row r="163" spans="1:19" ht="12.75" customHeight="1" x14ac:dyDescent="0.2">
      <c r="A163" s="30"/>
      <c r="B163" s="38" t="str">
        <f>IF(A163="","ready",IF(COUNTIF(Entry!L:L,A163)=0,"unknown number",IF(MATCH(A163,A:A,0)&lt;ROW(),"duplicate number","OK")))</f>
        <v>ready</v>
      </c>
      <c r="C163" s="30">
        <f t="shared" ref="C163:D163" si="166">C162</f>
        <v>0</v>
      </c>
      <c r="D163" s="30">
        <f t="shared" si="166"/>
        <v>103</v>
      </c>
      <c r="E163" s="30"/>
      <c r="F163" s="35">
        <f t="shared" si="0"/>
        <v>7.1527777777777773E-2</v>
      </c>
      <c r="G163" s="39" t="str">
        <f t="shared" si="1"/>
        <v>ready</v>
      </c>
      <c r="H163" s="17">
        <f t="shared" si="2"/>
        <v>160</v>
      </c>
      <c r="I163" s="17" t="str">
        <f t="shared" si="3"/>
        <v/>
      </c>
      <c r="J163" s="17" t="str">
        <f t="shared" si="4"/>
        <v/>
      </c>
      <c r="K163" s="17"/>
      <c r="L163" s="17"/>
      <c r="M163" s="16" t="str">
        <f>IF(A163="","",VLOOKUP($A163,Entry!A:D,2,FALSE))</f>
        <v/>
      </c>
      <c r="N163" s="16" t="str">
        <f>IF(A163="","",VLOOKUP($A163,Entry!A:D,3,FALSE))</f>
        <v/>
      </c>
      <c r="O163" s="16" t="str">
        <f>IF(A163="","",IF(VLOOKUP($A163,Entry!A:D,4,FALSE)="","M",VLOOKUP($A163,Entry!A:D,4,FALSE)))</f>
        <v/>
      </c>
      <c r="P163" s="17" t="e">
        <f>VLOOKUP(Finish!A163,Summit!A:B,2,FALSE)</f>
        <v>#N/A</v>
      </c>
      <c r="Q163" s="17" t="str">
        <f t="shared" si="5"/>
        <v/>
      </c>
      <c r="R163" s="35">
        <f t="shared" si="6"/>
        <v>7.1527777777777773E-2</v>
      </c>
      <c r="S163" s="17">
        <f t="shared" si="7"/>
        <v>160</v>
      </c>
    </row>
    <row r="164" spans="1:19" ht="12.75" customHeight="1" x14ac:dyDescent="0.2">
      <c r="A164" s="30"/>
      <c r="B164" s="38" t="str">
        <f>IF(A164="","ready",IF(COUNTIF(Entry!L:L,A164)=0,"unknown number",IF(MATCH(A164,A:A,0)&lt;ROW(),"duplicate number","OK")))</f>
        <v>ready</v>
      </c>
      <c r="C164" s="30">
        <f t="shared" ref="C164:D164" si="167">C163</f>
        <v>0</v>
      </c>
      <c r="D164" s="30">
        <f t="shared" si="167"/>
        <v>103</v>
      </c>
      <c r="E164" s="30"/>
      <c r="F164" s="35">
        <f t="shared" si="0"/>
        <v>7.1527777777777773E-2</v>
      </c>
      <c r="G164" s="39" t="str">
        <f t="shared" si="1"/>
        <v>ready</v>
      </c>
      <c r="H164" s="17">
        <f t="shared" si="2"/>
        <v>161</v>
      </c>
      <c r="I164" s="17" t="str">
        <f t="shared" si="3"/>
        <v/>
      </c>
      <c r="J164" s="17" t="str">
        <f t="shared" si="4"/>
        <v/>
      </c>
      <c r="K164" s="17"/>
      <c r="L164" s="17"/>
      <c r="M164" s="16" t="str">
        <f>IF(A164="","",VLOOKUP($A164,Entry!A:D,2,FALSE))</f>
        <v/>
      </c>
      <c r="N164" s="16" t="str">
        <f>IF(A164="","",VLOOKUP($A164,Entry!A:D,3,FALSE))</f>
        <v/>
      </c>
      <c r="O164" s="16" t="str">
        <f>IF(A164="","",IF(VLOOKUP($A164,Entry!A:D,4,FALSE)="","M",VLOOKUP($A164,Entry!A:D,4,FALSE)))</f>
        <v/>
      </c>
      <c r="P164" s="17" t="e">
        <f>VLOOKUP(Finish!A164,Summit!A:B,2,FALSE)</f>
        <v>#N/A</v>
      </c>
      <c r="Q164" s="17" t="str">
        <f t="shared" si="5"/>
        <v/>
      </c>
      <c r="R164" s="35">
        <f t="shared" si="6"/>
        <v>7.1527777777777773E-2</v>
      </c>
      <c r="S164" s="17">
        <f t="shared" si="7"/>
        <v>161</v>
      </c>
    </row>
    <row r="165" spans="1:19" ht="12.75" customHeight="1" x14ac:dyDescent="0.2">
      <c r="A165" s="30"/>
      <c r="B165" s="38" t="str">
        <f>IF(A165="","ready",IF(COUNTIF(Entry!L:L,A165)=0,"unknown number",IF(MATCH(A165,A:A,0)&lt;ROW(),"duplicate number","OK")))</f>
        <v>ready</v>
      </c>
      <c r="C165" s="30">
        <f t="shared" ref="C165:D165" si="168">C164</f>
        <v>0</v>
      </c>
      <c r="D165" s="30">
        <f t="shared" si="168"/>
        <v>103</v>
      </c>
      <c r="E165" s="30"/>
      <c r="F165" s="35">
        <f t="shared" si="0"/>
        <v>7.1527777777777773E-2</v>
      </c>
      <c r="G165" s="39" t="str">
        <f t="shared" si="1"/>
        <v>ready</v>
      </c>
      <c r="H165" s="17">
        <f t="shared" si="2"/>
        <v>162</v>
      </c>
      <c r="I165" s="17" t="str">
        <f t="shared" si="3"/>
        <v/>
      </c>
      <c r="J165" s="17" t="str">
        <f t="shared" si="4"/>
        <v/>
      </c>
      <c r="K165" s="17"/>
      <c r="L165" s="17"/>
      <c r="M165" s="16" t="str">
        <f>IF(A165="","",VLOOKUP($A165,Entry!A:D,2,FALSE))</f>
        <v/>
      </c>
      <c r="N165" s="16" t="str">
        <f>IF(A165="","",VLOOKUP($A165,Entry!A:D,3,FALSE))</f>
        <v/>
      </c>
      <c r="O165" s="16" t="str">
        <f>IF(A165="","",IF(VLOOKUP($A165,Entry!A:D,4,FALSE)="","M",VLOOKUP($A165,Entry!A:D,4,FALSE)))</f>
        <v/>
      </c>
      <c r="P165" s="17" t="e">
        <f>VLOOKUP(Finish!A165,Summit!A:B,2,FALSE)</f>
        <v>#N/A</v>
      </c>
      <c r="Q165" s="17" t="str">
        <f t="shared" si="5"/>
        <v/>
      </c>
      <c r="R165" s="35">
        <f t="shared" si="6"/>
        <v>7.1527777777777773E-2</v>
      </c>
      <c r="S165" s="17">
        <f t="shared" si="7"/>
        <v>162</v>
      </c>
    </row>
    <row r="166" spans="1:19" ht="12.75" customHeight="1" x14ac:dyDescent="0.2">
      <c r="A166" s="30"/>
      <c r="B166" s="38" t="str">
        <f>IF(A166="","ready",IF(COUNTIF(Entry!L:L,A166)=0,"unknown number",IF(MATCH(A166,A:A,0)&lt;ROW(),"duplicate number","OK")))</f>
        <v>ready</v>
      </c>
      <c r="C166" s="30">
        <f t="shared" ref="C166:D166" si="169">C165</f>
        <v>0</v>
      </c>
      <c r="D166" s="30">
        <f t="shared" si="169"/>
        <v>103</v>
      </c>
      <c r="E166" s="30"/>
      <c r="F166" s="35">
        <f t="shared" si="0"/>
        <v>7.1527777777777773E-2</v>
      </c>
      <c r="G166" s="39" t="str">
        <f t="shared" si="1"/>
        <v>ready</v>
      </c>
      <c r="H166" s="17">
        <f t="shared" si="2"/>
        <v>163</v>
      </c>
      <c r="I166" s="17" t="str">
        <f t="shared" si="3"/>
        <v/>
      </c>
      <c r="J166" s="17" t="str">
        <f t="shared" si="4"/>
        <v/>
      </c>
      <c r="K166" s="17"/>
      <c r="L166" s="17"/>
      <c r="M166" s="16" t="str">
        <f>IF(A166="","",VLOOKUP($A166,Entry!A:D,2,FALSE))</f>
        <v/>
      </c>
      <c r="N166" s="16" t="str">
        <f>IF(A166="","",VLOOKUP($A166,Entry!A:D,3,FALSE))</f>
        <v/>
      </c>
      <c r="O166" s="16" t="str">
        <f>IF(A166="","",IF(VLOOKUP($A166,Entry!A:D,4,FALSE)="","M",VLOOKUP($A166,Entry!A:D,4,FALSE)))</f>
        <v/>
      </c>
      <c r="P166" s="17" t="e">
        <f>VLOOKUP(Finish!A166,Summit!A:B,2,FALSE)</f>
        <v>#N/A</v>
      </c>
      <c r="Q166" s="17" t="str">
        <f t="shared" si="5"/>
        <v/>
      </c>
      <c r="R166" s="35">
        <f t="shared" si="6"/>
        <v>7.1527777777777773E-2</v>
      </c>
      <c r="S166" s="17">
        <f t="shared" si="7"/>
        <v>163</v>
      </c>
    </row>
    <row r="167" spans="1:19" ht="12.75" customHeight="1" x14ac:dyDescent="0.2">
      <c r="A167" s="30"/>
      <c r="B167" s="38" t="str">
        <f>IF(A167="","ready",IF(COUNTIF(Entry!L:L,A167)=0,"unknown number",IF(MATCH(A167,A:A,0)&lt;ROW(),"duplicate number","OK")))</f>
        <v>ready</v>
      </c>
      <c r="C167" s="30">
        <f t="shared" ref="C167:D167" si="170">C166</f>
        <v>0</v>
      </c>
      <c r="D167" s="30">
        <f t="shared" si="170"/>
        <v>103</v>
      </c>
      <c r="E167" s="30"/>
      <c r="F167" s="35">
        <f t="shared" si="0"/>
        <v>7.1527777777777773E-2</v>
      </c>
      <c r="G167" s="39" t="str">
        <f t="shared" si="1"/>
        <v>ready</v>
      </c>
      <c r="H167" s="17">
        <f t="shared" si="2"/>
        <v>164</v>
      </c>
      <c r="I167" s="17" t="str">
        <f t="shared" si="3"/>
        <v/>
      </c>
      <c r="J167" s="17" t="str">
        <f t="shared" si="4"/>
        <v/>
      </c>
      <c r="K167" s="17"/>
      <c r="L167" s="17"/>
      <c r="M167" s="16" t="str">
        <f>IF(A167="","",VLOOKUP($A167,Entry!A:D,2,FALSE))</f>
        <v/>
      </c>
      <c r="N167" s="16" t="str">
        <f>IF(A167="","",VLOOKUP($A167,Entry!A:D,3,FALSE))</f>
        <v/>
      </c>
      <c r="O167" s="16" t="str">
        <f>IF(A167="","",IF(VLOOKUP($A167,Entry!A:D,4,FALSE)="","M",VLOOKUP($A167,Entry!A:D,4,FALSE)))</f>
        <v/>
      </c>
      <c r="P167" s="17" t="e">
        <f>VLOOKUP(Finish!A167,Summit!A:B,2,FALSE)</f>
        <v>#N/A</v>
      </c>
      <c r="Q167" s="17" t="str">
        <f t="shared" si="5"/>
        <v/>
      </c>
      <c r="R167" s="35">
        <f t="shared" si="6"/>
        <v>7.1527777777777773E-2</v>
      </c>
      <c r="S167" s="17">
        <f t="shared" si="7"/>
        <v>164</v>
      </c>
    </row>
    <row r="168" spans="1:19" ht="12.75" customHeight="1" x14ac:dyDescent="0.2">
      <c r="A168" s="30"/>
      <c r="B168" s="38" t="str">
        <f>IF(A168="","ready",IF(COUNTIF(Entry!L:L,A168)=0,"unknown number",IF(MATCH(A168,A:A,0)&lt;ROW(),"duplicate number","OK")))</f>
        <v>ready</v>
      </c>
      <c r="C168" s="30">
        <f t="shared" ref="C168:D168" si="171">C167</f>
        <v>0</v>
      </c>
      <c r="D168" s="30">
        <f t="shared" si="171"/>
        <v>103</v>
      </c>
      <c r="E168" s="30"/>
      <c r="F168" s="35">
        <f t="shared" si="0"/>
        <v>7.1527777777777773E-2</v>
      </c>
      <c r="G168" s="39" t="str">
        <f t="shared" si="1"/>
        <v>ready</v>
      </c>
      <c r="H168" s="17">
        <f t="shared" si="2"/>
        <v>165</v>
      </c>
      <c r="I168" s="17" t="str">
        <f t="shared" si="3"/>
        <v/>
      </c>
      <c r="J168" s="17" t="str">
        <f t="shared" si="4"/>
        <v/>
      </c>
      <c r="K168" s="17"/>
      <c r="L168" s="17"/>
      <c r="M168" s="16" t="str">
        <f>IF(A168="","",VLOOKUP($A168,Entry!A:D,2,FALSE))</f>
        <v/>
      </c>
      <c r="N168" s="16" t="str">
        <f>IF(A168="","",VLOOKUP($A168,Entry!A:D,3,FALSE))</f>
        <v/>
      </c>
      <c r="O168" s="16" t="str">
        <f>IF(A168="","",IF(VLOOKUP($A168,Entry!A:D,4,FALSE)="","M",VLOOKUP($A168,Entry!A:D,4,FALSE)))</f>
        <v/>
      </c>
      <c r="P168" s="17" t="e">
        <f>VLOOKUP(Finish!A168,Summit!A:B,2,FALSE)</f>
        <v>#N/A</v>
      </c>
      <c r="Q168" s="17" t="str">
        <f t="shared" si="5"/>
        <v/>
      </c>
      <c r="R168" s="35">
        <f t="shared" si="6"/>
        <v>7.1527777777777773E-2</v>
      </c>
      <c r="S168" s="17">
        <f t="shared" si="7"/>
        <v>165</v>
      </c>
    </row>
    <row r="169" spans="1:19" ht="12.75" customHeight="1" x14ac:dyDescent="0.2">
      <c r="A169" s="30"/>
      <c r="B169" s="38" t="str">
        <f>IF(A169="","ready",IF(COUNTIF(Entry!L:L,A169)=0,"unknown number",IF(MATCH(A169,A:A,0)&lt;ROW(),"duplicate number","OK")))</f>
        <v>ready</v>
      </c>
      <c r="C169" s="30">
        <f t="shared" ref="C169:D169" si="172">C168</f>
        <v>0</v>
      </c>
      <c r="D169" s="30">
        <f t="shared" si="172"/>
        <v>103</v>
      </c>
      <c r="E169" s="30"/>
      <c r="F169" s="35">
        <f t="shared" si="0"/>
        <v>7.1527777777777773E-2</v>
      </c>
      <c r="G169" s="39" t="str">
        <f t="shared" si="1"/>
        <v>ready</v>
      </c>
      <c r="H169" s="17">
        <f t="shared" si="2"/>
        <v>166</v>
      </c>
      <c r="I169" s="17" t="str">
        <f t="shared" si="3"/>
        <v/>
      </c>
      <c r="J169" s="17" t="str">
        <f t="shared" si="4"/>
        <v/>
      </c>
      <c r="K169" s="17"/>
      <c r="L169" s="17"/>
      <c r="M169" s="16" t="str">
        <f>IF(A169="","",VLOOKUP($A169,Entry!A:D,2,FALSE))</f>
        <v/>
      </c>
      <c r="N169" s="16" t="str">
        <f>IF(A169="","",VLOOKUP($A169,Entry!A:D,3,FALSE))</f>
        <v/>
      </c>
      <c r="O169" s="16" t="str">
        <f>IF(A169="","",IF(VLOOKUP($A169,Entry!A:D,4,FALSE)="","M",VLOOKUP($A169,Entry!A:D,4,FALSE)))</f>
        <v/>
      </c>
      <c r="P169" s="17" t="e">
        <f>VLOOKUP(Finish!A169,Summit!A:B,2,FALSE)</f>
        <v>#N/A</v>
      </c>
      <c r="Q169" s="17" t="str">
        <f t="shared" si="5"/>
        <v/>
      </c>
      <c r="R169" s="35">
        <f t="shared" si="6"/>
        <v>7.1527777777777773E-2</v>
      </c>
      <c r="S169" s="17">
        <f t="shared" si="7"/>
        <v>166</v>
      </c>
    </row>
    <row r="170" spans="1:19" ht="12.75" customHeight="1" x14ac:dyDescent="0.2">
      <c r="A170" s="30"/>
      <c r="B170" s="38" t="str">
        <f>IF(A170="","ready",IF(COUNTIF(Entry!L:L,A170)=0,"unknown number",IF(MATCH(A170,A:A,0)&lt;ROW(),"duplicate number","OK")))</f>
        <v>ready</v>
      </c>
      <c r="C170" s="30">
        <f t="shared" ref="C170:D170" si="173">C169</f>
        <v>0</v>
      </c>
      <c r="D170" s="30">
        <f t="shared" si="173"/>
        <v>103</v>
      </c>
      <c r="E170" s="30"/>
      <c r="F170" s="35">
        <f t="shared" si="0"/>
        <v>7.1527777777777773E-2</v>
      </c>
      <c r="G170" s="39" t="str">
        <f t="shared" si="1"/>
        <v>ready</v>
      </c>
      <c r="H170" s="17">
        <f t="shared" si="2"/>
        <v>167</v>
      </c>
      <c r="I170" s="17" t="str">
        <f t="shared" si="3"/>
        <v/>
      </c>
      <c r="J170" s="17" t="str">
        <f t="shared" si="4"/>
        <v/>
      </c>
      <c r="K170" s="17"/>
      <c r="L170" s="17"/>
      <c r="M170" s="16" t="str">
        <f>IF(A170="","",VLOOKUP($A170,Entry!A:D,2,FALSE))</f>
        <v/>
      </c>
      <c r="N170" s="16" t="str">
        <f>IF(A170="","",VLOOKUP($A170,Entry!A:D,3,FALSE))</f>
        <v/>
      </c>
      <c r="O170" s="16" t="str">
        <f>IF(A170="","",IF(VLOOKUP($A170,Entry!A:D,4,FALSE)="","M",VLOOKUP($A170,Entry!A:D,4,FALSE)))</f>
        <v/>
      </c>
      <c r="P170" s="17" t="e">
        <f>VLOOKUP(Finish!A170,Summit!A:B,2,FALSE)</f>
        <v>#N/A</v>
      </c>
      <c r="Q170" s="17" t="str">
        <f t="shared" si="5"/>
        <v/>
      </c>
      <c r="R170" s="35">
        <f t="shared" si="6"/>
        <v>7.1527777777777773E-2</v>
      </c>
      <c r="S170" s="17">
        <f t="shared" si="7"/>
        <v>167</v>
      </c>
    </row>
    <row r="171" spans="1:19" ht="12.75" customHeight="1" x14ac:dyDescent="0.2">
      <c r="A171" s="30"/>
      <c r="B171" s="38" t="str">
        <f>IF(A171="","ready",IF(COUNTIF(Entry!L:L,A171)=0,"unknown number",IF(MATCH(A171,A:A,0)&lt;ROW(),"duplicate number","OK")))</f>
        <v>ready</v>
      </c>
      <c r="C171" s="30">
        <f t="shared" ref="C171:D171" si="174">C170</f>
        <v>0</v>
      </c>
      <c r="D171" s="30">
        <f t="shared" si="174"/>
        <v>103</v>
      </c>
      <c r="E171" s="30"/>
      <c r="F171" s="35">
        <f t="shared" si="0"/>
        <v>7.1527777777777773E-2</v>
      </c>
      <c r="G171" s="39" t="str">
        <f t="shared" si="1"/>
        <v>ready</v>
      </c>
      <c r="H171" s="17">
        <f t="shared" si="2"/>
        <v>168</v>
      </c>
      <c r="I171" s="17" t="str">
        <f t="shared" si="3"/>
        <v/>
      </c>
      <c r="J171" s="17" t="str">
        <f t="shared" si="4"/>
        <v/>
      </c>
      <c r="K171" s="17"/>
      <c r="L171" s="17"/>
      <c r="M171" s="16" t="str">
        <f>IF(A171="","",VLOOKUP($A171,Entry!A:D,2,FALSE))</f>
        <v/>
      </c>
      <c r="N171" s="16" t="str">
        <f>IF(A171="","",VLOOKUP($A171,Entry!A:D,3,FALSE))</f>
        <v/>
      </c>
      <c r="O171" s="16" t="str">
        <f>IF(A171="","",IF(VLOOKUP($A171,Entry!A:D,4,FALSE)="","M",VLOOKUP($A171,Entry!A:D,4,FALSE)))</f>
        <v/>
      </c>
      <c r="P171" s="17" t="e">
        <f>VLOOKUP(Finish!A171,Summit!A:B,2,FALSE)</f>
        <v>#N/A</v>
      </c>
      <c r="Q171" s="17" t="str">
        <f t="shared" si="5"/>
        <v/>
      </c>
      <c r="R171" s="35">
        <f t="shared" si="6"/>
        <v>7.1527777777777773E-2</v>
      </c>
      <c r="S171" s="17">
        <f t="shared" si="7"/>
        <v>168</v>
      </c>
    </row>
    <row r="172" spans="1:19" ht="12.75" customHeight="1" x14ac:dyDescent="0.2">
      <c r="A172" s="30"/>
      <c r="B172" s="38" t="str">
        <f>IF(A172="","ready",IF(COUNTIF(Entry!L:L,A172)=0,"unknown number",IF(MATCH(A172,A:A,0)&lt;ROW(),"duplicate number","OK")))</f>
        <v>ready</v>
      </c>
      <c r="C172" s="30">
        <f t="shared" ref="C172:D172" si="175">C171</f>
        <v>0</v>
      </c>
      <c r="D172" s="30">
        <f t="shared" si="175"/>
        <v>103</v>
      </c>
      <c r="E172" s="30"/>
      <c r="F172" s="35">
        <f t="shared" si="0"/>
        <v>7.1527777777777773E-2</v>
      </c>
      <c r="G172" s="39" t="str">
        <f t="shared" si="1"/>
        <v>ready</v>
      </c>
      <c r="H172" s="17">
        <f t="shared" si="2"/>
        <v>169</v>
      </c>
      <c r="I172" s="17" t="str">
        <f t="shared" si="3"/>
        <v/>
      </c>
      <c r="J172" s="17" t="str">
        <f t="shared" si="4"/>
        <v/>
      </c>
      <c r="K172" s="17"/>
      <c r="L172" s="17"/>
      <c r="M172" s="16" t="str">
        <f>IF(A172="","",VLOOKUP($A172,Entry!A:D,2,FALSE))</f>
        <v/>
      </c>
      <c r="N172" s="16" t="str">
        <f>IF(A172="","",VLOOKUP($A172,Entry!A:D,3,FALSE))</f>
        <v/>
      </c>
      <c r="O172" s="16" t="str">
        <f>IF(A172="","",IF(VLOOKUP($A172,Entry!A:D,4,FALSE)="","M",VLOOKUP($A172,Entry!A:D,4,FALSE)))</f>
        <v/>
      </c>
      <c r="P172" s="17" t="e">
        <f>VLOOKUP(Finish!A172,Summit!A:B,2,FALSE)</f>
        <v>#N/A</v>
      </c>
      <c r="Q172" s="17" t="str">
        <f t="shared" si="5"/>
        <v/>
      </c>
      <c r="R172" s="35">
        <f t="shared" si="6"/>
        <v>7.1527777777777773E-2</v>
      </c>
      <c r="S172" s="17">
        <f t="shared" si="7"/>
        <v>169</v>
      </c>
    </row>
    <row r="173" spans="1:19" ht="12.75" customHeight="1" x14ac:dyDescent="0.2">
      <c r="A173" s="30"/>
      <c r="B173" s="38" t="str">
        <f>IF(A173="","ready",IF(COUNTIF(Entry!L:L,A173)=0,"unknown number",IF(MATCH(A173,A:A,0)&lt;ROW(),"duplicate number","OK")))</f>
        <v>ready</v>
      </c>
      <c r="C173" s="30">
        <f t="shared" ref="C173:D173" si="176">C172</f>
        <v>0</v>
      </c>
      <c r="D173" s="30">
        <f t="shared" si="176"/>
        <v>103</v>
      </c>
      <c r="E173" s="30"/>
      <c r="F173" s="35">
        <f t="shared" si="0"/>
        <v>7.1527777777777773E-2</v>
      </c>
      <c r="G173" s="39" t="str">
        <f t="shared" si="1"/>
        <v>ready</v>
      </c>
      <c r="H173" s="17">
        <f t="shared" si="2"/>
        <v>170</v>
      </c>
      <c r="I173" s="17" t="str">
        <f t="shared" si="3"/>
        <v/>
      </c>
      <c r="J173" s="17" t="str">
        <f t="shared" si="4"/>
        <v/>
      </c>
      <c r="K173" s="17"/>
      <c r="L173" s="17"/>
      <c r="M173" s="16" t="str">
        <f>IF(A173="","",VLOOKUP($A173,Entry!A:D,2,FALSE))</f>
        <v/>
      </c>
      <c r="N173" s="16" t="str">
        <f>IF(A173="","",VLOOKUP($A173,Entry!A:D,3,FALSE))</f>
        <v/>
      </c>
      <c r="O173" s="16" t="str">
        <f>IF(A173="","",IF(VLOOKUP($A173,Entry!A:D,4,FALSE)="","M",VLOOKUP($A173,Entry!A:D,4,FALSE)))</f>
        <v/>
      </c>
      <c r="P173" s="17" t="e">
        <f>VLOOKUP(Finish!A173,Summit!A:B,2,FALSE)</f>
        <v>#N/A</v>
      </c>
      <c r="Q173" s="17" t="str">
        <f t="shared" si="5"/>
        <v/>
      </c>
      <c r="R173" s="35">
        <f t="shared" si="6"/>
        <v>7.1527777777777773E-2</v>
      </c>
      <c r="S173" s="17">
        <f t="shared" si="7"/>
        <v>170</v>
      </c>
    </row>
    <row r="174" spans="1:19" ht="12.75" customHeight="1" x14ac:dyDescent="0.2">
      <c r="A174" s="30"/>
      <c r="B174" s="38" t="str">
        <f>IF(A174="","ready",IF(COUNTIF(Entry!L:L,A174)=0,"unknown number",IF(MATCH(A174,A:A,0)&lt;ROW(),"duplicate number","OK")))</f>
        <v>ready</v>
      </c>
      <c r="C174" s="30">
        <f t="shared" ref="C174:D174" si="177">C173</f>
        <v>0</v>
      </c>
      <c r="D174" s="30">
        <f t="shared" si="177"/>
        <v>103</v>
      </c>
      <c r="E174" s="30"/>
      <c r="F174" s="35">
        <f t="shared" si="0"/>
        <v>7.1527777777777773E-2</v>
      </c>
      <c r="G174" s="39" t="str">
        <f t="shared" si="1"/>
        <v>ready</v>
      </c>
      <c r="H174" s="17">
        <f t="shared" si="2"/>
        <v>171</v>
      </c>
      <c r="I174" s="17" t="str">
        <f t="shared" si="3"/>
        <v/>
      </c>
      <c r="J174" s="17" t="str">
        <f t="shared" si="4"/>
        <v/>
      </c>
      <c r="K174" s="17"/>
      <c r="L174" s="17"/>
      <c r="M174" s="16" t="str">
        <f>IF(A174="","",VLOOKUP($A174,Entry!A:D,2,FALSE))</f>
        <v/>
      </c>
      <c r="N174" s="16" t="str">
        <f>IF(A174="","",VLOOKUP($A174,Entry!A:D,3,FALSE))</f>
        <v/>
      </c>
      <c r="O174" s="16" t="str">
        <f>IF(A174="","",IF(VLOOKUP($A174,Entry!A:D,4,FALSE)="","M",VLOOKUP($A174,Entry!A:D,4,FALSE)))</f>
        <v/>
      </c>
      <c r="P174" s="17" t="e">
        <f>VLOOKUP(Finish!A174,Summit!A:B,2,FALSE)</f>
        <v>#N/A</v>
      </c>
      <c r="Q174" s="17" t="str">
        <f t="shared" si="5"/>
        <v/>
      </c>
      <c r="R174" s="35">
        <f t="shared" si="6"/>
        <v>7.1527777777777773E-2</v>
      </c>
      <c r="S174" s="17">
        <f t="shared" si="7"/>
        <v>171</v>
      </c>
    </row>
    <row r="175" spans="1:19" ht="12.75" customHeight="1" x14ac:dyDescent="0.2">
      <c r="A175" s="30"/>
      <c r="B175" s="38" t="str">
        <f>IF(A175="","ready",IF(COUNTIF(Entry!L:L,A175)=0,"unknown number",IF(MATCH(A175,A:A,0)&lt;ROW(),"duplicate number","OK")))</f>
        <v>ready</v>
      </c>
      <c r="C175" s="30">
        <f t="shared" ref="C175:D175" si="178">C174</f>
        <v>0</v>
      </c>
      <c r="D175" s="30">
        <f t="shared" si="178"/>
        <v>103</v>
      </c>
      <c r="E175" s="30"/>
      <c r="F175" s="35">
        <f t="shared" si="0"/>
        <v>7.1527777777777773E-2</v>
      </c>
      <c r="G175" s="39" t="str">
        <f t="shared" si="1"/>
        <v>ready</v>
      </c>
      <c r="H175" s="17">
        <f t="shared" si="2"/>
        <v>172</v>
      </c>
      <c r="I175" s="17" t="str">
        <f t="shared" si="3"/>
        <v/>
      </c>
      <c r="J175" s="17" t="str">
        <f t="shared" si="4"/>
        <v/>
      </c>
      <c r="K175" s="17"/>
      <c r="L175" s="17"/>
      <c r="M175" s="16" t="str">
        <f>IF(A175="","",VLOOKUP($A175,Entry!A:D,2,FALSE))</f>
        <v/>
      </c>
      <c r="N175" s="16" t="str">
        <f>IF(A175="","",VLOOKUP($A175,Entry!A:D,3,FALSE))</f>
        <v/>
      </c>
      <c r="O175" s="16" t="str">
        <f>IF(A175="","",IF(VLOOKUP($A175,Entry!A:D,4,FALSE)="","M",VLOOKUP($A175,Entry!A:D,4,FALSE)))</f>
        <v/>
      </c>
      <c r="P175" s="17" t="e">
        <f>VLOOKUP(Finish!A175,Summit!A:B,2,FALSE)</f>
        <v>#N/A</v>
      </c>
      <c r="Q175" s="17" t="str">
        <f t="shared" si="5"/>
        <v/>
      </c>
      <c r="R175" s="35">
        <f t="shared" si="6"/>
        <v>7.1527777777777773E-2</v>
      </c>
      <c r="S175" s="17">
        <f t="shared" si="7"/>
        <v>172</v>
      </c>
    </row>
    <row r="176" spans="1:19" ht="12.75" customHeight="1" x14ac:dyDescent="0.2">
      <c r="A176" s="30"/>
      <c r="B176" s="38" t="str">
        <f>IF(A176="","ready",IF(COUNTIF(Entry!L:L,A176)=0,"unknown number",IF(MATCH(A176,A:A,0)&lt;ROW(),"duplicate number","OK")))</f>
        <v>ready</v>
      </c>
      <c r="C176" s="30">
        <f t="shared" ref="C176:D176" si="179">C175</f>
        <v>0</v>
      </c>
      <c r="D176" s="30">
        <f t="shared" si="179"/>
        <v>103</v>
      </c>
      <c r="E176" s="30"/>
      <c r="F176" s="35">
        <f t="shared" si="0"/>
        <v>7.1527777777777773E-2</v>
      </c>
      <c r="G176" s="39" t="str">
        <f t="shared" si="1"/>
        <v>ready</v>
      </c>
      <c r="H176" s="17">
        <f t="shared" si="2"/>
        <v>173</v>
      </c>
      <c r="I176" s="17" t="str">
        <f t="shared" si="3"/>
        <v/>
      </c>
      <c r="J176" s="17" t="str">
        <f t="shared" si="4"/>
        <v/>
      </c>
      <c r="K176" s="17"/>
      <c r="L176" s="17"/>
      <c r="M176" s="16" t="str">
        <f>IF(A176="","",VLOOKUP($A176,Entry!A:D,2,FALSE))</f>
        <v/>
      </c>
      <c r="N176" s="16" t="str">
        <f>IF(A176="","",VLOOKUP($A176,Entry!A:D,3,FALSE))</f>
        <v/>
      </c>
      <c r="O176" s="16" t="str">
        <f>IF(A176="","",IF(VLOOKUP($A176,Entry!A:D,4,FALSE)="","M",VLOOKUP($A176,Entry!A:D,4,FALSE)))</f>
        <v/>
      </c>
      <c r="P176" s="17" t="e">
        <f>VLOOKUP(Finish!A176,Summit!A:B,2,FALSE)</f>
        <v>#N/A</v>
      </c>
      <c r="Q176" s="17" t="str">
        <f t="shared" si="5"/>
        <v/>
      </c>
      <c r="R176" s="35">
        <f t="shared" si="6"/>
        <v>7.1527777777777773E-2</v>
      </c>
      <c r="S176" s="17">
        <f t="shared" si="7"/>
        <v>173</v>
      </c>
    </row>
    <row r="177" spans="1:19" ht="12.75" customHeight="1" x14ac:dyDescent="0.2">
      <c r="A177" s="30"/>
      <c r="B177" s="38" t="str">
        <f>IF(A177="","ready",IF(COUNTIF(Entry!L:L,A177)=0,"unknown number",IF(MATCH(A177,A:A,0)&lt;ROW(),"duplicate number","OK")))</f>
        <v>ready</v>
      </c>
      <c r="C177" s="30">
        <f t="shared" ref="C177:D177" si="180">C176</f>
        <v>0</v>
      </c>
      <c r="D177" s="30">
        <f t="shared" si="180"/>
        <v>103</v>
      </c>
      <c r="E177" s="30"/>
      <c r="F177" s="35">
        <f t="shared" si="0"/>
        <v>7.1527777777777773E-2</v>
      </c>
      <c r="G177" s="39" t="str">
        <f t="shared" si="1"/>
        <v>ready</v>
      </c>
      <c r="H177" s="17">
        <f t="shared" si="2"/>
        <v>174</v>
      </c>
      <c r="I177" s="17" t="str">
        <f t="shared" si="3"/>
        <v/>
      </c>
      <c r="J177" s="17" t="str">
        <f t="shared" si="4"/>
        <v/>
      </c>
      <c r="K177" s="17"/>
      <c r="L177" s="17"/>
      <c r="M177" s="16" t="str">
        <f>IF(A177="","",VLOOKUP($A177,Entry!A:D,2,FALSE))</f>
        <v/>
      </c>
      <c r="N177" s="16" t="str">
        <f>IF(A177="","",VLOOKUP($A177,Entry!A:D,3,FALSE))</f>
        <v/>
      </c>
      <c r="O177" s="16" t="str">
        <f>IF(A177="","",IF(VLOOKUP($A177,Entry!A:D,4,FALSE)="","M",VLOOKUP($A177,Entry!A:D,4,FALSE)))</f>
        <v/>
      </c>
      <c r="P177" s="17" t="e">
        <f>VLOOKUP(Finish!A177,Summit!A:B,2,FALSE)</f>
        <v>#N/A</v>
      </c>
      <c r="Q177" s="17" t="str">
        <f t="shared" si="5"/>
        <v/>
      </c>
      <c r="R177" s="35">
        <f t="shared" si="6"/>
        <v>7.1527777777777773E-2</v>
      </c>
      <c r="S177" s="17">
        <f t="shared" si="7"/>
        <v>174</v>
      </c>
    </row>
    <row r="178" spans="1:19" ht="12.75" customHeight="1" x14ac:dyDescent="0.2">
      <c r="A178" s="30"/>
      <c r="B178" s="38" t="str">
        <f>IF(A178="","ready",IF(COUNTIF(Entry!L:L,A178)=0,"unknown number",IF(MATCH(A178,A:A,0)&lt;ROW(),"duplicate number","OK")))</f>
        <v>ready</v>
      </c>
      <c r="C178" s="30">
        <f t="shared" ref="C178:D178" si="181">C177</f>
        <v>0</v>
      </c>
      <c r="D178" s="30">
        <f t="shared" si="181"/>
        <v>103</v>
      </c>
      <c r="E178" s="30"/>
      <c r="F178" s="35">
        <f t="shared" si="0"/>
        <v>7.1527777777777773E-2</v>
      </c>
      <c r="G178" s="39" t="str">
        <f t="shared" si="1"/>
        <v>ready</v>
      </c>
      <c r="H178" s="17">
        <f t="shared" si="2"/>
        <v>175</v>
      </c>
      <c r="I178" s="17" t="str">
        <f t="shared" si="3"/>
        <v/>
      </c>
      <c r="J178" s="17" t="str">
        <f t="shared" si="4"/>
        <v/>
      </c>
      <c r="K178" s="17"/>
      <c r="L178" s="17"/>
      <c r="M178" s="16" t="str">
        <f>IF(A178="","",VLOOKUP($A178,Entry!A:D,2,FALSE))</f>
        <v/>
      </c>
      <c r="N178" s="16" t="str">
        <f>IF(A178="","",VLOOKUP($A178,Entry!A:D,3,FALSE))</f>
        <v/>
      </c>
      <c r="O178" s="16" t="str">
        <f>IF(A178="","",IF(VLOOKUP($A178,Entry!A:D,4,FALSE)="","M",VLOOKUP($A178,Entry!A:D,4,FALSE)))</f>
        <v/>
      </c>
      <c r="P178" s="17" t="e">
        <f>VLOOKUP(Finish!A178,Summit!A:B,2,FALSE)</f>
        <v>#N/A</v>
      </c>
      <c r="Q178" s="17" t="str">
        <f t="shared" si="5"/>
        <v/>
      </c>
      <c r="R178" s="35">
        <f t="shared" si="6"/>
        <v>7.1527777777777773E-2</v>
      </c>
      <c r="S178" s="17">
        <f t="shared" si="7"/>
        <v>175</v>
      </c>
    </row>
    <row r="179" spans="1:19" ht="12.75" customHeight="1" x14ac:dyDescent="0.2">
      <c r="A179" s="30"/>
      <c r="B179" s="38" t="str">
        <f>IF(A179="","ready",IF(COUNTIF(Entry!L:L,A179)=0,"unknown number",IF(MATCH(A179,A:A,0)&lt;ROW(),"duplicate number","OK")))</f>
        <v>ready</v>
      </c>
      <c r="C179" s="30">
        <f t="shared" ref="C179:D179" si="182">C178</f>
        <v>0</v>
      </c>
      <c r="D179" s="30">
        <f t="shared" si="182"/>
        <v>103</v>
      </c>
      <c r="E179" s="30"/>
      <c r="F179" s="35">
        <f t="shared" si="0"/>
        <v>7.1527777777777773E-2</v>
      </c>
      <c r="G179" s="39" t="str">
        <f t="shared" si="1"/>
        <v>ready</v>
      </c>
      <c r="H179" s="17">
        <f t="shared" si="2"/>
        <v>176</v>
      </c>
      <c r="I179" s="17" t="str">
        <f t="shared" si="3"/>
        <v/>
      </c>
      <c r="J179" s="17" t="str">
        <f t="shared" si="4"/>
        <v/>
      </c>
      <c r="K179" s="17"/>
      <c r="L179" s="17"/>
      <c r="M179" s="16" t="str">
        <f>IF(A179="","",VLOOKUP($A179,Entry!A:D,2,FALSE))</f>
        <v/>
      </c>
      <c r="N179" s="16" t="str">
        <f>IF(A179="","",VLOOKUP($A179,Entry!A:D,3,FALSE))</f>
        <v/>
      </c>
      <c r="O179" s="16" t="str">
        <f>IF(A179="","",IF(VLOOKUP($A179,Entry!A:D,4,FALSE)="","M",VLOOKUP($A179,Entry!A:D,4,FALSE)))</f>
        <v/>
      </c>
      <c r="P179" s="17" t="e">
        <f>VLOOKUP(Finish!A179,Summit!A:B,2,FALSE)</f>
        <v>#N/A</v>
      </c>
      <c r="Q179" s="17" t="str">
        <f t="shared" si="5"/>
        <v/>
      </c>
      <c r="R179" s="35">
        <f t="shared" si="6"/>
        <v>7.1527777777777773E-2</v>
      </c>
      <c r="S179" s="17">
        <f t="shared" si="7"/>
        <v>176</v>
      </c>
    </row>
    <row r="180" spans="1:19" ht="12.75" customHeight="1" x14ac:dyDescent="0.2">
      <c r="A180" s="30"/>
      <c r="B180" s="38" t="str">
        <f>IF(A180="","ready",IF(COUNTIF(Entry!L:L,A180)=0,"unknown number",IF(MATCH(A180,A:A,0)&lt;ROW(),"duplicate number","OK")))</f>
        <v>ready</v>
      </c>
      <c r="C180" s="30">
        <f t="shared" ref="C180:D180" si="183">C179</f>
        <v>0</v>
      </c>
      <c r="D180" s="30">
        <f t="shared" si="183"/>
        <v>103</v>
      </c>
      <c r="E180" s="30"/>
      <c r="F180" s="35">
        <f t="shared" si="0"/>
        <v>7.1527777777777773E-2</v>
      </c>
      <c r="G180" s="39" t="str">
        <f t="shared" si="1"/>
        <v>ready</v>
      </c>
      <c r="H180" s="17">
        <f t="shared" si="2"/>
        <v>177</v>
      </c>
      <c r="I180" s="17" t="str">
        <f t="shared" si="3"/>
        <v/>
      </c>
      <c r="J180" s="17" t="str">
        <f t="shared" si="4"/>
        <v/>
      </c>
      <c r="K180" s="17"/>
      <c r="L180" s="17"/>
      <c r="M180" s="16" t="str">
        <f>IF(A180="","",VLOOKUP($A180,Entry!A:D,2,FALSE))</f>
        <v/>
      </c>
      <c r="N180" s="16" t="str">
        <f>IF(A180="","",VLOOKUP($A180,Entry!A:D,3,FALSE))</f>
        <v/>
      </c>
      <c r="O180" s="16" t="str">
        <f>IF(A180="","",IF(VLOOKUP($A180,Entry!A:D,4,FALSE)="","M",VLOOKUP($A180,Entry!A:D,4,FALSE)))</f>
        <v/>
      </c>
      <c r="P180" s="17" t="e">
        <f>VLOOKUP(Finish!A180,Summit!A:B,2,FALSE)</f>
        <v>#N/A</v>
      </c>
      <c r="Q180" s="17" t="str">
        <f t="shared" si="5"/>
        <v/>
      </c>
      <c r="R180" s="35">
        <f t="shared" si="6"/>
        <v>7.1527777777777773E-2</v>
      </c>
      <c r="S180" s="17">
        <f t="shared" si="7"/>
        <v>177</v>
      </c>
    </row>
    <row r="181" spans="1:19" ht="12.75" customHeight="1" x14ac:dyDescent="0.2">
      <c r="A181" s="30"/>
      <c r="B181" s="38" t="str">
        <f>IF(A181="","ready",IF(COUNTIF(Entry!L:L,A181)=0,"unknown number",IF(MATCH(A181,A:A,0)&lt;ROW(),"duplicate number","OK")))</f>
        <v>ready</v>
      </c>
      <c r="C181" s="30">
        <f t="shared" ref="C181:D181" si="184">C180</f>
        <v>0</v>
      </c>
      <c r="D181" s="30">
        <f t="shared" si="184"/>
        <v>103</v>
      </c>
      <c r="E181" s="30"/>
      <c r="F181" s="35">
        <f t="shared" si="0"/>
        <v>7.1527777777777773E-2</v>
      </c>
      <c r="G181" s="39" t="str">
        <f t="shared" si="1"/>
        <v>ready</v>
      </c>
      <c r="H181" s="17">
        <f t="shared" si="2"/>
        <v>178</v>
      </c>
      <c r="I181" s="17" t="str">
        <f t="shared" si="3"/>
        <v/>
      </c>
      <c r="J181" s="17" t="str">
        <f t="shared" si="4"/>
        <v/>
      </c>
      <c r="K181" s="17"/>
      <c r="L181" s="17"/>
      <c r="M181" s="16" t="str">
        <f>IF(A181="","",VLOOKUP($A181,Entry!A:D,2,FALSE))</f>
        <v/>
      </c>
      <c r="N181" s="16" t="str">
        <f>IF(A181="","",VLOOKUP($A181,Entry!A:D,3,FALSE))</f>
        <v/>
      </c>
      <c r="O181" s="16" t="str">
        <f>IF(A181="","",IF(VLOOKUP($A181,Entry!A:D,4,FALSE)="","M",VLOOKUP($A181,Entry!A:D,4,FALSE)))</f>
        <v/>
      </c>
      <c r="P181" s="17" t="e">
        <f>VLOOKUP(Finish!A181,Summit!A:B,2,FALSE)</f>
        <v>#N/A</v>
      </c>
      <c r="Q181" s="17" t="str">
        <f t="shared" si="5"/>
        <v/>
      </c>
      <c r="R181" s="35">
        <f t="shared" si="6"/>
        <v>7.1527777777777773E-2</v>
      </c>
      <c r="S181" s="17">
        <f t="shared" si="7"/>
        <v>178</v>
      </c>
    </row>
    <row r="182" spans="1:19" ht="12.75" customHeight="1" x14ac:dyDescent="0.2">
      <c r="A182" s="30"/>
      <c r="B182" s="38" t="str">
        <f>IF(A182="","ready",IF(COUNTIF(Entry!L:L,A182)=0,"unknown number",IF(MATCH(A182,A:A,0)&lt;ROW(),"duplicate number","OK")))</f>
        <v>ready</v>
      </c>
      <c r="C182" s="30">
        <f t="shared" ref="C182:D182" si="185">C181</f>
        <v>0</v>
      </c>
      <c r="D182" s="30">
        <f t="shared" si="185"/>
        <v>103</v>
      </c>
      <c r="E182" s="30"/>
      <c r="F182" s="35">
        <f t="shared" si="0"/>
        <v>7.1527777777777773E-2</v>
      </c>
      <c r="G182" s="39" t="str">
        <f t="shared" si="1"/>
        <v>ready</v>
      </c>
      <c r="H182" s="17">
        <f t="shared" si="2"/>
        <v>179</v>
      </c>
      <c r="I182" s="17" t="str">
        <f t="shared" si="3"/>
        <v/>
      </c>
      <c r="J182" s="17" t="str">
        <f t="shared" si="4"/>
        <v/>
      </c>
      <c r="K182" s="17"/>
      <c r="L182" s="17"/>
      <c r="M182" s="16" t="str">
        <f>IF(A182="","",VLOOKUP($A182,Entry!A:D,2,FALSE))</f>
        <v/>
      </c>
      <c r="N182" s="16" t="str">
        <f>IF(A182="","",VLOOKUP($A182,Entry!A:D,3,FALSE))</f>
        <v/>
      </c>
      <c r="O182" s="16" t="str">
        <f>IF(A182="","",IF(VLOOKUP($A182,Entry!A:D,4,FALSE)="","M",VLOOKUP($A182,Entry!A:D,4,FALSE)))</f>
        <v/>
      </c>
      <c r="P182" s="17" t="e">
        <f>VLOOKUP(Finish!A182,Summit!A:B,2,FALSE)</f>
        <v>#N/A</v>
      </c>
      <c r="Q182" s="17" t="str">
        <f t="shared" si="5"/>
        <v/>
      </c>
      <c r="R182" s="35">
        <f t="shared" si="6"/>
        <v>7.1527777777777773E-2</v>
      </c>
      <c r="S182" s="17">
        <f t="shared" si="7"/>
        <v>179</v>
      </c>
    </row>
    <row r="183" spans="1:19" ht="12.75" customHeight="1" x14ac:dyDescent="0.2">
      <c r="A183" s="30"/>
      <c r="B183" s="38" t="str">
        <f>IF(A183="","ready",IF(COUNTIF(Entry!L:L,A183)=0,"unknown number",IF(MATCH(A183,A:A,0)&lt;ROW(),"duplicate number","OK")))</f>
        <v>ready</v>
      </c>
      <c r="C183" s="30">
        <f t="shared" ref="C183:D183" si="186">C182</f>
        <v>0</v>
      </c>
      <c r="D183" s="30">
        <f t="shared" si="186"/>
        <v>103</v>
      </c>
      <c r="E183" s="30"/>
      <c r="F183" s="35">
        <f t="shared" si="0"/>
        <v>7.1527777777777773E-2</v>
      </c>
      <c r="G183" s="39" t="str">
        <f t="shared" si="1"/>
        <v>ready</v>
      </c>
      <c r="H183" s="17">
        <f t="shared" si="2"/>
        <v>180</v>
      </c>
      <c r="I183" s="17" t="str">
        <f t="shared" si="3"/>
        <v/>
      </c>
      <c r="J183" s="17" t="str">
        <f t="shared" si="4"/>
        <v/>
      </c>
      <c r="K183" s="17"/>
      <c r="L183" s="17"/>
      <c r="M183" s="16" t="str">
        <f>IF(A183="","",VLOOKUP($A183,Entry!A:D,2,FALSE))</f>
        <v/>
      </c>
      <c r="N183" s="16" t="str">
        <f>IF(A183="","",VLOOKUP($A183,Entry!A:D,3,FALSE))</f>
        <v/>
      </c>
      <c r="O183" s="16" t="str">
        <f>IF(A183="","",IF(VLOOKUP($A183,Entry!A:D,4,FALSE)="","M",VLOOKUP($A183,Entry!A:D,4,FALSE)))</f>
        <v/>
      </c>
      <c r="P183" s="17" t="e">
        <f>VLOOKUP(Finish!A183,Summit!A:B,2,FALSE)</f>
        <v>#N/A</v>
      </c>
      <c r="Q183" s="17" t="str">
        <f t="shared" si="5"/>
        <v/>
      </c>
      <c r="R183" s="35">
        <f t="shared" si="6"/>
        <v>7.1527777777777773E-2</v>
      </c>
      <c r="S183" s="17">
        <f t="shared" si="7"/>
        <v>180</v>
      </c>
    </row>
    <row r="184" spans="1:19" ht="12.75" customHeight="1" x14ac:dyDescent="0.2">
      <c r="A184" s="30"/>
      <c r="B184" s="38" t="str">
        <f>IF(A184="","ready",IF(COUNTIF(Entry!L:L,A184)=0,"unknown number",IF(MATCH(A184,A:A,0)&lt;ROW(),"duplicate number","OK")))</f>
        <v>ready</v>
      </c>
      <c r="C184" s="30">
        <f t="shared" ref="C184:D184" si="187">C183</f>
        <v>0</v>
      </c>
      <c r="D184" s="30">
        <f t="shared" si="187"/>
        <v>103</v>
      </c>
      <c r="E184" s="30"/>
      <c r="F184" s="35">
        <f t="shared" si="0"/>
        <v>7.1527777777777773E-2</v>
      </c>
      <c r="G184" s="39" t="str">
        <f t="shared" si="1"/>
        <v>ready</v>
      </c>
      <c r="H184" s="17">
        <f t="shared" si="2"/>
        <v>181</v>
      </c>
      <c r="I184" s="17" t="str">
        <f t="shared" si="3"/>
        <v/>
      </c>
      <c r="J184" s="17" t="str">
        <f t="shared" si="4"/>
        <v/>
      </c>
      <c r="K184" s="17"/>
      <c r="L184" s="17"/>
      <c r="M184" s="16" t="str">
        <f>IF(A184="","",VLOOKUP($A184,Entry!A:D,2,FALSE))</f>
        <v/>
      </c>
      <c r="N184" s="16" t="str">
        <f>IF(A184="","",VLOOKUP($A184,Entry!A:D,3,FALSE))</f>
        <v/>
      </c>
      <c r="O184" s="16" t="str">
        <f>IF(A184="","",IF(VLOOKUP($A184,Entry!A:D,4,FALSE)="","M",VLOOKUP($A184,Entry!A:D,4,FALSE)))</f>
        <v/>
      </c>
      <c r="P184" s="17" t="e">
        <f>VLOOKUP(Finish!A184,Summit!A:B,2,FALSE)</f>
        <v>#N/A</v>
      </c>
      <c r="Q184" s="17" t="str">
        <f t="shared" si="5"/>
        <v/>
      </c>
      <c r="R184" s="35">
        <f t="shared" si="6"/>
        <v>7.1527777777777773E-2</v>
      </c>
      <c r="S184" s="17">
        <f t="shared" si="7"/>
        <v>181</v>
      </c>
    </row>
    <row r="185" spans="1:19" ht="12.75" customHeight="1" x14ac:dyDescent="0.2">
      <c r="A185" s="30"/>
      <c r="B185" s="38" t="str">
        <f>IF(A185="","ready",IF(COUNTIF(Entry!L:L,A185)=0,"unknown number",IF(MATCH(A185,A:A,0)&lt;ROW(),"duplicate number","OK")))</f>
        <v>ready</v>
      </c>
      <c r="C185" s="30">
        <f t="shared" ref="C185:D185" si="188">C184</f>
        <v>0</v>
      </c>
      <c r="D185" s="30">
        <f t="shared" si="188"/>
        <v>103</v>
      </c>
      <c r="E185" s="30"/>
      <c r="F185" s="35">
        <f t="shared" si="0"/>
        <v>7.1527777777777773E-2</v>
      </c>
      <c r="G185" s="39" t="str">
        <f t="shared" si="1"/>
        <v>ready</v>
      </c>
      <c r="H185" s="17">
        <f t="shared" si="2"/>
        <v>182</v>
      </c>
      <c r="I185" s="17" t="str">
        <f t="shared" si="3"/>
        <v/>
      </c>
      <c r="J185" s="17" t="str">
        <f t="shared" si="4"/>
        <v/>
      </c>
      <c r="K185" s="17"/>
      <c r="L185" s="17"/>
      <c r="M185" s="16" t="str">
        <f>IF(A185="","",VLOOKUP($A185,Entry!A:D,2,FALSE))</f>
        <v/>
      </c>
      <c r="N185" s="16" t="str">
        <f>IF(A185="","",VLOOKUP($A185,Entry!A:D,3,FALSE))</f>
        <v/>
      </c>
      <c r="O185" s="16" t="str">
        <f>IF(A185="","",IF(VLOOKUP($A185,Entry!A:D,4,FALSE)="","M",VLOOKUP($A185,Entry!A:D,4,FALSE)))</f>
        <v/>
      </c>
      <c r="P185" s="17" t="e">
        <f>VLOOKUP(Finish!A185,Summit!A:B,2,FALSE)</f>
        <v>#N/A</v>
      </c>
      <c r="Q185" s="17" t="str">
        <f t="shared" si="5"/>
        <v/>
      </c>
      <c r="R185" s="35">
        <f t="shared" si="6"/>
        <v>7.1527777777777773E-2</v>
      </c>
      <c r="S185" s="17">
        <f t="shared" si="7"/>
        <v>182</v>
      </c>
    </row>
    <row r="186" spans="1:19" ht="12.75" customHeight="1" x14ac:dyDescent="0.2">
      <c r="A186" s="30"/>
      <c r="B186" s="38" t="str">
        <f>IF(A186="","ready",IF(COUNTIF(Entry!L:L,A186)=0,"unknown number",IF(MATCH(A186,A:A,0)&lt;ROW(),"duplicate number","OK")))</f>
        <v>ready</v>
      </c>
      <c r="C186" s="30">
        <f t="shared" ref="C186:D186" si="189">C185</f>
        <v>0</v>
      </c>
      <c r="D186" s="30">
        <f t="shared" si="189"/>
        <v>103</v>
      </c>
      <c r="E186" s="30"/>
      <c r="F186" s="35">
        <f t="shared" si="0"/>
        <v>7.1527777777777773E-2</v>
      </c>
      <c r="G186" s="39" t="str">
        <f t="shared" si="1"/>
        <v>ready</v>
      </c>
      <c r="H186" s="17">
        <f t="shared" si="2"/>
        <v>183</v>
      </c>
      <c r="I186" s="17" t="str">
        <f t="shared" si="3"/>
        <v/>
      </c>
      <c r="J186" s="17" t="str">
        <f t="shared" si="4"/>
        <v/>
      </c>
      <c r="K186" s="17"/>
      <c r="L186" s="17"/>
      <c r="M186" s="16" t="str">
        <f>IF(A186="","",VLOOKUP($A186,Entry!A:D,2,FALSE))</f>
        <v/>
      </c>
      <c r="N186" s="16" t="str">
        <f>IF(A186="","",VLOOKUP($A186,Entry!A:D,3,FALSE))</f>
        <v/>
      </c>
      <c r="O186" s="16" t="str">
        <f>IF(A186="","",IF(VLOOKUP($A186,Entry!A:D,4,FALSE)="","M",VLOOKUP($A186,Entry!A:D,4,FALSE)))</f>
        <v/>
      </c>
      <c r="P186" s="17" t="e">
        <f>VLOOKUP(Finish!A186,Summit!A:B,2,FALSE)</f>
        <v>#N/A</v>
      </c>
      <c r="Q186" s="17" t="str">
        <f t="shared" si="5"/>
        <v/>
      </c>
      <c r="R186" s="35">
        <f t="shared" si="6"/>
        <v>7.1527777777777773E-2</v>
      </c>
      <c r="S186" s="17">
        <f t="shared" si="7"/>
        <v>183</v>
      </c>
    </row>
    <row r="187" spans="1:19" ht="12.75" customHeight="1" x14ac:dyDescent="0.2">
      <c r="A187" s="30"/>
      <c r="B187" s="38" t="str">
        <f>IF(A187="","ready",IF(COUNTIF(Entry!L:L,A187)=0,"unknown number",IF(MATCH(A187,A:A,0)&lt;ROW(),"duplicate number","OK")))</f>
        <v>ready</v>
      </c>
      <c r="C187" s="30">
        <f t="shared" ref="C187:D187" si="190">C186</f>
        <v>0</v>
      </c>
      <c r="D187" s="30">
        <f t="shared" si="190"/>
        <v>103</v>
      </c>
      <c r="E187" s="30"/>
      <c r="F187" s="35">
        <f t="shared" si="0"/>
        <v>7.1527777777777773E-2</v>
      </c>
      <c r="G187" s="39" t="str">
        <f t="shared" si="1"/>
        <v>ready</v>
      </c>
      <c r="H187" s="17">
        <f t="shared" si="2"/>
        <v>184</v>
      </c>
      <c r="I187" s="17" t="str">
        <f t="shared" si="3"/>
        <v/>
      </c>
      <c r="J187" s="17" t="str">
        <f t="shared" si="4"/>
        <v/>
      </c>
      <c r="K187" s="17"/>
      <c r="L187" s="17"/>
      <c r="M187" s="16" t="str">
        <f>IF(A187="","",VLOOKUP($A187,Entry!A:D,2,FALSE))</f>
        <v/>
      </c>
      <c r="N187" s="16" t="str">
        <f>IF(A187="","",VLOOKUP($A187,Entry!A:D,3,FALSE))</f>
        <v/>
      </c>
      <c r="O187" s="16" t="str">
        <f>IF(A187="","",IF(VLOOKUP($A187,Entry!A:D,4,FALSE)="","M",VLOOKUP($A187,Entry!A:D,4,FALSE)))</f>
        <v/>
      </c>
      <c r="P187" s="17" t="e">
        <f>VLOOKUP(Finish!A187,Summit!A:B,2,FALSE)</f>
        <v>#N/A</v>
      </c>
      <c r="Q187" s="17" t="str">
        <f t="shared" si="5"/>
        <v/>
      </c>
      <c r="R187" s="35">
        <f t="shared" si="6"/>
        <v>7.1527777777777773E-2</v>
      </c>
      <c r="S187" s="17">
        <f t="shared" si="7"/>
        <v>184</v>
      </c>
    </row>
    <row r="188" spans="1:19" ht="12.75" customHeight="1" x14ac:dyDescent="0.2">
      <c r="A188" s="30"/>
      <c r="B188" s="38" t="str">
        <f>IF(A188="","ready",IF(COUNTIF(Entry!L:L,A188)=0,"unknown number",IF(MATCH(A188,A:A,0)&lt;ROW(),"duplicate number","OK")))</f>
        <v>ready</v>
      </c>
      <c r="C188" s="30">
        <f t="shared" ref="C188:D188" si="191">C187</f>
        <v>0</v>
      </c>
      <c r="D188" s="30">
        <f t="shared" si="191"/>
        <v>103</v>
      </c>
      <c r="E188" s="30"/>
      <c r="F188" s="35">
        <f t="shared" si="0"/>
        <v>7.1527777777777773E-2</v>
      </c>
      <c r="G188" s="39" t="str">
        <f t="shared" si="1"/>
        <v>ready</v>
      </c>
      <c r="H188" s="17">
        <f t="shared" si="2"/>
        <v>185</v>
      </c>
      <c r="I188" s="17" t="str">
        <f t="shared" si="3"/>
        <v/>
      </c>
      <c r="J188" s="17" t="str">
        <f t="shared" si="4"/>
        <v/>
      </c>
      <c r="K188" s="17"/>
      <c r="L188" s="17"/>
      <c r="M188" s="16" t="str">
        <f>IF(A188="","",VLOOKUP($A188,Entry!A:D,2,FALSE))</f>
        <v/>
      </c>
      <c r="N188" s="16" t="str">
        <f>IF(A188="","",VLOOKUP($A188,Entry!A:D,3,FALSE))</f>
        <v/>
      </c>
      <c r="O188" s="16" t="str">
        <f>IF(A188="","",IF(VLOOKUP($A188,Entry!A:D,4,FALSE)="","M",VLOOKUP($A188,Entry!A:D,4,FALSE)))</f>
        <v/>
      </c>
      <c r="P188" s="17" t="e">
        <f>VLOOKUP(Finish!A188,Summit!A:B,2,FALSE)</f>
        <v>#N/A</v>
      </c>
      <c r="Q188" s="17" t="str">
        <f t="shared" si="5"/>
        <v/>
      </c>
      <c r="R188" s="35">
        <f t="shared" si="6"/>
        <v>7.1527777777777773E-2</v>
      </c>
      <c r="S188" s="17">
        <f t="shared" si="7"/>
        <v>185</v>
      </c>
    </row>
    <row r="189" spans="1:19" ht="12.75" customHeight="1" x14ac:dyDescent="0.2">
      <c r="A189" s="30"/>
      <c r="B189" s="38" t="str">
        <f>IF(A189="","ready",IF(COUNTIF(Entry!L:L,A189)=0,"unknown number",IF(MATCH(A189,A:A,0)&lt;ROW(),"duplicate number","OK")))</f>
        <v>ready</v>
      </c>
      <c r="C189" s="30">
        <f t="shared" ref="C189:D189" si="192">C188</f>
        <v>0</v>
      </c>
      <c r="D189" s="30">
        <f t="shared" si="192"/>
        <v>103</v>
      </c>
      <c r="E189" s="30"/>
      <c r="F189" s="35">
        <f t="shared" si="0"/>
        <v>7.1527777777777773E-2</v>
      </c>
      <c r="G189" s="39" t="str">
        <f t="shared" si="1"/>
        <v>ready</v>
      </c>
      <c r="H189" s="17">
        <f t="shared" si="2"/>
        <v>186</v>
      </c>
      <c r="I189" s="17" t="str">
        <f t="shared" si="3"/>
        <v/>
      </c>
      <c r="J189" s="17" t="str">
        <f t="shared" si="4"/>
        <v/>
      </c>
      <c r="K189" s="17"/>
      <c r="L189" s="17"/>
      <c r="M189" s="16" t="str">
        <f>IF(A189="","",VLOOKUP($A189,Entry!A:D,2,FALSE))</f>
        <v/>
      </c>
      <c r="N189" s="16" t="str">
        <f>IF(A189="","",VLOOKUP($A189,Entry!A:D,3,FALSE))</f>
        <v/>
      </c>
      <c r="O189" s="16" t="str">
        <f>IF(A189="","",IF(VLOOKUP($A189,Entry!A:D,4,FALSE)="","M",VLOOKUP($A189,Entry!A:D,4,FALSE)))</f>
        <v/>
      </c>
      <c r="P189" s="17" t="e">
        <f>VLOOKUP(Finish!A189,Summit!A:B,2,FALSE)</f>
        <v>#N/A</v>
      </c>
      <c r="Q189" s="17" t="str">
        <f t="shared" si="5"/>
        <v/>
      </c>
      <c r="R189" s="35">
        <f t="shared" si="6"/>
        <v>7.1527777777777773E-2</v>
      </c>
      <c r="S189" s="17">
        <f t="shared" si="7"/>
        <v>186</v>
      </c>
    </row>
    <row r="190" spans="1:19" ht="12.75" customHeight="1" x14ac:dyDescent="0.2">
      <c r="A190" s="30"/>
      <c r="B190" s="38" t="str">
        <f>IF(A190="","ready",IF(COUNTIF(Entry!L:L,A190)=0,"unknown number",IF(MATCH(A190,A:A,0)&lt;ROW(),"duplicate number","OK")))</f>
        <v>ready</v>
      </c>
      <c r="C190" s="30">
        <f t="shared" ref="C190:D190" si="193">C189</f>
        <v>0</v>
      </c>
      <c r="D190" s="30">
        <f t="shared" si="193"/>
        <v>103</v>
      </c>
      <c r="E190" s="30"/>
      <c r="F190" s="35">
        <f t="shared" si="0"/>
        <v>7.1527777777777773E-2</v>
      </c>
      <c r="G190" s="39" t="str">
        <f t="shared" si="1"/>
        <v>ready</v>
      </c>
      <c r="H190" s="17">
        <f t="shared" si="2"/>
        <v>187</v>
      </c>
      <c r="I190" s="17" t="str">
        <f t="shared" si="3"/>
        <v/>
      </c>
      <c r="J190" s="17" t="str">
        <f t="shared" si="4"/>
        <v/>
      </c>
      <c r="K190" s="17"/>
      <c r="L190" s="17"/>
      <c r="M190" s="16" t="str">
        <f>IF(A190="","",VLOOKUP($A190,Entry!A:D,2,FALSE))</f>
        <v/>
      </c>
      <c r="N190" s="16" t="str">
        <f>IF(A190="","",VLOOKUP($A190,Entry!A:D,3,FALSE))</f>
        <v/>
      </c>
      <c r="O190" s="16" t="str">
        <f>IF(A190="","",IF(VLOOKUP($A190,Entry!A:D,4,FALSE)="","M",VLOOKUP($A190,Entry!A:D,4,FALSE)))</f>
        <v/>
      </c>
      <c r="P190" s="17" t="e">
        <f>VLOOKUP(Finish!A190,Summit!A:B,2,FALSE)</f>
        <v>#N/A</v>
      </c>
      <c r="Q190" s="17" t="str">
        <f t="shared" si="5"/>
        <v/>
      </c>
      <c r="R190" s="35">
        <f t="shared" si="6"/>
        <v>7.1527777777777773E-2</v>
      </c>
      <c r="S190" s="17">
        <f t="shared" si="7"/>
        <v>187</v>
      </c>
    </row>
    <row r="191" spans="1:19" ht="12.75" customHeight="1" x14ac:dyDescent="0.2">
      <c r="A191" s="30"/>
      <c r="B191" s="38" t="str">
        <f>IF(A191="","ready",IF(COUNTIF(Entry!L:L,A191)=0,"unknown number",IF(MATCH(A191,A:A,0)&lt;ROW(),"duplicate number","OK")))</f>
        <v>ready</v>
      </c>
      <c r="C191" s="30">
        <f t="shared" ref="C191:D191" si="194">C190</f>
        <v>0</v>
      </c>
      <c r="D191" s="30">
        <f t="shared" si="194"/>
        <v>103</v>
      </c>
      <c r="E191" s="30"/>
      <c r="F191" s="35">
        <f t="shared" si="0"/>
        <v>7.1527777777777773E-2</v>
      </c>
      <c r="G191" s="39" t="str">
        <f t="shared" si="1"/>
        <v>ready</v>
      </c>
      <c r="H191" s="17">
        <f t="shared" si="2"/>
        <v>188</v>
      </c>
      <c r="I191" s="17" t="str">
        <f t="shared" si="3"/>
        <v/>
      </c>
      <c r="J191" s="17" t="str">
        <f t="shared" si="4"/>
        <v/>
      </c>
      <c r="K191" s="17"/>
      <c r="L191" s="17"/>
      <c r="M191" s="16" t="str">
        <f>IF(A191="","",VLOOKUP($A191,Entry!A:D,2,FALSE))</f>
        <v/>
      </c>
      <c r="N191" s="16" t="str">
        <f>IF(A191="","",VLOOKUP($A191,Entry!A:D,3,FALSE))</f>
        <v/>
      </c>
      <c r="O191" s="16" t="str">
        <f>IF(A191="","",IF(VLOOKUP($A191,Entry!A:D,4,FALSE)="","M",VLOOKUP($A191,Entry!A:D,4,FALSE)))</f>
        <v/>
      </c>
      <c r="P191" s="17" t="e">
        <f>VLOOKUP(Finish!A191,Summit!A:B,2,FALSE)</f>
        <v>#N/A</v>
      </c>
      <c r="Q191" s="17" t="str">
        <f t="shared" si="5"/>
        <v/>
      </c>
      <c r="R191" s="35">
        <f t="shared" si="6"/>
        <v>7.1527777777777773E-2</v>
      </c>
      <c r="S191" s="17">
        <f t="shared" si="7"/>
        <v>188</v>
      </c>
    </row>
    <row r="192" spans="1:19" ht="12.75" customHeight="1" x14ac:dyDescent="0.2">
      <c r="A192" s="30"/>
      <c r="B192" s="38" t="str">
        <f>IF(A192="","ready",IF(COUNTIF(Entry!L:L,A192)=0,"unknown number",IF(MATCH(A192,A:A,0)&lt;ROW(),"duplicate number","OK")))</f>
        <v>ready</v>
      </c>
      <c r="C192" s="30">
        <f t="shared" ref="C192:D192" si="195">C191</f>
        <v>0</v>
      </c>
      <c r="D192" s="30">
        <f t="shared" si="195"/>
        <v>103</v>
      </c>
      <c r="E192" s="30"/>
      <c r="F192" s="35">
        <f t="shared" si="0"/>
        <v>7.1527777777777773E-2</v>
      </c>
      <c r="G192" s="39" t="str">
        <f t="shared" si="1"/>
        <v>ready</v>
      </c>
      <c r="H192" s="17">
        <f t="shared" si="2"/>
        <v>189</v>
      </c>
      <c r="I192" s="17" t="str">
        <f t="shared" si="3"/>
        <v/>
      </c>
      <c r="J192" s="17" t="str">
        <f t="shared" si="4"/>
        <v/>
      </c>
      <c r="K192" s="17"/>
      <c r="L192" s="17"/>
      <c r="M192" s="16" t="str">
        <f>IF(A192="","",VLOOKUP($A192,Entry!A:D,2,FALSE))</f>
        <v/>
      </c>
      <c r="N192" s="16" t="str">
        <f>IF(A192="","",VLOOKUP($A192,Entry!A:D,3,FALSE))</f>
        <v/>
      </c>
      <c r="O192" s="16" t="str">
        <f>IF(A192="","",IF(VLOOKUP($A192,Entry!A:D,4,FALSE)="","M",VLOOKUP($A192,Entry!A:D,4,FALSE)))</f>
        <v/>
      </c>
      <c r="P192" s="17" t="e">
        <f>VLOOKUP(Finish!A192,Summit!A:B,2,FALSE)</f>
        <v>#N/A</v>
      </c>
      <c r="Q192" s="17" t="str">
        <f t="shared" si="5"/>
        <v/>
      </c>
      <c r="R192" s="35">
        <f t="shared" si="6"/>
        <v>7.1527777777777773E-2</v>
      </c>
      <c r="S192" s="17">
        <f t="shared" si="7"/>
        <v>189</v>
      </c>
    </row>
    <row r="193" spans="1:19" ht="12.75" customHeight="1" x14ac:dyDescent="0.2">
      <c r="A193" s="30"/>
      <c r="B193" s="38" t="str">
        <f>IF(A193="","ready",IF(COUNTIF(Entry!L:L,A193)=0,"unknown number",IF(MATCH(A193,A:A,0)&lt;ROW(),"duplicate number","OK")))</f>
        <v>ready</v>
      </c>
      <c r="C193" s="30">
        <f t="shared" ref="C193:D193" si="196">C192</f>
        <v>0</v>
      </c>
      <c r="D193" s="30">
        <f t="shared" si="196"/>
        <v>103</v>
      </c>
      <c r="E193" s="30"/>
      <c r="F193" s="35">
        <f t="shared" si="0"/>
        <v>7.1527777777777773E-2</v>
      </c>
      <c r="G193" s="39" t="str">
        <f t="shared" si="1"/>
        <v>ready</v>
      </c>
      <c r="H193" s="17">
        <f t="shared" si="2"/>
        <v>190</v>
      </c>
      <c r="I193" s="17" t="str">
        <f t="shared" si="3"/>
        <v/>
      </c>
      <c r="J193" s="17" t="str">
        <f t="shared" si="4"/>
        <v/>
      </c>
      <c r="K193" s="17"/>
      <c r="L193" s="17"/>
      <c r="M193" s="16" t="str">
        <f>IF(A193="","",VLOOKUP($A193,Entry!A:D,2,FALSE))</f>
        <v/>
      </c>
      <c r="N193" s="16" t="str">
        <f>IF(A193="","",VLOOKUP($A193,Entry!A:D,3,FALSE))</f>
        <v/>
      </c>
      <c r="O193" s="16" t="str">
        <f>IF(A193="","",IF(VLOOKUP($A193,Entry!A:D,4,FALSE)="","M",VLOOKUP($A193,Entry!A:D,4,FALSE)))</f>
        <v/>
      </c>
      <c r="P193" s="17" t="e">
        <f>VLOOKUP(Finish!A193,Summit!A:B,2,FALSE)</f>
        <v>#N/A</v>
      </c>
      <c r="Q193" s="17" t="str">
        <f t="shared" si="5"/>
        <v/>
      </c>
      <c r="R193" s="35">
        <f t="shared" si="6"/>
        <v>7.1527777777777773E-2</v>
      </c>
      <c r="S193" s="17">
        <f t="shared" si="7"/>
        <v>190</v>
      </c>
    </row>
    <row r="194" spans="1:19" ht="12.75" customHeight="1" x14ac:dyDescent="0.2">
      <c r="A194" s="30"/>
      <c r="B194" s="38" t="str">
        <f>IF(A194="","ready",IF(COUNTIF(Entry!L:L,A194)=0,"unknown number",IF(MATCH(A194,A:A,0)&lt;ROW(),"duplicate number","OK")))</f>
        <v>ready</v>
      </c>
      <c r="C194" s="30">
        <f t="shared" ref="C194:D194" si="197">C193</f>
        <v>0</v>
      </c>
      <c r="D194" s="30">
        <f t="shared" si="197"/>
        <v>103</v>
      </c>
      <c r="E194" s="30"/>
      <c r="F194" s="35">
        <f t="shared" si="0"/>
        <v>7.1527777777777773E-2</v>
      </c>
      <c r="G194" s="39" t="str">
        <f t="shared" si="1"/>
        <v>ready</v>
      </c>
      <c r="H194" s="17">
        <f t="shared" si="2"/>
        <v>191</v>
      </c>
      <c r="I194" s="17" t="str">
        <f t="shared" si="3"/>
        <v/>
      </c>
      <c r="J194" s="17" t="str">
        <f t="shared" si="4"/>
        <v/>
      </c>
      <c r="K194" s="17"/>
      <c r="L194" s="17"/>
      <c r="M194" s="16" t="str">
        <f>IF(A194="","",VLOOKUP($A194,Entry!A:D,2,FALSE))</f>
        <v/>
      </c>
      <c r="N194" s="16" t="str">
        <f>IF(A194="","",VLOOKUP($A194,Entry!A:D,3,FALSE))</f>
        <v/>
      </c>
      <c r="O194" s="16" t="str">
        <f>IF(A194="","",IF(VLOOKUP($A194,Entry!A:D,4,FALSE)="","M",VLOOKUP($A194,Entry!A:D,4,FALSE)))</f>
        <v/>
      </c>
      <c r="P194" s="17" t="e">
        <f>VLOOKUP(Finish!A194,Summit!A:B,2,FALSE)</f>
        <v>#N/A</v>
      </c>
      <c r="Q194" s="17" t="str">
        <f t="shared" si="5"/>
        <v/>
      </c>
      <c r="R194" s="35">
        <f t="shared" si="6"/>
        <v>7.1527777777777773E-2</v>
      </c>
      <c r="S194" s="17">
        <f t="shared" si="7"/>
        <v>191</v>
      </c>
    </row>
    <row r="195" spans="1:19" ht="12.75" customHeight="1" x14ac:dyDescent="0.2">
      <c r="A195" s="30"/>
      <c r="B195" s="38" t="str">
        <f>IF(A195="","ready",IF(COUNTIF(Entry!L:L,A195)=0,"unknown number",IF(MATCH(A195,A:A,0)&lt;ROW(),"duplicate number","OK")))</f>
        <v>ready</v>
      </c>
      <c r="C195" s="30">
        <f t="shared" ref="C195:D195" si="198">C194</f>
        <v>0</v>
      </c>
      <c r="D195" s="30">
        <f t="shared" si="198"/>
        <v>103</v>
      </c>
      <c r="E195" s="30"/>
      <c r="F195" s="35">
        <f t="shared" si="0"/>
        <v>7.1527777777777773E-2</v>
      </c>
      <c r="G195" s="39" t="str">
        <f t="shared" si="1"/>
        <v>ready</v>
      </c>
      <c r="H195" s="17">
        <f t="shared" si="2"/>
        <v>192</v>
      </c>
      <c r="I195" s="17" t="str">
        <f t="shared" si="3"/>
        <v/>
      </c>
      <c r="J195" s="17" t="str">
        <f t="shared" si="4"/>
        <v/>
      </c>
      <c r="K195" s="17"/>
      <c r="L195" s="17"/>
      <c r="M195" s="16" t="str">
        <f>IF(A195="","",VLOOKUP($A195,Entry!A:D,2,FALSE))</f>
        <v/>
      </c>
      <c r="N195" s="16" t="str">
        <f>IF(A195="","",VLOOKUP($A195,Entry!A:D,3,FALSE))</f>
        <v/>
      </c>
      <c r="O195" s="16" t="str">
        <f>IF(A195="","",IF(VLOOKUP($A195,Entry!A:D,4,FALSE)="","M",VLOOKUP($A195,Entry!A:D,4,FALSE)))</f>
        <v/>
      </c>
      <c r="P195" s="17" t="e">
        <f>VLOOKUP(Finish!A195,Summit!A:B,2,FALSE)</f>
        <v>#N/A</v>
      </c>
      <c r="Q195" s="17" t="str">
        <f t="shared" si="5"/>
        <v/>
      </c>
      <c r="R195" s="35">
        <f t="shared" si="6"/>
        <v>7.1527777777777773E-2</v>
      </c>
      <c r="S195" s="17">
        <f t="shared" si="7"/>
        <v>192</v>
      </c>
    </row>
    <row r="196" spans="1:19" ht="12.75" customHeight="1" x14ac:dyDescent="0.2">
      <c r="A196" s="30"/>
      <c r="B196" s="38" t="str">
        <f>IF(A196="","ready",IF(COUNTIF(Entry!L:L,A196)=0,"unknown number",IF(MATCH(A196,A:A,0)&lt;ROW(),"duplicate number","OK")))</f>
        <v>ready</v>
      </c>
      <c r="C196" s="30">
        <f t="shared" ref="C196:D196" si="199">C195</f>
        <v>0</v>
      </c>
      <c r="D196" s="30">
        <f t="shared" si="199"/>
        <v>103</v>
      </c>
      <c r="E196" s="30"/>
      <c r="F196" s="35">
        <f t="shared" si="0"/>
        <v>7.1527777777777773E-2</v>
      </c>
      <c r="G196" s="39" t="str">
        <f t="shared" si="1"/>
        <v>ready</v>
      </c>
      <c r="H196" s="17">
        <f t="shared" si="2"/>
        <v>193</v>
      </c>
      <c r="I196" s="17" t="str">
        <f t="shared" si="3"/>
        <v/>
      </c>
      <c r="J196" s="17" t="str">
        <f t="shared" si="4"/>
        <v/>
      </c>
      <c r="K196" s="17"/>
      <c r="L196" s="17"/>
      <c r="M196" s="16" t="str">
        <f>IF(A196="","",VLOOKUP($A196,Entry!A:D,2,FALSE))</f>
        <v/>
      </c>
      <c r="N196" s="16" t="str">
        <f>IF(A196="","",VLOOKUP($A196,Entry!A:D,3,FALSE))</f>
        <v/>
      </c>
      <c r="O196" s="16" t="str">
        <f>IF(A196="","",IF(VLOOKUP($A196,Entry!A:D,4,FALSE)="","M",VLOOKUP($A196,Entry!A:D,4,FALSE)))</f>
        <v/>
      </c>
      <c r="P196" s="17" t="e">
        <f>VLOOKUP(Finish!A196,Summit!A:B,2,FALSE)</f>
        <v>#N/A</v>
      </c>
      <c r="Q196" s="17" t="str">
        <f t="shared" si="5"/>
        <v/>
      </c>
      <c r="R196" s="35">
        <f t="shared" si="6"/>
        <v>7.1527777777777773E-2</v>
      </c>
      <c r="S196" s="17">
        <f t="shared" si="7"/>
        <v>193</v>
      </c>
    </row>
    <row r="197" spans="1:19" ht="12.75" customHeight="1" x14ac:dyDescent="0.2">
      <c r="A197" s="30"/>
      <c r="B197" s="38" t="str">
        <f>IF(A197="","ready",IF(COUNTIF(Entry!L:L,A197)=0,"unknown number",IF(MATCH(A197,A:A,0)&lt;ROW(),"duplicate number","OK")))</f>
        <v>ready</v>
      </c>
      <c r="C197" s="30">
        <f t="shared" ref="C197:D197" si="200">C196</f>
        <v>0</v>
      </c>
      <c r="D197" s="30">
        <f t="shared" si="200"/>
        <v>103</v>
      </c>
      <c r="E197" s="30"/>
      <c r="F197" s="35">
        <f t="shared" si="0"/>
        <v>7.1527777777777773E-2</v>
      </c>
      <c r="G197" s="39" t="str">
        <f t="shared" si="1"/>
        <v>ready</v>
      </c>
      <c r="H197" s="17">
        <f t="shared" si="2"/>
        <v>194</v>
      </c>
      <c r="I197" s="17" t="str">
        <f t="shared" si="3"/>
        <v/>
      </c>
      <c r="J197" s="17" t="str">
        <f t="shared" si="4"/>
        <v/>
      </c>
      <c r="K197" s="17"/>
      <c r="L197" s="17"/>
      <c r="M197" s="16" t="str">
        <f>IF(A197="","",VLOOKUP($A197,Entry!A:D,2,FALSE))</f>
        <v/>
      </c>
      <c r="N197" s="16" t="str">
        <f>IF(A197="","",VLOOKUP($A197,Entry!A:D,3,FALSE))</f>
        <v/>
      </c>
      <c r="O197" s="16" t="str">
        <f>IF(A197="","",IF(VLOOKUP($A197,Entry!A:D,4,FALSE)="","M",VLOOKUP($A197,Entry!A:D,4,FALSE)))</f>
        <v/>
      </c>
      <c r="P197" s="17" t="e">
        <f>VLOOKUP(Finish!A197,Summit!A:B,2,FALSE)</f>
        <v>#N/A</v>
      </c>
      <c r="Q197" s="17" t="str">
        <f t="shared" si="5"/>
        <v/>
      </c>
      <c r="R197" s="35">
        <f t="shared" si="6"/>
        <v>7.1527777777777773E-2</v>
      </c>
      <c r="S197" s="17">
        <f t="shared" si="7"/>
        <v>194</v>
      </c>
    </row>
    <row r="198" spans="1:19" ht="12.75" customHeight="1" x14ac:dyDescent="0.2">
      <c r="A198" s="30"/>
      <c r="B198" s="38" t="str">
        <f>IF(A198="","ready",IF(COUNTIF(Entry!L:L,A198)=0,"unknown number",IF(MATCH(A198,A:A,0)&lt;ROW(),"duplicate number","OK")))</f>
        <v>ready</v>
      </c>
      <c r="C198" s="30">
        <f t="shared" ref="C198:D198" si="201">C197</f>
        <v>0</v>
      </c>
      <c r="D198" s="30">
        <f t="shared" si="201"/>
        <v>103</v>
      </c>
      <c r="E198" s="30"/>
      <c r="F198" s="35">
        <f t="shared" si="0"/>
        <v>7.1527777777777773E-2</v>
      </c>
      <c r="G198" s="39" t="str">
        <f t="shared" si="1"/>
        <v>ready</v>
      </c>
      <c r="H198" s="17">
        <f t="shared" si="2"/>
        <v>195</v>
      </c>
      <c r="I198" s="17" t="str">
        <f t="shared" si="3"/>
        <v/>
      </c>
      <c r="J198" s="17" t="str">
        <f t="shared" si="4"/>
        <v/>
      </c>
      <c r="K198" s="17"/>
      <c r="L198" s="17"/>
      <c r="M198" s="16" t="str">
        <f>IF(A198="","",VLOOKUP($A198,Entry!A:D,2,FALSE))</f>
        <v/>
      </c>
      <c r="N198" s="16" t="str">
        <f>IF(A198="","",VLOOKUP($A198,Entry!A:D,3,FALSE))</f>
        <v/>
      </c>
      <c r="O198" s="16" t="str">
        <f>IF(A198="","",IF(VLOOKUP($A198,Entry!A:D,4,FALSE)="","M",VLOOKUP($A198,Entry!A:D,4,FALSE)))</f>
        <v/>
      </c>
      <c r="P198" s="17" t="e">
        <f>VLOOKUP(Finish!A198,Summit!A:B,2,FALSE)</f>
        <v>#N/A</v>
      </c>
      <c r="Q198" s="17" t="str">
        <f t="shared" si="5"/>
        <v/>
      </c>
      <c r="R198" s="35">
        <f t="shared" si="6"/>
        <v>7.1527777777777773E-2</v>
      </c>
      <c r="S198" s="17">
        <f t="shared" si="7"/>
        <v>195</v>
      </c>
    </row>
    <row r="199" spans="1:19" ht="12.75" customHeight="1" x14ac:dyDescent="0.2">
      <c r="A199" s="30"/>
      <c r="B199" s="38" t="str">
        <f>IF(A199="","ready",IF(COUNTIF(Entry!L:L,A199)=0,"unknown number",IF(MATCH(A199,A:A,0)&lt;ROW(),"duplicate number","OK")))</f>
        <v>ready</v>
      </c>
      <c r="C199" s="30">
        <f t="shared" ref="C199:D199" si="202">C198</f>
        <v>0</v>
      </c>
      <c r="D199" s="30">
        <f t="shared" si="202"/>
        <v>103</v>
      </c>
      <c r="E199" s="30"/>
      <c r="F199" s="35">
        <f t="shared" si="0"/>
        <v>7.1527777777777773E-2</v>
      </c>
      <c r="G199" s="39" t="str">
        <f t="shared" si="1"/>
        <v>ready</v>
      </c>
      <c r="H199" s="17">
        <f t="shared" si="2"/>
        <v>196</v>
      </c>
      <c r="I199" s="17" t="str">
        <f t="shared" si="3"/>
        <v/>
      </c>
      <c r="J199" s="17" t="str">
        <f t="shared" si="4"/>
        <v/>
      </c>
      <c r="K199" s="17"/>
      <c r="L199" s="17"/>
      <c r="M199" s="16" t="str">
        <f>IF(A199="","",VLOOKUP($A199,Entry!A:D,2,FALSE))</f>
        <v/>
      </c>
      <c r="N199" s="16" t="str">
        <f>IF(A199="","",VLOOKUP($A199,Entry!A:D,3,FALSE))</f>
        <v/>
      </c>
      <c r="O199" s="16" t="str">
        <f>IF(A199="","",IF(VLOOKUP($A199,Entry!A:D,4,FALSE)="","M",VLOOKUP($A199,Entry!A:D,4,FALSE)))</f>
        <v/>
      </c>
      <c r="P199" s="17" t="e">
        <f>VLOOKUP(Finish!A199,Summit!A:B,2,FALSE)</f>
        <v>#N/A</v>
      </c>
      <c r="Q199" s="17" t="str">
        <f t="shared" si="5"/>
        <v/>
      </c>
      <c r="R199" s="35">
        <f t="shared" si="6"/>
        <v>7.1527777777777773E-2</v>
      </c>
      <c r="S199" s="17">
        <f t="shared" si="7"/>
        <v>196</v>
      </c>
    </row>
    <row r="200" spans="1:19" ht="12.75" customHeight="1" x14ac:dyDescent="0.2">
      <c r="A200" s="30"/>
      <c r="B200" s="38" t="str">
        <f>IF(A200="","ready",IF(COUNTIF(Entry!L:L,A200)=0,"unknown number",IF(MATCH(A200,A:A,0)&lt;ROW(),"duplicate number","OK")))</f>
        <v>ready</v>
      </c>
      <c r="C200" s="30">
        <f t="shared" ref="C200:D200" si="203">C199</f>
        <v>0</v>
      </c>
      <c r="D200" s="30">
        <f t="shared" si="203"/>
        <v>103</v>
      </c>
      <c r="E200" s="30"/>
      <c r="F200" s="35">
        <f t="shared" si="0"/>
        <v>7.1527777777777773E-2</v>
      </c>
      <c r="G200" s="39" t="str">
        <f t="shared" si="1"/>
        <v>ready</v>
      </c>
      <c r="H200" s="17">
        <f t="shared" si="2"/>
        <v>197</v>
      </c>
      <c r="I200" s="17" t="str">
        <f t="shared" si="3"/>
        <v/>
      </c>
      <c r="J200" s="17" t="str">
        <f t="shared" si="4"/>
        <v/>
      </c>
      <c r="K200" s="17"/>
      <c r="L200" s="17"/>
      <c r="M200" s="16" t="str">
        <f>IF(A200="","",VLOOKUP($A200,Entry!A:D,2,FALSE))</f>
        <v/>
      </c>
      <c r="N200" s="16" t="str">
        <f>IF(A200="","",VLOOKUP($A200,Entry!A:D,3,FALSE))</f>
        <v/>
      </c>
      <c r="O200" s="16" t="str">
        <f>IF(A200="","",IF(VLOOKUP($A200,Entry!A:D,4,FALSE)="","M",VLOOKUP($A200,Entry!A:D,4,FALSE)))</f>
        <v/>
      </c>
      <c r="P200" s="17" t="e">
        <f>VLOOKUP(Finish!A200,Summit!A:B,2,FALSE)</f>
        <v>#N/A</v>
      </c>
      <c r="Q200" s="17" t="str">
        <f t="shared" si="5"/>
        <v/>
      </c>
      <c r="R200" s="35">
        <f t="shared" si="6"/>
        <v>7.1527777777777773E-2</v>
      </c>
      <c r="S200" s="17">
        <f t="shared" si="7"/>
        <v>197</v>
      </c>
    </row>
    <row r="201" spans="1:19" ht="12.75" customHeight="1" x14ac:dyDescent="0.2">
      <c r="A201" s="30"/>
      <c r="B201" s="38" t="str">
        <f>IF(A201="","ready",IF(COUNTIF(Entry!L:L,A201)=0,"unknown number",IF(MATCH(A201,A:A,0)&lt;ROW(),"duplicate number","OK")))</f>
        <v>ready</v>
      </c>
      <c r="C201" s="30">
        <f t="shared" ref="C201:D201" si="204">C200</f>
        <v>0</v>
      </c>
      <c r="D201" s="30">
        <f t="shared" si="204"/>
        <v>103</v>
      </c>
      <c r="E201" s="30"/>
      <c r="F201" s="35">
        <f t="shared" si="0"/>
        <v>7.1527777777777773E-2</v>
      </c>
      <c r="G201" s="39" t="str">
        <f t="shared" si="1"/>
        <v>ready</v>
      </c>
      <c r="H201" s="17">
        <f t="shared" si="2"/>
        <v>198</v>
      </c>
      <c r="I201" s="17" t="str">
        <f t="shared" si="3"/>
        <v/>
      </c>
      <c r="J201" s="17" t="str">
        <f t="shared" si="4"/>
        <v/>
      </c>
      <c r="K201" s="17"/>
      <c r="L201" s="17"/>
      <c r="M201" s="16" t="str">
        <f>IF(A201="","",VLOOKUP($A201,Entry!A:D,2,FALSE))</f>
        <v/>
      </c>
      <c r="N201" s="16" t="str">
        <f>IF(A201="","",VLOOKUP($A201,Entry!A:D,3,FALSE))</f>
        <v/>
      </c>
      <c r="O201" s="16" t="str">
        <f>IF(A201="","",IF(VLOOKUP($A201,Entry!A:D,4,FALSE)="","M",VLOOKUP($A201,Entry!A:D,4,FALSE)))</f>
        <v/>
      </c>
      <c r="P201" s="17" t="e">
        <f>VLOOKUP(Finish!A201,Summit!A:B,2,FALSE)</f>
        <v>#N/A</v>
      </c>
      <c r="Q201" s="17" t="str">
        <f t="shared" si="5"/>
        <v/>
      </c>
      <c r="R201" s="35">
        <f t="shared" si="6"/>
        <v>7.1527777777777773E-2</v>
      </c>
      <c r="S201" s="17">
        <f t="shared" si="7"/>
        <v>198</v>
      </c>
    </row>
    <row r="202" spans="1:19" ht="12.75" customHeight="1" x14ac:dyDescent="0.2">
      <c r="A202" s="30"/>
      <c r="B202" s="38" t="str">
        <f>IF(A202="","ready",IF(COUNTIF(Entry!L:L,A202)=0,"unknown number",IF(MATCH(A202,A:A,0)&lt;ROW(),"duplicate number","OK")))</f>
        <v>ready</v>
      </c>
      <c r="C202" s="30">
        <f t="shared" ref="C202:D202" si="205">C201</f>
        <v>0</v>
      </c>
      <c r="D202" s="30">
        <f t="shared" si="205"/>
        <v>103</v>
      </c>
      <c r="E202" s="30"/>
      <c r="F202" s="35">
        <f t="shared" si="0"/>
        <v>7.1527777777777773E-2</v>
      </c>
      <c r="G202" s="39" t="str">
        <f t="shared" si="1"/>
        <v>ready</v>
      </c>
      <c r="H202" s="17">
        <f t="shared" si="2"/>
        <v>199</v>
      </c>
      <c r="I202" s="17" t="str">
        <f t="shared" si="3"/>
        <v/>
      </c>
      <c r="J202" s="17" t="str">
        <f t="shared" si="4"/>
        <v/>
      </c>
      <c r="K202" s="17"/>
      <c r="L202" s="17"/>
      <c r="M202" s="16" t="str">
        <f>IF(A202="","",VLOOKUP($A202,Entry!A:D,2,FALSE))</f>
        <v/>
      </c>
      <c r="N202" s="16" t="str">
        <f>IF(A202="","",VLOOKUP($A202,Entry!A:D,3,FALSE))</f>
        <v/>
      </c>
      <c r="O202" s="16" t="str">
        <f>IF(A202="","",IF(VLOOKUP($A202,Entry!A:D,4,FALSE)="","M",VLOOKUP($A202,Entry!A:D,4,FALSE)))</f>
        <v/>
      </c>
      <c r="P202" s="17" t="e">
        <f>VLOOKUP(Finish!A202,Summit!A:B,2,FALSE)</f>
        <v>#N/A</v>
      </c>
      <c r="Q202" s="17" t="str">
        <f t="shared" si="5"/>
        <v/>
      </c>
      <c r="R202" s="35">
        <f t="shared" si="6"/>
        <v>7.1527777777777773E-2</v>
      </c>
      <c r="S202" s="17">
        <f t="shared" si="7"/>
        <v>199</v>
      </c>
    </row>
    <row r="203" spans="1:19" ht="12.75" customHeight="1" x14ac:dyDescent="0.2">
      <c r="A203" s="30"/>
      <c r="B203" s="38" t="str">
        <f>IF(A203="","ready",IF(COUNTIF(Entry!L:L,A203)=0,"unknown number",IF(MATCH(A203,A:A,0)&lt;ROW(),"duplicate number","OK")))</f>
        <v>ready</v>
      </c>
      <c r="C203" s="30">
        <f t="shared" ref="C203:D203" si="206">C202</f>
        <v>0</v>
      </c>
      <c r="D203" s="30">
        <f t="shared" si="206"/>
        <v>103</v>
      </c>
      <c r="E203" s="30"/>
      <c r="F203" s="35">
        <f t="shared" si="0"/>
        <v>7.1527777777777773E-2</v>
      </c>
      <c r="G203" s="39" t="str">
        <f t="shared" si="1"/>
        <v>ready</v>
      </c>
      <c r="H203" s="17">
        <f t="shared" si="2"/>
        <v>200</v>
      </c>
      <c r="I203" s="17" t="str">
        <f t="shared" si="3"/>
        <v/>
      </c>
      <c r="J203" s="17" t="str">
        <f t="shared" si="4"/>
        <v/>
      </c>
      <c r="K203" s="17"/>
      <c r="L203" s="17"/>
      <c r="M203" s="16" t="str">
        <f>IF(A203="","",VLOOKUP($A203,Entry!A:D,2,FALSE))</f>
        <v/>
      </c>
      <c r="N203" s="16" t="str">
        <f>IF(A203="","",VLOOKUP($A203,Entry!A:D,3,FALSE))</f>
        <v/>
      </c>
      <c r="O203" s="16" t="str">
        <f>IF(A203="","",IF(VLOOKUP($A203,Entry!A:D,4,FALSE)="","M",VLOOKUP($A203,Entry!A:D,4,FALSE)))</f>
        <v/>
      </c>
      <c r="P203" s="17" t="e">
        <f>VLOOKUP(Finish!A203,Summit!A:B,2,FALSE)</f>
        <v>#N/A</v>
      </c>
      <c r="Q203" s="17" t="str">
        <f t="shared" si="5"/>
        <v/>
      </c>
      <c r="R203" s="35">
        <f t="shared" si="6"/>
        <v>7.1527777777777773E-2</v>
      </c>
      <c r="S203" s="17">
        <f t="shared" si="7"/>
        <v>200</v>
      </c>
    </row>
    <row r="204" spans="1:19" ht="12.75" customHeight="1" x14ac:dyDescent="0.2">
      <c r="A204" s="30"/>
      <c r="B204" s="38" t="str">
        <f>IF(A204="","ready",IF(COUNTIF(Entry!L:L,A204)=0,"unknown number",IF(MATCH(A204,A:A,0)&lt;ROW(),"duplicate number","OK")))</f>
        <v>ready</v>
      </c>
      <c r="C204" s="30">
        <f t="shared" ref="C204:D204" si="207">C203</f>
        <v>0</v>
      </c>
      <c r="D204" s="30">
        <f t="shared" si="207"/>
        <v>103</v>
      </c>
      <c r="E204" s="30"/>
      <c r="F204" s="35">
        <f t="shared" si="0"/>
        <v>7.1527777777777773E-2</v>
      </c>
      <c r="G204" s="39" t="str">
        <f t="shared" si="1"/>
        <v>ready</v>
      </c>
      <c r="H204" s="17">
        <f t="shared" si="2"/>
        <v>201</v>
      </c>
      <c r="I204" s="17" t="str">
        <f t="shared" si="3"/>
        <v/>
      </c>
      <c r="J204" s="17" t="str">
        <f t="shared" si="4"/>
        <v/>
      </c>
      <c r="K204" s="17"/>
      <c r="L204" s="17"/>
      <c r="M204" s="16" t="str">
        <f>IF(A204="","",VLOOKUP($A204,Entry!A:D,2,FALSE))</f>
        <v/>
      </c>
      <c r="N204" s="16" t="str">
        <f>IF(A204="","",VLOOKUP($A204,Entry!A:D,3,FALSE))</f>
        <v/>
      </c>
      <c r="O204" s="16" t="str">
        <f>IF(A204="","",IF(VLOOKUP($A204,Entry!A:D,4,FALSE)="","M",VLOOKUP($A204,Entry!A:D,4,FALSE)))</f>
        <v/>
      </c>
      <c r="P204" s="17" t="e">
        <f>VLOOKUP(Finish!A204,Summit!A:B,2,FALSE)</f>
        <v>#N/A</v>
      </c>
      <c r="Q204" s="17" t="str">
        <f t="shared" si="5"/>
        <v/>
      </c>
      <c r="R204" s="35">
        <f t="shared" si="6"/>
        <v>7.1527777777777773E-2</v>
      </c>
      <c r="S204" s="17">
        <f t="shared" si="7"/>
        <v>201</v>
      </c>
    </row>
    <row r="205" spans="1:19" ht="12.75" customHeight="1" x14ac:dyDescent="0.2">
      <c r="A205" s="30"/>
      <c r="B205" s="38" t="str">
        <f>IF(A205="","ready",IF(COUNTIF(Entry!L:L,A205)=0,"unknown number",IF(MATCH(A205,A:A,0)&lt;ROW(),"duplicate number","OK")))</f>
        <v>ready</v>
      </c>
      <c r="C205" s="30">
        <f t="shared" ref="C205:D205" si="208">C204</f>
        <v>0</v>
      </c>
      <c r="D205" s="30">
        <f t="shared" si="208"/>
        <v>103</v>
      </c>
      <c r="E205" s="30"/>
      <c r="F205" s="35">
        <f t="shared" si="0"/>
        <v>7.1527777777777773E-2</v>
      </c>
      <c r="G205" s="39" t="str">
        <f t="shared" si="1"/>
        <v>ready</v>
      </c>
      <c r="H205" s="17">
        <f t="shared" si="2"/>
        <v>202</v>
      </c>
      <c r="I205" s="17" t="str">
        <f t="shared" si="3"/>
        <v/>
      </c>
      <c r="J205" s="17" t="str">
        <f t="shared" si="4"/>
        <v/>
      </c>
      <c r="K205" s="17"/>
      <c r="L205" s="17"/>
      <c r="M205" s="16" t="str">
        <f>IF(A205="","",VLOOKUP($A205,Entry!A:D,2,FALSE))</f>
        <v/>
      </c>
      <c r="N205" s="16" t="str">
        <f>IF(A205="","",VLOOKUP($A205,Entry!A:D,3,FALSE))</f>
        <v/>
      </c>
      <c r="O205" s="16" t="str">
        <f>IF(A205="","",IF(VLOOKUP($A205,Entry!A:D,4,FALSE)="","M",VLOOKUP($A205,Entry!A:D,4,FALSE)))</f>
        <v/>
      </c>
      <c r="P205" s="17" t="e">
        <f>VLOOKUP(Finish!A205,Summit!A:B,2,FALSE)</f>
        <v>#N/A</v>
      </c>
      <c r="Q205" s="17" t="str">
        <f t="shared" si="5"/>
        <v/>
      </c>
      <c r="R205" s="35">
        <f t="shared" si="6"/>
        <v>7.1527777777777773E-2</v>
      </c>
      <c r="S205" s="17">
        <f t="shared" si="7"/>
        <v>202</v>
      </c>
    </row>
    <row r="206" spans="1:19" ht="12.75" customHeight="1" x14ac:dyDescent="0.2">
      <c r="A206" s="30"/>
      <c r="B206" s="38" t="str">
        <f>IF(A206="","ready",IF(COUNTIF(Entry!L:L,A206)=0,"unknown number",IF(MATCH(A206,A:A,0)&lt;ROW(),"duplicate number","OK")))</f>
        <v>ready</v>
      </c>
      <c r="C206" s="30">
        <f t="shared" ref="C206:D206" si="209">C205</f>
        <v>0</v>
      </c>
      <c r="D206" s="30">
        <f t="shared" si="209"/>
        <v>103</v>
      </c>
      <c r="E206" s="30"/>
      <c r="F206" s="35">
        <f t="shared" si="0"/>
        <v>7.1527777777777773E-2</v>
      </c>
      <c r="G206" s="39" t="str">
        <f t="shared" si="1"/>
        <v>ready</v>
      </c>
      <c r="H206" s="17">
        <f t="shared" si="2"/>
        <v>203</v>
      </c>
      <c r="I206" s="17" t="str">
        <f t="shared" si="3"/>
        <v/>
      </c>
      <c r="J206" s="17" t="str">
        <f t="shared" si="4"/>
        <v/>
      </c>
      <c r="K206" s="17"/>
      <c r="L206" s="17"/>
      <c r="M206" s="16" t="str">
        <f>IF(A206="","",VLOOKUP($A206,Entry!A:D,2,FALSE))</f>
        <v/>
      </c>
      <c r="N206" s="16" t="str">
        <f>IF(A206="","",VLOOKUP($A206,Entry!A:D,3,FALSE))</f>
        <v/>
      </c>
      <c r="O206" s="16" t="str">
        <f>IF(A206="","",IF(VLOOKUP($A206,Entry!A:D,4,FALSE)="","M",VLOOKUP($A206,Entry!A:D,4,FALSE)))</f>
        <v/>
      </c>
      <c r="P206" s="17" t="e">
        <f>VLOOKUP(Finish!A206,Summit!A:B,2,FALSE)</f>
        <v>#N/A</v>
      </c>
      <c r="Q206" s="17" t="str">
        <f t="shared" si="5"/>
        <v/>
      </c>
      <c r="R206" s="35">
        <f t="shared" si="6"/>
        <v>7.1527777777777773E-2</v>
      </c>
      <c r="S206" s="17">
        <f t="shared" si="7"/>
        <v>203</v>
      </c>
    </row>
    <row r="207" spans="1:19" ht="12.75" customHeight="1" x14ac:dyDescent="0.2">
      <c r="A207" s="30"/>
      <c r="B207" s="38" t="str">
        <f>IF(A207="","ready",IF(COUNTIF(Entry!L:L,A207)=0,"unknown number",IF(MATCH(A207,A:A,0)&lt;ROW(),"duplicate number","OK")))</f>
        <v>ready</v>
      </c>
      <c r="C207" s="30">
        <f t="shared" ref="C207:D207" si="210">C206</f>
        <v>0</v>
      </c>
      <c r="D207" s="30">
        <f t="shared" si="210"/>
        <v>103</v>
      </c>
      <c r="E207" s="30"/>
      <c r="F207" s="35">
        <f t="shared" si="0"/>
        <v>7.1527777777777773E-2</v>
      </c>
      <c r="G207" s="39" t="str">
        <f t="shared" si="1"/>
        <v>ready</v>
      </c>
      <c r="H207" s="17">
        <f t="shared" si="2"/>
        <v>204</v>
      </c>
      <c r="I207" s="17" t="str">
        <f t="shared" si="3"/>
        <v/>
      </c>
      <c r="J207" s="17" t="str">
        <f t="shared" si="4"/>
        <v/>
      </c>
      <c r="K207" s="17"/>
      <c r="L207" s="17"/>
      <c r="M207" s="16" t="str">
        <f>IF(A207="","",VLOOKUP($A207,Entry!A:D,2,FALSE))</f>
        <v/>
      </c>
      <c r="N207" s="16" t="str">
        <f>IF(A207="","",VLOOKUP($A207,Entry!A:D,3,FALSE))</f>
        <v/>
      </c>
      <c r="O207" s="16" t="str">
        <f>IF(A207="","",IF(VLOOKUP($A207,Entry!A:D,4,FALSE)="","M",VLOOKUP($A207,Entry!A:D,4,FALSE)))</f>
        <v/>
      </c>
      <c r="P207" s="17" t="e">
        <f>VLOOKUP(Finish!A207,Summit!A:B,2,FALSE)</f>
        <v>#N/A</v>
      </c>
      <c r="Q207" s="17" t="str">
        <f t="shared" si="5"/>
        <v/>
      </c>
      <c r="R207" s="35">
        <f t="shared" si="6"/>
        <v>7.1527777777777773E-2</v>
      </c>
      <c r="S207" s="17">
        <f t="shared" si="7"/>
        <v>204</v>
      </c>
    </row>
    <row r="208" spans="1:19" ht="12.75" customHeight="1" x14ac:dyDescent="0.2">
      <c r="A208" s="30"/>
      <c r="B208" s="38" t="str">
        <f>IF(A208="","ready",IF(COUNTIF(Entry!L:L,A208)=0,"unknown number",IF(MATCH(A208,A:A,0)&lt;ROW(),"duplicate number","OK")))</f>
        <v>ready</v>
      </c>
      <c r="C208" s="30">
        <f t="shared" ref="C208:D208" si="211">C207</f>
        <v>0</v>
      </c>
      <c r="D208" s="30">
        <f t="shared" si="211"/>
        <v>103</v>
      </c>
      <c r="E208" s="30"/>
      <c r="F208" s="35">
        <f t="shared" si="0"/>
        <v>7.1527777777777773E-2</v>
      </c>
      <c r="G208" s="39" t="str">
        <f t="shared" si="1"/>
        <v>ready</v>
      </c>
      <c r="H208" s="17">
        <f t="shared" si="2"/>
        <v>205</v>
      </c>
      <c r="I208" s="17" t="str">
        <f t="shared" si="3"/>
        <v/>
      </c>
      <c r="J208" s="17" t="str">
        <f t="shared" si="4"/>
        <v/>
      </c>
      <c r="K208" s="17"/>
      <c r="L208" s="17"/>
      <c r="M208" s="16" t="str">
        <f>IF(A208="","",VLOOKUP($A208,Entry!A:D,2,FALSE))</f>
        <v/>
      </c>
      <c r="N208" s="16" t="str">
        <f>IF(A208="","",VLOOKUP($A208,Entry!A:D,3,FALSE))</f>
        <v/>
      </c>
      <c r="O208" s="16" t="str">
        <f>IF(A208="","",IF(VLOOKUP($A208,Entry!A:D,4,FALSE)="","M",VLOOKUP($A208,Entry!A:D,4,FALSE)))</f>
        <v/>
      </c>
      <c r="P208" s="17" t="e">
        <f>VLOOKUP(Finish!A208,Summit!A:B,2,FALSE)</f>
        <v>#N/A</v>
      </c>
      <c r="Q208" s="17" t="str">
        <f t="shared" si="5"/>
        <v/>
      </c>
      <c r="R208" s="35">
        <f t="shared" si="6"/>
        <v>7.1527777777777773E-2</v>
      </c>
      <c r="S208" s="17">
        <f t="shared" si="7"/>
        <v>205</v>
      </c>
    </row>
    <row r="209" spans="1:19" ht="12.75" customHeight="1" x14ac:dyDescent="0.2">
      <c r="A209" s="30"/>
      <c r="B209" s="38" t="str">
        <f>IF(A209="","ready",IF(COUNTIF(Entry!L:L,A209)=0,"unknown number",IF(MATCH(A209,A:A,0)&lt;ROW(),"duplicate number","OK")))</f>
        <v>ready</v>
      </c>
      <c r="C209" s="30">
        <f t="shared" ref="C209:D209" si="212">C208</f>
        <v>0</v>
      </c>
      <c r="D209" s="30">
        <f t="shared" si="212"/>
        <v>103</v>
      </c>
      <c r="E209" s="30"/>
      <c r="F209" s="35">
        <f t="shared" si="0"/>
        <v>7.1527777777777773E-2</v>
      </c>
      <c r="G209" s="39" t="str">
        <f t="shared" si="1"/>
        <v>ready</v>
      </c>
      <c r="H209" s="17">
        <f t="shared" si="2"/>
        <v>206</v>
      </c>
      <c r="I209" s="17" t="str">
        <f t="shared" si="3"/>
        <v/>
      </c>
      <c r="J209" s="17" t="str">
        <f t="shared" si="4"/>
        <v/>
      </c>
      <c r="K209" s="17"/>
      <c r="L209" s="17"/>
      <c r="M209" s="16" t="str">
        <f>IF(A209="","",VLOOKUP($A209,Entry!A:D,2,FALSE))</f>
        <v/>
      </c>
      <c r="N209" s="16" t="str">
        <f>IF(A209="","",VLOOKUP($A209,Entry!A:D,3,FALSE))</f>
        <v/>
      </c>
      <c r="O209" s="16" t="str">
        <f>IF(A209="","",IF(VLOOKUP($A209,Entry!A:D,4,FALSE)="","M",VLOOKUP($A209,Entry!A:D,4,FALSE)))</f>
        <v/>
      </c>
      <c r="P209" s="17" t="e">
        <f>VLOOKUP(Finish!A209,Summit!A:B,2,FALSE)</f>
        <v>#N/A</v>
      </c>
      <c r="Q209" s="17" t="str">
        <f t="shared" si="5"/>
        <v/>
      </c>
      <c r="R209" s="35">
        <f t="shared" si="6"/>
        <v>7.1527777777777773E-2</v>
      </c>
      <c r="S209" s="17">
        <f t="shared" si="7"/>
        <v>206</v>
      </c>
    </row>
    <row r="210" spans="1:19" ht="12.75" customHeight="1" x14ac:dyDescent="0.2">
      <c r="A210" s="30"/>
      <c r="B210" s="38" t="str">
        <f>IF(A210="","ready",IF(COUNTIF(Entry!L:L,A210)=0,"unknown number",IF(MATCH(A210,A:A,0)&lt;ROW(),"duplicate number","OK")))</f>
        <v>ready</v>
      </c>
      <c r="C210" s="30">
        <f t="shared" ref="C210:D210" si="213">C209</f>
        <v>0</v>
      </c>
      <c r="D210" s="30">
        <f t="shared" si="213"/>
        <v>103</v>
      </c>
      <c r="E210" s="30"/>
      <c r="F210" s="35">
        <f t="shared" si="0"/>
        <v>7.1527777777777773E-2</v>
      </c>
      <c r="G210" s="39" t="str">
        <f t="shared" si="1"/>
        <v>ready</v>
      </c>
      <c r="H210" s="17">
        <f t="shared" si="2"/>
        <v>207</v>
      </c>
      <c r="I210" s="17" t="str">
        <f t="shared" si="3"/>
        <v/>
      </c>
      <c r="J210" s="17" t="str">
        <f t="shared" si="4"/>
        <v/>
      </c>
      <c r="K210" s="17"/>
      <c r="L210" s="17"/>
      <c r="M210" s="16" t="str">
        <f>IF(A210="","",VLOOKUP($A210,Entry!A:D,2,FALSE))</f>
        <v/>
      </c>
      <c r="N210" s="16" t="str">
        <f>IF(A210="","",VLOOKUP($A210,Entry!A:D,3,FALSE))</f>
        <v/>
      </c>
      <c r="O210" s="16" t="str">
        <f>IF(A210="","",IF(VLOOKUP($A210,Entry!A:D,4,FALSE)="","M",VLOOKUP($A210,Entry!A:D,4,FALSE)))</f>
        <v/>
      </c>
      <c r="P210" s="17" t="e">
        <f>VLOOKUP(Finish!A210,Summit!A:B,2,FALSE)</f>
        <v>#N/A</v>
      </c>
      <c r="Q210" s="17" t="str">
        <f t="shared" si="5"/>
        <v/>
      </c>
      <c r="R210" s="35">
        <f t="shared" si="6"/>
        <v>7.1527777777777773E-2</v>
      </c>
      <c r="S210" s="17">
        <f t="shared" si="7"/>
        <v>207</v>
      </c>
    </row>
    <row r="211" spans="1:19" ht="12.75" customHeight="1" x14ac:dyDescent="0.2">
      <c r="A211" s="30"/>
      <c r="B211" s="38" t="str">
        <f>IF(A211="","ready",IF(COUNTIF(Entry!L:L,A211)=0,"unknown number",IF(MATCH(A211,A:A,0)&lt;ROW(),"duplicate number","OK")))</f>
        <v>ready</v>
      </c>
      <c r="C211" s="30">
        <f t="shared" ref="C211:D211" si="214">C210</f>
        <v>0</v>
      </c>
      <c r="D211" s="30">
        <f t="shared" si="214"/>
        <v>103</v>
      </c>
      <c r="E211" s="30"/>
      <c r="F211" s="35">
        <f t="shared" si="0"/>
        <v>7.1527777777777773E-2</v>
      </c>
      <c r="G211" s="39" t="str">
        <f t="shared" si="1"/>
        <v>ready</v>
      </c>
      <c r="H211" s="17">
        <f t="shared" si="2"/>
        <v>208</v>
      </c>
      <c r="I211" s="17" t="str">
        <f t="shared" si="3"/>
        <v/>
      </c>
      <c r="J211" s="17" t="str">
        <f t="shared" si="4"/>
        <v/>
      </c>
      <c r="K211" s="17"/>
      <c r="L211" s="17"/>
      <c r="M211" s="16" t="str">
        <f>IF(A211="","",VLOOKUP($A211,Entry!A:D,2,FALSE))</f>
        <v/>
      </c>
      <c r="N211" s="16" t="str">
        <f>IF(A211="","",VLOOKUP($A211,Entry!A:D,3,FALSE))</f>
        <v/>
      </c>
      <c r="O211" s="16" t="str">
        <f>IF(A211="","",IF(VLOOKUP($A211,Entry!A:D,4,FALSE)="","M",VLOOKUP($A211,Entry!A:D,4,FALSE)))</f>
        <v/>
      </c>
      <c r="P211" s="17" t="e">
        <f>VLOOKUP(Finish!A211,Summit!A:B,2,FALSE)</f>
        <v>#N/A</v>
      </c>
      <c r="Q211" s="17" t="str">
        <f t="shared" si="5"/>
        <v/>
      </c>
      <c r="R211" s="35">
        <f t="shared" si="6"/>
        <v>7.1527777777777773E-2</v>
      </c>
      <c r="S211" s="17">
        <f t="shared" si="7"/>
        <v>208</v>
      </c>
    </row>
    <row r="212" spans="1:19" ht="12.75" customHeight="1" x14ac:dyDescent="0.2">
      <c r="A212" s="30"/>
      <c r="B212" s="38" t="str">
        <f>IF(A212="","ready",IF(COUNTIF(Entry!L:L,A212)=0,"unknown number",IF(MATCH(A212,A:A,0)&lt;ROW(),"duplicate number","OK")))</f>
        <v>ready</v>
      </c>
      <c r="C212" s="30">
        <f t="shared" ref="C212:D212" si="215">C211</f>
        <v>0</v>
      </c>
      <c r="D212" s="30">
        <f t="shared" si="215"/>
        <v>103</v>
      </c>
      <c r="E212" s="30"/>
      <c r="F212" s="35">
        <f t="shared" si="0"/>
        <v>7.1527777777777773E-2</v>
      </c>
      <c r="G212" s="39" t="str">
        <f t="shared" si="1"/>
        <v>ready</v>
      </c>
      <c r="H212" s="17">
        <f t="shared" si="2"/>
        <v>209</v>
      </c>
      <c r="I212" s="17" t="str">
        <f t="shared" si="3"/>
        <v/>
      </c>
      <c r="J212" s="17" t="str">
        <f t="shared" si="4"/>
        <v/>
      </c>
      <c r="K212" s="17"/>
      <c r="L212" s="17"/>
      <c r="M212" s="16" t="str">
        <f>IF(A212="","",VLOOKUP($A212,Entry!A:D,2,FALSE))</f>
        <v/>
      </c>
      <c r="N212" s="16" t="str">
        <f>IF(A212="","",VLOOKUP($A212,Entry!A:D,3,FALSE))</f>
        <v/>
      </c>
      <c r="O212" s="16" t="str">
        <f>IF(A212="","",IF(VLOOKUP($A212,Entry!A:D,4,FALSE)="","M",VLOOKUP($A212,Entry!A:D,4,FALSE)))</f>
        <v/>
      </c>
      <c r="P212" s="17" t="e">
        <f>VLOOKUP(Finish!A212,Summit!A:B,2,FALSE)</f>
        <v>#N/A</v>
      </c>
      <c r="Q212" s="17" t="str">
        <f t="shared" si="5"/>
        <v/>
      </c>
      <c r="R212" s="35">
        <f t="shared" si="6"/>
        <v>7.1527777777777773E-2</v>
      </c>
      <c r="S212" s="17">
        <f t="shared" si="7"/>
        <v>209</v>
      </c>
    </row>
    <row r="213" spans="1:19" ht="12.75" customHeight="1" x14ac:dyDescent="0.2">
      <c r="A213" s="30"/>
      <c r="B213" s="38" t="str">
        <f>IF(A213="","ready",IF(COUNTIF(Entry!L:L,A213)=0,"unknown number",IF(MATCH(A213,A:A,0)&lt;ROW(),"duplicate number","OK")))</f>
        <v>ready</v>
      </c>
      <c r="C213" s="30">
        <f t="shared" ref="C213:D213" si="216">C212</f>
        <v>0</v>
      </c>
      <c r="D213" s="30">
        <f t="shared" si="216"/>
        <v>103</v>
      </c>
      <c r="E213" s="30"/>
      <c r="F213" s="35">
        <f t="shared" si="0"/>
        <v>7.1527777777777773E-2</v>
      </c>
      <c r="G213" s="39" t="str">
        <f t="shared" si="1"/>
        <v>ready</v>
      </c>
      <c r="H213" s="17">
        <f t="shared" si="2"/>
        <v>210</v>
      </c>
      <c r="I213" s="17" t="str">
        <f t="shared" si="3"/>
        <v/>
      </c>
      <c r="J213" s="17" t="str">
        <f t="shared" si="4"/>
        <v/>
      </c>
      <c r="K213" s="17"/>
      <c r="L213" s="17"/>
      <c r="M213" s="16" t="str">
        <f>IF(A213="","",VLOOKUP($A213,Entry!A:D,2,FALSE))</f>
        <v/>
      </c>
      <c r="N213" s="16" t="str">
        <f>IF(A213="","",VLOOKUP($A213,Entry!A:D,3,FALSE))</f>
        <v/>
      </c>
      <c r="O213" s="16" t="str">
        <f>IF(A213="","",IF(VLOOKUP($A213,Entry!A:D,4,FALSE)="","M",VLOOKUP($A213,Entry!A:D,4,FALSE)))</f>
        <v/>
      </c>
      <c r="P213" s="17" t="e">
        <f>VLOOKUP(Finish!A213,Summit!A:B,2,FALSE)</f>
        <v>#N/A</v>
      </c>
      <c r="Q213" s="17" t="str">
        <f t="shared" si="5"/>
        <v/>
      </c>
      <c r="R213" s="35">
        <f t="shared" si="6"/>
        <v>7.1527777777777773E-2</v>
      </c>
      <c r="S213" s="17">
        <f t="shared" si="7"/>
        <v>210</v>
      </c>
    </row>
    <row r="214" spans="1:19" ht="12.75" customHeight="1" x14ac:dyDescent="0.2">
      <c r="A214" s="30"/>
      <c r="B214" s="38" t="str">
        <f>IF(A214="","ready",IF(COUNTIF(Entry!L:L,A214)=0,"unknown number",IF(MATCH(A214,A:A,0)&lt;ROW(),"duplicate number","OK")))</f>
        <v>ready</v>
      </c>
      <c r="C214" s="30">
        <f t="shared" ref="C214:D214" si="217">C213</f>
        <v>0</v>
      </c>
      <c r="D214" s="30">
        <f t="shared" si="217"/>
        <v>103</v>
      </c>
      <c r="E214" s="30"/>
      <c r="F214" s="35">
        <f t="shared" si="0"/>
        <v>7.1527777777777773E-2</v>
      </c>
      <c r="G214" s="39" t="str">
        <f t="shared" si="1"/>
        <v>ready</v>
      </c>
      <c r="H214" s="17">
        <f t="shared" si="2"/>
        <v>211</v>
      </c>
      <c r="I214" s="17" t="str">
        <f t="shared" si="3"/>
        <v/>
      </c>
      <c r="J214" s="17" t="str">
        <f t="shared" si="4"/>
        <v/>
      </c>
      <c r="K214" s="17"/>
      <c r="L214" s="17"/>
      <c r="M214" s="16" t="str">
        <f>IF(A214="","",VLOOKUP($A214,Entry!A:D,2,FALSE))</f>
        <v/>
      </c>
      <c r="N214" s="16" t="str">
        <f>IF(A214="","",VLOOKUP($A214,Entry!A:D,3,FALSE))</f>
        <v/>
      </c>
      <c r="O214" s="16" t="str">
        <f>IF(A214="","",IF(VLOOKUP($A214,Entry!A:D,4,FALSE)="","M",VLOOKUP($A214,Entry!A:D,4,FALSE)))</f>
        <v/>
      </c>
      <c r="P214" s="17" t="e">
        <f>VLOOKUP(Finish!A214,Summit!A:B,2,FALSE)</f>
        <v>#N/A</v>
      </c>
      <c r="Q214" s="17" t="str">
        <f t="shared" si="5"/>
        <v/>
      </c>
      <c r="R214" s="35">
        <f t="shared" si="6"/>
        <v>7.1527777777777773E-2</v>
      </c>
      <c r="S214" s="17">
        <f t="shared" si="7"/>
        <v>211</v>
      </c>
    </row>
    <row r="215" spans="1:19" ht="12.75" customHeight="1" x14ac:dyDescent="0.2">
      <c r="A215" s="30"/>
      <c r="B215" s="38" t="str">
        <f>IF(A215="","ready",IF(COUNTIF(Entry!L:L,A215)=0,"unknown number",IF(MATCH(A215,A:A,0)&lt;ROW(),"duplicate number","OK")))</f>
        <v>ready</v>
      </c>
      <c r="C215" s="30">
        <f t="shared" ref="C215:D215" si="218">C214</f>
        <v>0</v>
      </c>
      <c r="D215" s="30">
        <f t="shared" si="218"/>
        <v>103</v>
      </c>
      <c r="E215" s="30"/>
      <c r="F215" s="35">
        <f t="shared" si="0"/>
        <v>7.1527777777777773E-2</v>
      </c>
      <c r="G215" s="39" t="str">
        <f t="shared" si="1"/>
        <v>ready</v>
      </c>
      <c r="H215" s="17">
        <f t="shared" si="2"/>
        <v>212</v>
      </c>
      <c r="I215" s="17" t="str">
        <f t="shared" si="3"/>
        <v/>
      </c>
      <c r="J215" s="17" t="str">
        <f t="shared" si="4"/>
        <v/>
      </c>
      <c r="K215" s="17"/>
      <c r="L215" s="17"/>
      <c r="M215" s="16" t="str">
        <f>IF(A215="","",VLOOKUP($A215,Entry!A:D,2,FALSE))</f>
        <v/>
      </c>
      <c r="N215" s="16" t="str">
        <f>IF(A215="","",VLOOKUP($A215,Entry!A:D,3,FALSE))</f>
        <v/>
      </c>
      <c r="O215" s="16" t="str">
        <f>IF(A215="","",IF(VLOOKUP($A215,Entry!A:D,4,FALSE)="","M",VLOOKUP($A215,Entry!A:D,4,FALSE)))</f>
        <v/>
      </c>
      <c r="P215" s="17" t="e">
        <f>VLOOKUP(Finish!A215,Summit!A:B,2,FALSE)</f>
        <v>#N/A</v>
      </c>
      <c r="Q215" s="17" t="str">
        <f t="shared" si="5"/>
        <v/>
      </c>
      <c r="R215" s="35">
        <f t="shared" si="6"/>
        <v>7.1527777777777773E-2</v>
      </c>
      <c r="S215" s="17">
        <f t="shared" si="7"/>
        <v>212</v>
      </c>
    </row>
    <row r="216" spans="1:19" ht="12.75" customHeight="1" x14ac:dyDescent="0.2">
      <c r="A216" s="30"/>
      <c r="B216" s="38" t="str">
        <f>IF(A216="","ready",IF(COUNTIF(Entry!L:L,A216)=0,"unknown number",IF(MATCH(A216,A:A,0)&lt;ROW(),"duplicate number","OK")))</f>
        <v>ready</v>
      </c>
      <c r="C216" s="30">
        <f t="shared" ref="C216:D216" si="219">C215</f>
        <v>0</v>
      </c>
      <c r="D216" s="30">
        <f t="shared" si="219"/>
        <v>103</v>
      </c>
      <c r="E216" s="30"/>
      <c r="F216" s="35">
        <f t="shared" si="0"/>
        <v>7.1527777777777773E-2</v>
      </c>
      <c r="G216" s="39" t="str">
        <f t="shared" si="1"/>
        <v>ready</v>
      </c>
      <c r="H216" s="17">
        <f t="shared" si="2"/>
        <v>213</v>
      </c>
      <c r="I216" s="17" t="str">
        <f t="shared" si="3"/>
        <v/>
      </c>
      <c r="J216" s="17" t="str">
        <f t="shared" si="4"/>
        <v/>
      </c>
      <c r="K216" s="17"/>
      <c r="L216" s="17"/>
      <c r="M216" s="16" t="str">
        <f>IF(A216="","",VLOOKUP($A216,Entry!A:D,2,FALSE))</f>
        <v/>
      </c>
      <c r="N216" s="16" t="str">
        <f>IF(A216="","",VLOOKUP($A216,Entry!A:D,3,FALSE))</f>
        <v/>
      </c>
      <c r="O216" s="16" t="str">
        <f>IF(A216="","",IF(VLOOKUP($A216,Entry!A:D,4,FALSE)="","M",VLOOKUP($A216,Entry!A:D,4,FALSE)))</f>
        <v/>
      </c>
      <c r="P216" s="17" t="e">
        <f>VLOOKUP(Finish!A216,Summit!A:B,2,FALSE)</f>
        <v>#N/A</v>
      </c>
      <c r="Q216" s="17" t="str">
        <f t="shared" si="5"/>
        <v/>
      </c>
      <c r="R216" s="35">
        <f t="shared" si="6"/>
        <v>7.1527777777777773E-2</v>
      </c>
      <c r="S216" s="17">
        <f t="shared" si="7"/>
        <v>213</v>
      </c>
    </row>
    <row r="217" spans="1:19" ht="12.75" customHeight="1" x14ac:dyDescent="0.2">
      <c r="A217" s="30"/>
      <c r="B217" s="38" t="str">
        <f>IF(A217="","ready",IF(COUNTIF(Entry!L:L,A217)=0,"unknown number",IF(MATCH(A217,A:A,0)&lt;ROW(),"duplicate number","OK")))</f>
        <v>ready</v>
      </c>
      <c r="C217" s="30">
        <f t="shared" ref="C217:D217" si="220">C216</f>
        <v>0</v>
      </c>
      <c r="D217" s="30">
        <f t="shared" si="220"/>
        <v>103</v>
      </c>
      <c r="E217" s="30"/>
      <c r="F217" s="35">
        <f t="shared" si="0"/>
        <v>7.1527777777777773E-2</v>
      </c>
      <c r="G217" s="39" t="str">
        <f t="shared" si="1"/>
        <v>ready</v>
      </c>
      <c r="H217" s="17">
        <f t="shared" si="2"/>
        <v>214</v>
      </c>
      <c r="I217" s="17" t="str">
        <f t="shared" si="3"/>
        <v/>
      </c>
      <c r="J217" s="17" t="str">
        <f t="shared" si="4"/>
        <v/>
      </c>
      <c r="K217" s="17"/>
      <c r="L217" s="17"/>
      <c r="M217" s="16" t="str">
        <f>IF(A217="","",VLOOKUP($A217,Entry!A:D,2,FALSE))</f>
        <v/>
      </c>
      <c r="N217" s="16" t="str">
        <f>IF(A217="","",VLOOKUP($A217,Entry!A:D,3,FALSE))</f>
        <v/>
      </c>
      <c r="O217" s="16" t="str">
        <f>IF(A217="","",IF(VLOOKUP($A217,Entry!A:D,4,FALSE)="","M",VLOOKUP($A217,Entry!A:D,4,FALSE)))</f>
        <v/>
      </c>
      <c r="P217" s="17" t="e">
        <f>VLOOKUP(Finish!A217,Summit!A:B,2,FALSE)</f>
        <v>#N/A</v>
      </c>
      <c r="Q217" s="17" t="str">
        <f t="shared" si="5"/>
        <v/>
      </c>
      <c r="R217" s="35">
        <f t="shared" si="6"/>
        <v>7.1527777777777773E-2</v>
      </c>
      <c r="S217" s="17">
        <f t="shared" si="7"/>
        <v>214</v>
      </c>
    </row>
    <row r="218" spans="1:19" ht="12.75" customHeight="1" x14ac:dyDescent="0.2">
      <c r="A218" s="30"/>
      <c r="B218" s="38" t="str">
        <f>IF(A218="","ready",IF(COUNTIF(Entry!L:L,A218)=0,"unknown number",IF(MATCH(A218,A:A,0)&lt;ROW(),"duplicate number","OK")))</f>
        <v>ready</v>
      </c>
      <c r="C218" s="30">
        <f t="shared" ref="C218:D218" si="221">C217</f>
        <v>0</v>
      </c>
      <c r="D218" s="30">
        <f t="shared" si="221"/>
        <v>103</v>
      </c>
      <c r="E218" s="30"/>
      <c r="F218" s="35">
        <f t="shared" si="0"/>
        <v>7.1527777777777773E-2</v>
      </c>
      <c r="G218" s="39" t="str">
        <f t="shared" si="1"/>
        <v>ready</v>
      </c>
      <c r="H218" s="17">
        <f t="shared" si="2"/>
        <v>215</v>
      </c>
      <c r="I218" s="17" t="str">
        <f t="shared" si="3"/>
        <v/>
      </c>
      <c r="J218" s="17" t="str">
        <f t="shared" si="4"/>
        <v/>
      </c>
      <c r="K218" s="17"/>
      <c r="L218" s="17"/>
      <c r="M218" s="16" t="str">
        <f>IF(A218="","",VLOOKUP($A218,Entry!A:D,2,FALSE))</f>
        <v/>
      </c>
      <c r="N218" s="16" t="str">
        <f>IF(A218="","",VLOOKUP($A218,Entry!A:D,3,FALSE))</f>
        <v/>
      </c>
      <c r="O218" s="16" t="str">
        <f>IF(A218="","",IF(VLOOKUP($A218,Entry!A:D,4,FALSE)="","M",VLOOKUP($A218,Entry!A:D,4,FALSE)))</f>
        <v/>
      </c>
      <c r="P218" s="17" t="e">
        <f>VLOOKUP(Finish!A218,Summit!A:B,2,FALSE)</f>
        <v>#N/A</v>
      </c>
      <c r="Q218" s="17" t="str">
        <f t="shared" si="5"/>
        <v/>
      </c>
      <c r="R218" s="35">
        <f t="shared" si="6"/>
        <v>7.1527777777777773E-2</v>
      </c>
      <c r="S218" s="17">
        <f t="shared" si="7"/>
        <v>215</v>
      </c>
    </row>
    <row r="219" spans="1:19" ht="12.75" customHeight="1" x14ac:dyDescent="0.2">
      <c r="A219" s="30"/>
      <c r="B219" s="38" t="str">
        <f>IF(A219="","ready",IF(COUNTIF(Entry!L:L,A219)=0,"unknown number",IF(MATCH(A219,A:A,0)&lt;ROW(),"duplicate number","OK")))</f>
        <v>ready</v>
      </c>
      <c r="C219" s="30">
        <f t="shared" ref="C219:D219" si="222">C218</f>
        <v>0</v>
      </c>
      <c r="D219" s="30">
        <f t="shared" si="222"/>
        <v>103</v>
      </c>
      <c r="E219" s="30"/>
      <c r="F219" s="35">
        <f t="shared" si="0"/>
        <v>7.1527777777777773E-2</v>
      </c>
      <c r="G219" s="39" t="str">
        <f t="shared" si="1"/>
        <v>ready</v>
      </c>
      <c r="H219" s="17">
        <f t="shared" si="2"/>
        <v>216</v>
      </c>
      <c r="I219" s="17" t="str">
        <f t="shared" si="3"/>
        <v/>
      </c>
      <c r="J219" s="17" t="str">
        <f t="shared" si="4"/>
        <v/>
      </c>
      <c r="K219" s="17"/>
      <c r="L219" s="17"/>
      <c r="M219" s="16" t="str">
        <f>IF(A219="","",VLOOKUP($A219,Entry!A:D,2,FALSE))</f>
        <v/>
      </c>
      <c r="N219" s="16" t="str">
        <f>IF(A219="","",VLOOKUP($A219,Entry!A:D,3,FALSE))</f>
        <v/>
      </c>
      <c r="O219" s="16" t="str">
        <f>IF(A219="","",IF(VLOOKUP($A219,Entry!A:D,4,FALSE)="","M",VLOOKUP($A219,Entry!A:D,4,FALSE)))</f>
        <v/>
      </c>
      <c r="P219" s="17" t="e">
        <f>VLOOKUP(Finish!A219,Summit!A:B,2,FALSE)</f>
        <v>#N/A</v>
      </c>
      <c r="Q219" s="17" t="str">
        <f t="shared" si="5"/>
        <v/>
      </c>
      <c r="R219" s="35">
        <f t="shared" si="6"/>
        <v>7.1527777777777773E-2</v>
      </c>
      <c r="S219" s="17">
        <f t="shared" si="7"/>
        <v>216</v>
      </c>
    </row>
    <row r="220" spans="1:19" ht="12.75" customHeight="1" x14ac:dyDescent="0.2">
      <c r="A220" s="30"/>
      <c r="B220" s="38" t="str">
        <f>IF(A220="","ready",IF(COUNTIF(Entry!L:L,A220)=0,"unknown number",IF(MATCH(A220,A:A,0)&lt;ROW(),"duplicate number","OK")))</f>
        <v>ready</v>
      </c>
      <c r="C220" s="30">
        <f t="shared" ref="C220:D220" si="223">C219</f>
        <v>0</v>
      </c>
      <c r="D220" s="30">
        <f t="shared" si="223"/>
        <v>103</v>
      </c>
      <c r="E220" s="30"/>
      <c r="F220" s="35">
        <f t="shared" si="0"/>
        <v>7.1527777777777773E-2</v>
      </c>
      <c r="G220" s="39" t="str">
        <f t="shared" si="1"/>
        <v>ready</v>
      </c>
      <c r="H220" s="17">
        <f t="shared" si="2"/>
        <v>217</v>
      </c>
      <c r="I220" s="17" t="str">
        <f t="shared" si="3"/>
        <v/>
      </c>
      <c r="J220" s="17" t="str">
        <f t="shared" si="4"/>
        <v/>
      </c>
      <c r="K220" s="17"/>
      <c r="L220" s="17"/>
      <c r="M220" s="16" t="str">
        <f>IF(A220="","",VLOOKUP($A220,Entry!A:D,2,FALSE))</f>
        <v/>
      </c>
      <c r="N220" s="16" t="str">
        <f>IF(A220="","",VLOOKUP($A220,Entry!A:D,3,FALSE))</f>
        <v/>
      </c>
      <c r="O220" s="16" t="str">
        <f>IF(A220="","",IF(VLOOKUP($A220,Entry!A:D,4,FALSE)="","M",VLOOKUP($A220,Entry!A:D,4,FALSE)))</f>
        <v/>
      </c>
      <c r="P220" s="17" t="e">
        <f>VLOOKUP(Finish!A220,Summit!A:B,2,FALSE)</f>
        <v>#N/A</v>
      </c>
      <c r="Q220" s="17" t="str">
        <f t="shared" si="5"/>
        <v/>
      </c>
      <c r="R220" s="35">
        <f t="shared" si="6"/>
        <v>7.1527777777777773E-2</v>
      </c>
      <c r="S220" s="17">
        <f t="shared" si="7"/>
        <v>217</v>
      </c>
    </row>
    <row r="221" spans="1:19" ht="12.75" customHeight="1" x14ac:dyDescent="0.2">
      <c r="A221" s="30"/>
      <c r="B221" s="38" t="str">
        <f>IF(A221="","ready",IF(COUNTIF(Entry!L:L,A221)=0,"unknown number",IF(MATCH(A221,A:A,0)&lt;ROW(),"duplicate number","OK")))</f>
        <v>ready</v>
      </c>
      <c r="C221" s="30">
        <f t="shared" ref="C221:D221" si="224">C220</f>
        <v>0</v>
      </c>
      <c r="D221" s="30">
        <f t="shared" si="224"/>
        <v>103</v>
      </c>
      <c r="E221" s="30"/>
      <c r="F221" s="35">
        <f t="shared" si="0"/>
        <v>7.1527777777777773E-2</v>
      </c>
      <c r="G221" s="39" t="str">
        <f t="shared" si="1"/>
        <v>ready</v>
      </c>
      <c r="H221" s="17">
        <f t="shared" si="2"/>
        <v>218</v>
      </c>
      <c r="I221" s="17" t="str">
        <f t="shared" si="3"/>
        <v/>
      </c>
      <c r="J221" s="17" t="str">
        <f t="shared" si="4"/>
        <v/>
      </c>
      <c r="K221" s="17"/>
      <c r="L221" s="17"/>
      <c r="M221" s="16" t="str">
        <f>IF(A221="","",VLOOKUP($A221,Entry!A:D,2,FALSE))</f>
        <v/>
      </c>
      <c r="N221" s="16" t="str">
        <f>IF(A221="","",VLOOKUP($A221,Entry!A:D,3,FALSE))</f>
        <v/>
      </c>
      <c r="O221" s="16" t="str">
        <f>IF(A221="","",IF(VLOOKUP($A221,Entry!A:D,4,FALSE)="","M",VLOOKUP($A221,Entry!A:D,4,FALSE)))</f>
        <v/>
      </c>
      <c r="P221" s="17" t="e">
        <f>VLOOKUP(Finish!A221,Summit!A:B,2,FALSE)</f>
        <v>#N/A</v>
      </c>
      <c r="Q221" s="17" t="str">
        <f t="shared" si="5"/>
        <v/>
      </c>
      <c r="R221" s="35">
        <f t="shared" si="6"/>
        <v>7.1527777777777773E-2</v>
      </c>
      <c r="S221" s="17">
        <f t="shared" si="7"/>
        <v>218</v>
      </c>
    </row>
    <row r="222" spans="1:19" ht="12.75" customHeight="1" x14ac:dyDescent="0.2">
      <c r="A222" s="30"/>
      <c r="B222" s="38" t="str">
        <f>IF(A222="","ready",IF(COUNTIF(Entry!L:L,A222)=0,"unknown number",IF(MATCH(A222,A:A,0)&lt;ROW(),"duplicate number","OK")))</f>
        <v>ready</v>
      </c>
      <c r="C222" s="30">
        <f t="shared" ref="C222:D222" si="225">C221</f>
        <v>0</v>
      </c>
      <c r="D222" s="30">
        <f t="shared" si="225"/>
        <v>103</v>
      </c>
      <c r="E222" s="30"/>
      <c r="F222" s="35">
        <f t="shared" si="0"/>
        <v>7.1527777777777773E-2</v>
      </c>
      <c r="G222" s="39" t="str">
        <f t="shared" si="1"/>
        <v>ready</v>
      </c>
      <c r="H222" s="17">
        <f t="shared" si="2"/>
        <v>219</v>
      </c>
      <c r="I222" s="17" t="str">
        <f t="shared" si="3"/>
        <v/>
      </c>
      <c r="J222" s="17" t="str">
        <f t="shared" si="4"/>
        <v/>
      </c>
      <c r="K222" s="17"/>
      <c r="L222" s="17"/>
      <c r="M222" s="16" t="str">
        <f>IF(A222="","",VLOOKUP($A222,Entry!A:D,2,FALSE))</f>
        <v/>
      </c>
      <c r="N222" s="16" t="str">
        <f>IF(A222="","",VLOOKUP($A222,Entry!A:D,3,FALSE))</f>
        <v/>
      </c>
      <c r="O222" s="16" t="str">
        <f>IF(A222="","",IF(VLOOKUP($A222,Entry!A:D,4,FALSE)="","M",VLOOKUP($A222,Entry!A:D,4,FALSE)))</f>
        <v/>
      </c>
      <c r="P222" s="17" t="e">
        <f>VLOOKUP(Finish!A222,Summit!A:B,2,FALSE)</f>
        <v>#N/A</v>
      </c>
      <c r="Q222" s="17" t="str">
        <f t="shared" si="5"/>
        <v/>
      </c>
      <c r="R222" s="35">
        <f t="shared" si="6"/>
        <v>7.1527777777777773E-2</v>
      </c>
      <c r="S222" s="17">
        <f t="shared" si="7"/>
        <v>219</v>
      </c>
    </row>
    <row r="223" spans="1:19" ht="12.75" customHeight="1" x14ac:dyDescent="0.2">
      <c r="A223" s="30"/>
      <c r="B223" s="38" t="str">
        <f>IF(A223="","ready",IF(COUNTIF(Entry!L:L,A223)=0,"unknown number",IF(MATCH(A223,A:A,0)&lt;ROW(),"duplicate number","OK")))</f>
        <v>ready</v>
      </c>
      <c r="C223" s="30">
        <f t="shared" ref="C223:D223" si="226">C222</f>
        <v>0</v>
      </c>
      <c r="D223" s="30">
        <f t="shared" si="226"/>
        <v>103</v>
      </c>
      <c r="E223" s="30"/>
      <c r="F223" s="35">
        <f t="shared" si="0"/>
        <v>7.1527777777777773E-2</v>
      </c>
      <c r="G223" s="39" t="str">
        <f t="shared" si="1"/>
        <v>ready</v>
      </c>
      <c r="H223" s="17">
        <f t="shared" si="2"/>
        <v>220</v>
      </c>
      <c r="I223" s="17" t="str">
        <f t="shared" si="3"/>
        <v/>
      </c>
      <c r="J223" s="17" t="str">
        <f t="shared" si="4"/>
        <v/>
      </c>
      <c r="K223" s="17"/>
      <c r="L223" s="17"/>
      <c r="M223" s="16" t="str">
        <f>IF(A223="","",VLOOKUP($A223,Entry!A:D,2,FALSE))</f>
        <v/>
      </c>
      <c r="N223" s="16" t="str">
        <f>IF(A223="","",VLOOKUP($A223,Entry!A:D,3,FALSE))</f>
        <v/>
      </c>
      <c r="O223" s="16" t="str">
        <f>IF(A223="","",IF(VLOOKUP($A223,Entry!A:D,4,FALSE)="","M",VLOOKUP($A223,Entry!A:D,4,FALSE)))</f>
        <v/>
      </c>
      <c r="P223" s="17" t="e">
        <f>VLOOKUP(Finish!A223,Summit!A:B,2,FALSE)</f>
        <v>#N/A</v>
      </c>
      <c r="Q223" s="17" t="str">
        <f t="shared" si="5"/>
        <v/>
      </c>
      <c r="R223" s="35">
        <f t="shared" si="6"/>
        <v>7.1527777777777773E-2</v>
      </c>
      <c r="S223" s="17">
        <f t="shared" si="7"/>
        <v>220</v>
      </c>
    </row>
    <row r="224" spans="1:19" ht="12.75" customHeight="1" x14ac:dyDescent="0.2">
      <c r="A224" s="30"/>
      <c r="B224" s="38" t="str">
        <f>IF(A224="","ready",IF(COUNTIF(Entry!L:L,A224)=0,"unknown number",IF(MATCH(A224,A:A,0)&lt;ROW(),"duplicate number","OK")))</f>
        <v>ready</v>
      </c>
      <c r="C224" s="30">
        <f t="shared" ref="C224:D224" si="227">C223</f>
        <v>0</v>
      </c>
      <c r="D224" s="30">
        <f t="shared" si="227"/>
        <v>103</v>
      </c>
      <c r="E224" s="30"/>
      <c r="F224" s="35">
        <f t="shared" si="0"/>
        <v>7.1527777777777773E-2</v>
      </c>
      <c r="G224" s="39" t="str">
        <f t="shared" si="1"/>
        <v>ready</v>
      </c>
      <c r="H224" s="17">
        <f t="shared" si="2"/>
        <v>221</v>
      </c>
      <c r="I224" s="17" t="str">
        <f t="shared" si="3"/>
        <v/>
      </c>
      <c r="J224" s="17" t="str">
        <f t="shared" si="4"/>
        <v/>
      </c>
      <c r="K224" s="17"/>
      <c r="L224" s="17"/>
      <c r="M224" s="16" t="str">
        <f>IF(A224="","",VLOOKUP($A224,Entry!A:D,2,FALSE))</f>
        <v/>
      </c>
      <c r="N224" s="16" t="str">
        <f>IF(A224="","",VLOOKUP($A224,Entry!A:D,3,FALSE))</f>
        <v/>
      </c>
      <c r="O224" s="16" t="str">
        <f>IF(A224="","",IF(VLOOKUP($A224,Entry!A:D,4,FALSE)="","M",VLOOKUP($A224,Entry!A:D,4,FALSE)))</f>
        <v/>
      </c>
      <c r="P224" s="17" t="e">
        <f>VLOOKUP(Finish!A224,Summit!A:B,2,FALSE)</f>
        <v>#N/A</v>
      </c>
      <c r="Q224" s="17" t="str">
        <f t="shared" si="5"/>
        <v/>
      </c>
      <c r="R224" s="35">
        <f t="shared" si="6"/>
        <v>7.1527777777777773E-2</v>
      </c>
      <c r="S224" s="17">
        <f t="shared" si="7"/>
        <v>221</v>
      </c>
    </row>
    <row r="225" spans="1:19" ht="12.75" customHeight="1" x14ac:dyDescent="0.2">
      <c r="A225" s="30"/>
      <c r="B225" s="38" t="str">
        <f>IF(A225="","ready",IF(COUNTIF(Entry!L:L,A225)=0,"unknown number",IF(MATCH(A225,A:A,0)&lt;ROW(),"duplicate number","OK")))</f>
        <v>ready</v>
      </c>
      <c r="C225" s="30">
        <f t="shared" ref="C225:D225" si="228">C224</f>
        <v>0</v>
      </c>
      <c r="D225" s="30">
        <f t="shared" si="228"/>
        <v>103</v>
      </c>
      <c r="E225" s="30"/>
      <c r="F225" s="35">
        <f t="shared" si="0"/>
        <v>7.1527777777777773E-2</v>
      </c>
      <c r="G225" s="39" t="str">
        <f t="shared" si="1"/>
        <v>ready</v>
      </c>
      <c r="H225" s="17">
        <f t="shared" si="2"/>
        <v>222</v>
      </c>
      <c r="I225" s="17" t="str">
        <f t="shared" si="3"/>
        <v/>
      </c>
      <c r="J225" s="17" t="str">
        <f t="shared" si="4"/>
        <v/>
      </c>
      <c r="K225" s="17"/>
      <c r="L225" s="17"/>
      <c r="M225" s="16" t="str">
        <f>IF(A225="","",VLOOKUP($A225,Entry!A:D,2,FALSE))</f>
        <v/>
      </c>
      <c r="N225" s="16" t="str">
        <f>IF(A225="","",VLOOKUP($A225,Entry!A:D,3,FALSE))</f>
        <v/>
      </c>
      <c r="O225" s="16" t="str">
        <f>IF(A225="","",IF(VLOOKUP($A225,Entry!A:D,4,FALSE)="","M",VLOOKUP($A225,Entry!A:D,4,FALSE)))</f>
        <v/>
      </c>
      <c r="P225" s="17" t="e">
        <f>VLOOKUP(Finish!A225,Summit!A:B,2,FALSE)</f>
        <v>#N/A</v>
      </c>
      <c r="Q225" s="17" t="str">
        <f t="shared" si="5"/>
        <v/>
      </c>
      <c r="R225" s="35">
        <f t="shared" si="6"/>
        <v>7.1527777777777773E-2</v>
      </c>
      <c r="S225" s="17">
        <f t="shared" si="7"/>
        <v>222</v>
      </c>
    </row>
    <row r="226" spans="1:19" ht="12.75" customHeight="1" x14ac:dyDescent="0.2">
      <c r="A226" s="30"/>
      <c r="B226" s="38" t="str">
        <f>IF(A226="","ready",IF(COUNTIF(Entry!L:L,A226)=0,"unknown number",IF(MATCH(A226,A:A,0)&lt;ROW(),"duplicate number","OK")))</f>
        <v>ready</v>
      </c>
      <c r="C226" s="30">
        <f t="shared" ref="C226:D226" si="229">C225</f>
        <v>0</v>
      </c>
      <c r="D226" s="30">
        <f t="shared" si="229"/>
        <v>103</v>
      </c>
      <c r="E226" s="30"/>
      <c r="F226" s="35">
        <f t="shared" si="0"/>
        <v>7.1527777777777773E-2</v>
      </c>
      <c r="G226" s="39" t="str">
        <f t="shared" si="1"/>
        <v>ready</v>
      </c>
      <c r="H226" s="17">
        <f t="shared" si="2"/>
        <v>223</v>
      </c>
      <c r="I226" s="17" t="str">
        <f t="shared" si="3"/>
        <v/>
      </c>
      <c r="J226" s="17" t="str">
        <f t="shared" si="4"/>
        <v/>
      </c>
      <c r="K226" s="17"/>
      <c r="L226" s="17"/>
      <c r="M226" s="16" t="str">
        <f>IF(A226="","",VLOOKUP($A226,Entry!A:D,2,FALSE))</f>
        <v/>
      </c>
      <c r="N226" s="16" t="str">
        <f>IF(A226="","",VLOOKUP($A226,Entry!A:D,3,FALSE))</f>
        <v/>
      </c>
      <c r="O226" s="16" t="str">
        <f>IF(A226="","",IF(VLOOKUP($A226,Entry!A:D,4,FALSE)="","M",VLOOKUP($A226,Entry!A:D,4,FALSE)))</f>
        <v/>
      </c>
      <c r="P226" s="17" t="e">
        <f>VLOOKUP(Finish!A226,Summit!A:B,2,FALSE)</f>
        <v>#N/A</v>
      </c>
      <c r="Q226" s="17" t="str">
        <f t="shared" si="5"/>
        <v/>
      </c>
      <c r="R226" s="35">
        <f t="shared" si="6"/>
        <v>7.1527777777777773E-2</v>
      </c>
      <c r="S226" s="17">
        <f t="shared" si="7"/>
        <v>223</v>
      </c>
    </row>
    <row r="227" spans="1:19" ht="12.75" customHeight="1" x14ac:dyDescent="0.2">
      <c r="A227" s="30"/>
      <c r="B227" s="38" t="str">
        <f>IF(A227="","ready",IF(COUNTIF(Entry!L:L,A227)=0,"unknown number",IF(MATCH(A227,A:A,0)&lt;ROW(),"duplicate number","OK")))</f>
        <v>ready</v>
      </c>
      <c r="C227" s="30">
        <f t="shared" ref="C227:D227" si="230">C226</f>
        <v>0</v>
      </c>
      <c r="D227" s="30">
        <f t="shared" si="230"/>
        <v>103</v>
      </c>
      <c r="E227" s="30"/>
      <c r="F227" s="35">
        <f t="shared" si="0"/>
        <v>7.1527777777777773E-2</v>
      </c>
      <c r="G227" s="39" t="str">
        <f t="shared" si="1"/>
        <v>ready</v>
      </c>
      <c r="H227" s="17">
        <f t="shared" si="2"/>
        <v>224</v>
      </c>
      <c r="I227" s="17" t="str">
        <f t="shared" si="3"/>
        <v/>
      </c>
      <c r="J227" s="17" t="str">
        <f t="shared" si="4"/>
        <v/>
      </c>
      <c r="K227" s="17"/>
      <c r="L227" s="17"/>
      <c r="M227" s="16" t="str">
        <f>IF(A227="","",VLOOKUP($A227,Entry!A:D,2,FALSE))</f>
        <v/>
      </c>
      <c r="N227" s="16" t="str">
        <f>IF(A227="","",VLOOKUP($A227,Entry!A:D,3,FALSE))</f>
        <v/>
      </c>
      <c r="O227" s="16" t="str">
        <f>IF(A227="","",IF(VLOOKUP($A227,Entry!A:D,4,FALSE)="","M",VLOOKUP($A227,Entry!A:D,4,FALSE)))</f>
        <v/>
      </c>
      <c r="P227" s="17" t="e">
        <f>VLOOKUP(Finish!A227,Summit!A:B,2,FALSE)</f>
        <v>#N/A</v>
      </c>
      <c r="Q227" s="17" t="str">
        <f t="shared" si="5"/>
        <v/>
      </c>
      <c r="R227" s="35">
        <f t="shared" si="6"/>
        <v>7.1527777777777773E-2</v>
      </c>
      <c r="S227" s="17">
        <f t="shared" si="7"/>
        <v>224</v>
      </c>
    </row>
    <row r="228" spans="1:19" ht="12.75" customHeight="1" x14ac:dyDescent="0.2">
      <c r="A228" s="30"/>
      <c r="B228" s="38" t="str">
        <f>IF(A228="","ready",IF(COUNTIF(Entry!L:L,A228)=0,"unknown number",IF(MATCH(A228,A:A,0)&lt;ROW(),"duplicate number","OK")))</f>
        <v>ready</v>
      </c>
      <c r="C228" s="30">
        <f t="shared" ref="C228:D228" si="231">C227</f>
        <v>0</v>
      </c>
      <c r="D228" s="30">
        <f t="shared" si="231"/>
        <v>103</v>
      </c>
      <c r="E228" s="30"/>
      <c r="F228" s="35">
        <f t="shared" si="0"/>
        <v>7.1527777777777773E-2</v>
      </c>
      <c r="G228" s="39" t="str">
        <f t="shared" si="1"/>
        <v>ready</v>
      </c>
      <c r="H228" s="17">
        <f t="shared" si="2"/>
        <v>225</v>
      </c>
      <c r="I228" s="17" t="str">
        <f t="shared" si="3"/>
        <v/>
      </c>
      <c r="J228" s="17" t="str">
        <f t="shared" si="4"/>
        <v/>
      </c>
      <c r="K228" s="17"/>
      <c r="L228" s="17"/>
      <c r="M228" s="16" t="str">
        <f>IF(A228="","",VLOOKUP($A228,Entry!A:D,2,FALSE))</f>
        <v/>
      </c>
      <c r="N228" s="16" t="str">
        <f>IF(A228="","",VLOOKUP($A228,Entry!A:D,3,FALSE))</f>
        <v/>
      </c>
      <c r="O228" s="16" t="str">
        <f>IF(A228="","",IF(VLOOKUP($A228,Entry!A:D,4,FALSE)="","M",VLOOKUP($A228,Entry!A:D,4,FALSE)))</f>
        <v/>
      </c>
      <c r="P228" s="17" t="e">
        <f>VLOOKUP(Finish!A228,Summit!A:B,2,FALSE)</f>
        <v>#N/A</v>
      </c>
      <c r="Q228" s="17" t="str">
        <f t="shared" si="5"/>
        <v/>
      </c>
      <c r="R228" s="35">
        <f t="shared" si="6"/>
        <v>7.1527777777777773E-2</v>
      </c>
      <c r="S228" s="17">
        <f t="shared" si="7"/>
        <v>225</v>
      </c>
    </row>
    <row r="229" spans="1:19" ht="12.75" customHeight="1" x14ac:dyDescent="0.2">
      <c r="A229" s="30"/>
      <c r="B229" s="38" t="str">
        <f>IF(A229="","ready",IF(COUNTIF(Entry!L:L,A229)=0,"unknown number",IF(MATCH(A229,A:A,0)&lt;ROW(),"duplicate number","OK")))</f>
        <v>ready</v>
      </c>
      <c r="C229" s="30">
        <f t="shared" ref="C229:D229" si="232">C228</f>
        <v>0</v>
      </c>
      <c r="D229" s="30">
        <f t="shared" si="232"/>
        <v>103</v>
      </c>
      <c r="E229" s="30"/>
      <c r="F229" s="35">
        <f t="shared" si="0"/>
        <v>7.1527777777777773E-2</v>
      </c>
      <c r="G229" s="39" t="str">
        <f t="shared" si="1"/>
        <v>ready</v>
      </c>
      <c r="H229" s="17">
        <f t="shared" si="2"/>
        <v>226</v>
      </c>
      <c r="I229" s="17" t="str">
        <f t="shared" si="3"/>
        <v/>
      </c>
      <c r="J229" s="17" t="str">
        <f t="shared" si="4"/>
        <v/>
      </c>
      <c r="K229" s="17"/>
      <c r="L229" s="17"/>
      <c r="M229" s="16" t="str">
        <f>IF(A229="","",VLOOKUP($A229,Entry!A:D,2,FALSE))</f>
        <v/>
      </c>
      <c r="N229" s="16" t="str">
        <f>IF(A229="","",VLOOKUP($A229,Entry!A:D,3,FALSE))</f>
        <v/>
      </c>
      <c r="O229" s="16" t="str">
        <f>IF(A229="","",IF(VLOOKUP($A229,Entry!A:D,4,FALSE)="","M",VLOOKUP($A229,Entry!A:D,4,FALSE)))</f>
        <v/>
      </c>
      <c r="P229" s="17" t="e">
        <f>VLOOKUP(Finish!A229,Summit!A:B,2,FALSE)</f>
        <v>#N/A</v>
      </c>
      <c r="Q229" s="17" t="str">
        <f t="shared" si="5"/>
        <v/>
      </c>
      <c r="R229" s="35">
        <f t="shared" si="6"/>
        <v>7.1527777777777773E-2</v>
      </c>
      <c r="S229" s="17">
        <f t="shared" si="7"/>
        <v>226</v>
      </c>
    </row>
    <row r="230" spans="1:19" ht="12.75" customHeight="1" x14ac:dyDescent="0.2">
      <c r="A230" s="30"/>
      <c r="B230" s="38" t="str">
        <f>IF(A230="","ready",IF(COUNTIF(Entry!L:L,A230)=0,"unknown number",IF(MATCH(A230,A:A,0)&lt;ROW(),"duplicate number","OK")))</f>
        <v>ready</v>
      </c>
      <c r="C230" s="30">
        <f t="shared" ref="C230:D230" si="233">C229</f>
        <v>0</v>
      </c>
      <c r="D230" s="30">
        <f t="shared" si="233"/>
        <v>103</v>
      </c>
      <c r="E230" s="30"/>
      <c r="F230" s="35">
        <f t="shared" si="0"/>
        <v>7.1527777777777773E-2</v>
      </c>
      <c r="G230" s="39" t="str">
        <f t="shared" si="1"/>
        <v>ready</v>
      </c>
      <c r="H230" s="17">
        <f t="shared" si="2"/>
        <v>227</v>
      </c>
      <c r="I230" s="17" t="str">
        <f t="shared" si="3"/>
        <v/>
      </c>
      <c r="J230" s="17" t="str">
        <f t="shared" si="4"/>
        <v/>
      </c>
      <c r="K230" s="17"/>
      <c r="L230" s="17"/>
      <c r="M230" s="16" t="str">
        <f>IF(A230="","",VLOOKUP($A230,Entry!A:D,2,FALSE))</f>
        <v/>
      </c>
      <c r="N230" s="16" t="str">
        <f>IF(A230="","",VLOOKUP($A230,Entry!A:D,3,FALSE))</f>
        <v/>
      </c>
      <c r="O230" s="16" t="str">
        <f>IF(A230="","",IF(VLOOKUP($A230,Entry!A:D,4,FALSE)="","M",VLOOKUP($A230,Entry!A:D,4,FALSE)))</f>
        <v/>
      </c>
      <c r="P230" s="17" t="e">
        <f>VLOOKUP(Finish!A230,Summit!A:B,2,FALSE)</f>
        <v>#N/A</v>
      </c>
      <c r="Q230" s="17" t="str">
        <f t="shared" si="5"/>
        <v/>
      </c>
      <c r="R230" s="35">
        <f t="shared" si="6"/>
        <v>7.1527777777777773E-2</v>
      </c>
      <c r="S230" s="17">
        <f t="shared" si="7"/>
        <v>227</v>
      </c>
    </row>
    <row r="231" spans="1:19" ht="12.75" customHeight="1" x14ac:dyDescent="0.2">
      <c r="A231" s="30"/>
      <c r="B231" s="38" t="str">
        <f>IF(A231="","ready",IF(COUNTIF(Entry!L:L,A231)=0,"unknown number",IF(MATCH(A231,A:A,0)&lt;ROW(),"duplicate number","OK")))</f>
        <v>ready</v>
      </c>
      <c r="C231" s="30">
        <f t="shared" ref="C231:D231" si="234">C230</f>
        <v>0</v>
      </c>
      <c r="D231" s="30">
        <f t="shared" si="234"/>
        <v>103</v>
      </c>
      <c r="E231" s="30"/>
      <c r="F231" s="35">
        <f t="shared" si="0"/>
        <v>7.1527777777777773E-2</v>
      </c>
      <c r="G231" s="39" t="str">
        <f t="shared" si="1"/>
        <v>ready</v>
      </c>
      <c r="H231" s="17">
        <f t="shared" si="2"/>
        <v>228</v>
      </c>
      <c r="I231" s="17" t="str">
        <f t="shared" si="3"/>
        <v/>
      </c>
      <c r="J231" s="17" t="str">
        <f t="shared" si="4"/>
        <v/>
      </c>
      <c r="K231" s="17"/>
      <c r="L231" s="17"/>
      <c r="M231" s="16" t="str">
        <f>IF(A231="","",VLOOKUP($A231,Entry!A:D,2,FALSE))</f>
        <v/>
      </c>
      <c r="N231" s="16" t="str">
        <f>IF(A231="","",VLOOKUP($A231,Entry!A:D,3,FALSE))</f>
        <v/>
      </c>
      <c r="O231" s="16" t="str">
        <f>IF(A231="","",IF(VLOOKUP($A231,Entry!A:D,4,FALSE)="","M",VLOOKUP($A231,Entry!A:D,4,FALSE)))</f>
        <v/>
      </c>
      <c r="P231" s="17" t="e">
        <f>VLOOKUP(Finish!A231,Summit!A:B,2,FALSE)</f>
        <v>#N/A</v>
      </c>
      <c r="Q231" s="17" t="str">
        <f t="shared" si="5"/>
        <v/>
      </c>
      <c r="R231" s="35">
        <f t="shared" si="6"/>
        <v>7.1527777777777773E-2</v>
      </c>
      <c r="S231" s="17">
        <f t="shared" si="7"/>
        <v>228</v>
      </c>
    </row>
    <row r="232" spans="1:19" ht="12.75" customHeight="1" x14ac:dyDescent="0.2">
      <c r="A232" s="30"/>
      <c r="B232" s="38" t="str">
        <f>IF(A232="","ready",IF(COUNTIF(Entry!L:L,A232)=0,"unknown number",IF(MATCH(A232,A:A,0)&lt;ROW(),"duplicate number","OK")))</f>
        <v>ready</v>
      </c>
      <c r="C232" s="30">
        <f t="shared" ref="C232:D232" si="235">C231</f>
        <v>0</v>
      </c>
      <c r="D232" s="30">
        <f t="shared" si="235"/>
        <v>103</v>
      </c>
      <c r="E232" s="30"/>
      <c r="F232" s="35">
        <f t="shared" si="0"/>
        <v>7.1527777777777773E-2</v>
      </c>
      <c r="G232" s="39" t="str">
        <f t="shared" si="1"/>
        <v>ready</v>
      </c>
      <c r="H232" s="17">
        <f t="shared" si="2"/>
        <v>229</v>
      </c>
      <c r="I232" s="17" t="str">
        <f t="shared" si="3"/>
        <v/>
      </c>
      <c r="J232" s="17" t="str">
        <f t="shared" si="4"/>
        <v/>
      </c>
      <c r="K232" s="17"/>
      <c r="L232" s="17"/>
      <c r="M232" s="16" t="str">
        <f>IF(A232="","",VLOOKUP($A232,Entry!A:D,2,FALSE))</f>
        <v/>
      </c>
      <c r="N232" s="16" t="str">
        <f>IF(A232="","",VLOOKUP($A232,Entry!A:D,3,FALSE))</f>
        <v/>
      </c>
      <c r="O232" s="16" t="str">
        <f>IF(A232="","",IF(VLOOKUP($A232,Entry!A:D,4,FALSE)="","M",VLOOKUP($A232,Entry!A:D,4,FALSE)))</f>
        <v/>
      </c>
      <c r="P232" s="17" t="e">
        <f>VLOOKUP(Finish!A232,Summit!A:B,2,FALSE)</f>
        <v>#N/A</v>
      </c>
      <c r="Q232" s="17" t="str">
        <f t="shared" si="5"/>
        <v/>
      </c>
      <c r="R232" s="35">
        <f t="shared" si="6"/>
        <v>7.1527777777777773E-2</v>
      </c>
      <c r="S232" s="17">
        <f t="shared" si="7"/>
        <v>229</v>
      </c>
    </row>
    <row r="233" spans="1:19" ht="12.75" customHeight="1" x14ac:dyDescent="0.2">
      <c r="A233" s="30"/>
      <c r="B233" s="38" t="str">
        <f>IF(A233="","ready",IF(COUNTIF(Entry!L:L,A233)=0,"unknown number",IF(MATCH(A233,A:A,0)&lt;ROW(),"duplicate number","OK")))</f>
        <v>ready</v>
      </c>
      <c r="C233" s="30">
        <f t="shared" ref="C233:D233" si="236">C232</f>
        <v>0</v>
      </c>
      <c r="D233" s="30">
        <f t="shared" si="236"/>
        <v>103</v>
      </c>
      <c r="E233" s="30"/>
      <c r="F233" s="35">
        <f t="shared" si="0"/>
        <v>7.1527777777777773E-2</v>
      </c>
      <c r="G233" s="39" t="str">
        <f t="shared" si="1"/>
        <v>ready</v>
      </c>
      <c r="H233" s="17">
        <f t="shared" si="2"/>
        <v>230</v>
      </c>
      <c r="I233" s="17" t="str">
        <f t="shared" si="3"/>
        <v/>
      </c>
      <c r="J233" s="17" t="str">
        <f t="shared" si="4"/>
        <v/>
      </c>
      <c r="K233" s="17"/>
      <c r="L233" s="17"/>
      <c r="M233" s="16" t="str">
        <f>IF(A233="","",VLOOKUP($A233,Entry!A:D,2,FALSE))</f>
        <v/>
      </c>
      <c r="N233" s="16" t="str">
        <f>IF(A233="","",VLOOKUP($A233,Entry!A:D,3,FALSE))</f>
        <v/>
      </c>
      <c r="O233" s="16" t="str">
        <f>IF(A233="","",IF(VLOOKUP($A233,Entry!A:D,4,FALSE)="","M",VLOOKUP($A233,Entry!A:D,4,FALSE)))</f>
        <v/>
      </c>
      <c r="P233" s="17" t="e">
        <f>VLOOKUP(Finish!A233,Summit!A:B,2,FALSE)</f>
        <v>#N/A</v>
      </c>
      <c r="Q233" s="17" t="str">
        <f t="shared" si="5"/>
        <v/>
      </c>
      <c r="R233" s="35">
        <f t="shared" si="6"/>
        <v>7.1527777777777773E-2</v>
      </c>
      <c r="S233" s="17">
        <f t="shared" si="7"/>
        <v>230</v>
      </c>
    </row>
    <row r="234" spans="1:19" ht="12.75" customHeight="1" x14ac:dyDescent="0.2">
      <c r="A234" s="30"/>
      <c r="B234" s="38" t="str">
        <f>IF(A234="","ready",IF(COUNTIF(Entry!L:L,A234)=0,"unknown number",IF(MATCH(A234,A:A,0)&lt;ROW(),"duplicate number","OK")))</f>
        <v>ready</v>
      </c>
      <c r="C234" s="30">
        <f t="shared" ref="C234:D234" si="237">C233</f>
        <v>0</v>
      </c>
      <c r="D234" s="30">
        <f t="shared" si="237"/>
        <v>103</v>
      </c>
      <c r="E234" s="30"/>
      <c r="F234" s="35">
        <f t="shared" si="0"/>
        <v>7.1527777777777773E-2</v>
      </c>
      <c r="G234" s="39" t="str">
        <f t="shared" si="1"/>
        <v>ready</v>
      </c>
      <c r="H234" s="17">
        <f t="shared" si="2"/>
        <v>231</v>
      </c>
      <c r="I234" s="17" t="str">
        <f t="shared" si="3"/>
        <v/>
      </c>
      <c r="J234" s="17" t="str">
        <f t="shared" si="4"/>
        <v/>
      </c>
      <c r="K234" s="17"/>
      <c r="L234" s="17"/>
      <c r="M234" s="16" t="str">
        <f>IF(A234="","",VLOOKUP($A234,Entry!A:D,2,FALSE))</f>
        <v/>
      </c>
      <c r="N234" s="16" t="str">
        <f>IF(A234="","",VLOOKUP($A234,Entry!A:D,3,FALSE))</f>
        <v/>
      </c>
      <c r="O234" s="16" t="str">
        <f>IF(A234="","",IF(VLOOKUP($A234,Entry!A:D,4,FALSE)="","M",VLOOKUP($A234,Entry!A:D,4,FALSE)))</f>
        <v/>
      </c>
      <c r="P234" s="17" t="e">
        <f>VLOOKUP(Finish!A234,Summit!A:B,2,FALSE)</f>
        <v>#N/A</v>
      </c>
      <c r="Q234" s="17" t="str">
        <f t="shared" si="5"/>
        <v/>
      </c>
      <c r="R234" s="35">
        <f t="shared" si="6"/>
        <v>7.1527777777777773E-2</v>
      </c>
      <c r="S234" s="17">
        <f t="shared" si="7"/>
        <v>231</v>
      </c>
    </row>
    <row r="235" spans="1:19" ht="12.75" customHeight="1" x14ac:dyDescent="0.2">
      <c r="A235" s="30"/>
      <c r="B235" s="38" t="str">
        <f>IF(A235="","ready",IF(COUNTIF(Entry!L:L,A235)=0,"unknown number",IF(MATCH(A235,A:A,0)&lt;ROW(),"duplicate number","OK")))</f>
        <v>ready</v>
      </c>
      <c r="C235" s="30">
        <f t="shared" ref="C235:D235" si="238">C234</f>
        <v>0</v>
      </c>
      <c r="D235" s="30">
        <f t="shared" si="238"/>
        <v>103</v>
      </c>
      <c r="E235" s="30"/>
      <c r="F235" s="35">
        <f t="shared" si="0"/>
        <v>7.1527777777777773E-2</v>
      </c>
      <c r="G235" s="39" t="str">
        <f t="shared" si="1"/>
        <v>ready</v>
      </c>
      <c r="H235" s="17">
        <f t="shared" si="2"/>
        <v>232</v>
      </c>
      <c r="I235" s="17" t="str">
        <f t="shared" si="3"/>
        <v/>
      </c>
      <c r="J235" s="17" t="str">
        <f t="shared" si="4"/>
        <v/>
      </c>
      <c r="K235" s="17"/>
      <c r="L235" s="17"/>
      <c r="M235" s="16" t="str">
        <f>IF(A235="","",VLOOKUP($A235,Entry!A:D,2,FALSE))</f>
        <v/>
      </c>
      <c r="N235" s="16" t="str">
        <f>IF(A235="","",VLOOKUP($A235,Entry!A:D,3,FALSE))</f>
        <v/>
      </c>
      <c r="O235" s="16" t="str">
        <f>IF(A235="","",IF(VLOOKUP($A235,Entry!A:D,4,FALSE)="","M",VLOOKUP($A235,Entry!A:D,4,FALSE)))</f>
        <v/>
      </c>
      <c r="P235" s="17" t="e">
        <f>VLOOKUP(Finish!A235,Summit!A:B,2,FALSE)</f>
        <v>#N/A</v>
      </c>
      <c r="Q235" s="17" t="str">
        <f t="shared" si="5"/>
        <v/>
      </c>
      <c r="R235" s="35">
        <f t="shared" si="6"/>
        <v>7.1527777777777773E-2</v>
      </c>
      <c r="S235" s="17">
        <f t="shared" si="7"/>
        <v>232</v>
      </c>
    </row>
    <row r="236" spans="1:19" ht="12.75" customHeight="1" x14ac:dyDescent="0.2">
      <c r="A236" s="30"/>
      <c r="B236" s="38" t="str">
        <f>IF(A236="","ready",IF(COUNTIF(Entry!L:L,A236)=0,"unknown number",IF(MATCH(A236,A:A,0)&lt;ROW(),"duplicate number","OK")))</f>
        <v>ready</v>
      </c>
      <c r="C236" s="30">
        <f t="shared" ref="C236:D236" si="239">C235</f>
        <v>0</v>
      </c>
      <c r="D236" s="30">
        <f t="shared" si="239"/>
        <v>103</v>
      </c>
      <c r="E236" s="30"/>
      <c r="F236" s="35">
        <f t="shared" si="0"/>
        <v>7.1527777777777773E-2</v>
      </c>
      <c r="G236" s="39" t="str">
        <f t="shared" si="1"/>
        <v>ready</v>
      </c>
      <c r="H236" s="17">
        <f t="shared" si="2"/>
        <v>233</v>
      </c>
      <c r="I236" s="17" t="str">
        <f t="shared" si="3"/>
        <v/>
      </c>
      <c r="J236" s="17" t="str">
        <f t="shared" si="4"/>
        <v/>
      </c>
      <c r="K236" s="17"/>
      <c r="L236" s="17"/>
      <c r="M236" s="16" t="str">
        <f>IF(A236="","",VLOOKUP($A236,Entry!A:D,2,FALSE))</f>
        <v/>
      </c>
      <c r="N236" s="16" t="str">
        <f>IF(A236="","",VLOOKUP($A236,Entry!A:D,3,FALSE))</f>
        <v/>
      </c>
      <c r="O236" s="16" t="str">
        <f>IF(A236="","",IF(VLOOKUP($A236,Entry!A:D,4,FALSE)="","M",VLOOKUP($A236,Entry!A:D,4,FALSE)))</f>
        <v/>
      </c>
      <c r="P236" s="17" t="e">
        <f>VLOOKUP(Finish!A236,Summit!A:B,2,FALSE)</f>
        <v>#N/A</v>
      </c>
      <c r="Q236" s="17" t="str">
        <f t="shared" si="5"/>
        <v/>
      </c>
      <c r="R236" s="35">
        <f t="shared" si="6"/>
        <v>7.1527777777777773E-2</v>
      </c>
      <c r="S236" s="17">
        <f t="shared" si="7"/>
        <v>233</v>
      </c>
    </row>
    <row r="237" spans="1:19" ht="12.75" customHeight="1" x14ac:dyDescent="0.2">
      <c r="A237" s="30"/>
      <c r="B237" s="38" t="str">
        <f>IF(A237="","ready",IF(COUNTIF(Entry!L:L,A237)=0,"unknown number",IF(MATCH(A237,A:A,0)&lt;ROW(),"duplicate number","OK")))</f>
        <v>ready</v>
      </c>
      <c r="C237" s="30">
        <f t="shared" ref="C237:D237" si="240">C236</f>
        <v>0</v>
      </c>
      <c r="D237" s="30">
        <f t="shared" si="240"/>
        <v>103</v>
      </c>
      <c r="E237" s="30"/>
      <c r="F237" s="35">
        <f t="shared" si="0"/>
        <v>7.1527777777777773E-2</v>
      </c>
      <c r="G237" s="39" t="str">
        <f t="shared" si="1"/>
        <v>ready</v>
      </c>
      <c r="H237" s="17">
        <f t="shared" si="2"/>
        <v>234</v>
      </c>
      <c r="I237" s="17" t="str">
        <f t="shared" si="3"/>
        <v/>
      </c>
      <c r="J237" s="17" t="str">
        <f t="shared" si="4"/>
        <v/>
      </c>
      <c r="K237" s="17"/>
      <c r="L237" s="17"/>
      <c r="M237" s="16" t="str">
        <f>IF(A237="","",VLOOKUP($A237,Entry!A:D,2,FALSE))</f>
        <v/>
      </c>
      <c r="N237" s="16" t="str">
        <f>IF(A237="","",VLOOKUP($A237,Entry!A:D,3,FALSE))</f>
        <v/>
      </c>
      <c r="O237" s="16" t="str">
        <f>IF(A237="","",IF(VLOOKUP($A237,Entry!A:D,4,FALSE)="","M",VLOOKUP($A237,Entry!A:D,4,FALSE)))</f>
        <v/>
      </c>
      <c r="P237" s="17" t="e">
        <f>VLOOKUP(Finish!A237,Summit!A:B,2,FALSE)</f>
        <v>#N/A</v>
      </c>
      <c r="Q237" s="17" t="str">
        <f t="shared" si="5"/>
        <v/>
      </c>
      <c r="R237" s="35">
        <f t="shared" si="6"/>
        <v>7.1527777777777773E-2</v>
      </c>
      <c r="S237" s="17">
        <f t="shared" si="7"/>
        <v>234</v>
      </c>
    </row>
    <row r="238" spans="1:19" ht="12.75" customHeight="1" x14ac:dyDescent="0.2">
      <c r="A238" s="30"/>
      <c r="B238" s="38" t="str">
        <f>IF(A238="","ready",IF(COUNTIF(Entry!L:L,A238)=0,"unknown number",IF(MATCH(A238,A:A,0)&lt;ROW(),"duplicate number","OK")))</f>
        <v>ready</v>
      </c>
      <c r="C238" s="30">
        <f t="shared" ref="C238:D238" si="241">C237</f>
        <v>0</v>
      </c>
      <c r="D238" s="30">
        <f t="shared" si="241"/>
        <v>103</v>
      </c>
      <c r="E238" s="30"/>
      <c r="F238" s="35">
        <f t="shared" si="0"/>
        <v>7.1527777777777773E-2</v>
      </c>
      <c r="G238" s="39" t="str">
        <f t="shared" si="1"/>
        <v>ready</v>
      </c>
      <c r="H238" s="17">
        <f t="shared" si="2"/>
        <v>235</v>
      </c>
      <c r="I238" s="17" t="str">
        <f t="shared" si="3"/>
        <v/>
      </c>
      <c r="J238" s="17" t="str">
        <f t="shared" si="4"/>
        <v/>
      </c>
      <c r="K238" s="17"/>
      <c r="L238" s="17"/>
      <c r="M238" s="16" t="str">
        <f>IF(A238="","",VLOOKUP($A238,Entry!A:D,2,FALSE))</f>
        <v/>
      </c>
      <c r="N238" s="16" t="str">
        <f>IF(A238="","",VLOOKUP($A238,Entry!A:D,3,FALSE))</f>
        <v/>
      </c>
      <c r="O238" s="16" t="str">
        <f>IF(A238="","",IF(VLOOKUP($A238,Entry!A:D,4,FALSE)="","M",VLOOKUP($A238,Entry!A:D,4,FALSE)))</f>
        <v/>
      </c>
      <c r="P238" s="17" t="e">
        <f>VLOOKUP(Finish!A238,Summit!A:B,2,FALSE)</f>
        <v>#N/A</v>
      </c>
      <c r="Q238" s="17" t="str">
        <f t="shared" si="5"/>
        <v/>
      </c>
      <c r="R238" s="35">
        <f t="shared" si="6"/>
        <v>7.1527777777777773E-2</v>
      </c>
      <c r="S238" s="17">
        <f t="shared" si="7"/>
        <v>235</v>
      </c>
    </row>
    <row r="239" spans="1:19" ht="12.75" customHeight="1" x14ac:dyDescent="0.2">
      <c r="A239" s="30"/>
      <c r="B239" s="38" t="str">
        <f>IF(A239="","ready",IF(COUNTIF(Entry!L:L,A239)=0,"unknown number",IF(MATCH(A239,A:A,0)&lt;ROW(),"duplicate number","OK")))</f>
        <v>ready</v>
      </c>
      <c r="C239" s="30">
        <f t="shared" ref="C239:D239" si="242">C238</f>
        <v>0</v>
      </c>
      <c r="D239" s="30">
        <f t="shared" si="242"/>
        <v>103</v>
      </c>
      <c r="E239" s="30"/>
      <c r="F239" s="35">
        <f t="shared" si="0"/>
        <v>7.1527777777777773E-2</v>
      </c>
      <c r="G239" s="39" t="str">
        <f t="shared" si="1"/>
        <v>ready</v>
      </c>
      <c r="H239" s="17">
        <f t="shared" si="2"/>
        <v>236</v>
      </c>
      <c r="I239" s="17" t="str">
        <f t="shared" si="3"/>
        <v/>
      </c>
      <c r="J239" s="17" t="str">
        <f t="shared" si="4"/>
        <v/>
      </c>
      <c r="K239" s="17"/>
      <c r="L239" s="17"/>
      <c r="M239" s="16" t="str">
        <f>IF(A239="","",VLOOKUP($A239,Entry!A:D,2,FALSE))</f>
        <v/>
      </c>
      <c r="N239" s="16" t="str">
        <f>IF(A239="","",VLOOKUP($A239,Entry!A:D,3,FALSE))</f>
        <v/>
      </c>
      <c r="O239" s="16" t="str">
        <f>IF(A239="","",IF(VLOOKUP($A239,Entry!A:D,4,FALSE)="","M",VLOOKUP($A239,Entry!A:D,4,FALSE)))</f>
        <v/>
      </c>
      <c r="P239" s="17" t="e">
        <f>VLOOKUP(Finish!A239,Summit!A:B,2,FALSE)</f>
        <v>#N/A</v>
      </c>
      <c r="Q239" s="17" t="str">
        <f t="shared" si="5"/>
        <v/>
      </c>
      <c r="R239" s="35">
        <f t="shared" si="6"/>
        <v>7.1527777777777773E-2</v>
      </c>
      <c r="S239" s="17">
        <f t="shared" si="7"/>
        <v>236</v>
      </c>
    </row>
    <row r="240" spans="1:19" ht="12.75" customHeight="1" x14ac:dyDescent="0.2">
      <c r="A240" s="30"/>
      <c r="B240" s="38" t="str">
        <f>IF(A240="","ready",IF(COUNTIF(Entry!L:L,A240)=0,"unknown number",IF(MATCH(A240,A:A,0)&lt;ROW(),"duplicate number","OK")))</f>
        <v>ready</v>
      </c>
      <c r="C240" s="30">
        <f t="shared" ref="C240:D240" si="243">C239</f>
        <v>0</v>
      </c>
      <c r="D240" s="30">
        <f t="shared" si="243"/>
        <v>103</v>
      </c>
      <c r="E240" s="30"/>
      <c r="F240" s="35">
        <f t="shared" si="0"/>
        <v>7.1527777777777773E-2</v>
      </c>
      <c r="G240" s="39" t="str">
        <f t="shared" si="1"/>
        <v>ready</v>
      </c>
      <c r="H240" s="17">
        <f t="shared" si="2"/>
        <v>237</v>
      </c>
      <c r="I240" s="17" t="str">
        <f t="shared" si="3"/>
        <v/>
      </c>
      <c r="J240" s="17" t="str">
        <f t="shared" si="4"/>
        <v/>
      </c>
      <c r="K240" s="17"/>
      <c r="L240" s="17"/>
      <c r="M240" s="16" t="str">
        <f>IF(A240="","",VLOOKUP($A240,Entry!A:D,2,FALSE))</f>
        <v/>
      </c>
      <c r="N240" s="16" t="str">
        <f>IF(A240="","",VLOOKUP($A240,Entry!A:D,3,FALSE))</f>
        <v/>
      </c>
      <c r="O240" s="16" t="str">
        <f>IF(A240="","",IF(VLOOKUP($A240,Entry!A:D,4,FALSE)="","M",VLOOKUP($A240,Entry!A:D,4,FALSE)))</f>
        <v/>
      </c>
      <c r="P240" s="17" t="e">
        <f>VLOOKUP(Finish!A240,Summit!A:B,2,FALSE)</f>
        <v>#N/A</v>
      </c>
      <c r="Q240" s="17" t="str">
        <f t="shared" si="5"/>
        <v/>
      </c>
      <c r="R240" s="35">
        <f t="shared" si="6"/>
        <v>7.1527777777777773E-2</v>
      </c>
      <c r="S240" s="17">
        <f t="shared" si="7"/>
        <v>237</v>
      </c>
    </row>
    <row r="241" spans="1:19" ht="12.75" customHeight="1" x14ac:dyDescent="0.2">
      <c r="A241" s="30"/>
      <c r="B241" s="38" t="str">
        <f>IF(A241="","ready",IF(COUNTIF(Entry!L:L,A241)=0,"unknown number",IF(MATCH(A241,A:A,0)&lt;ROW(),"duplicate number","OK")))</f>
        <v>ready</v>
      </c>
      <c r="C241" s="30">
        <f t="shared" ref="C241:D241" si="244">C240</f>
        <v>0</v>
      </c>
      <c r="D241" s="30">
        <f t="shared" si="244"/>
        <v>103</v>
      </c>
      <c r="E241" s="30"/>
      <c r="F241" s="35">
        <f t="shared" si="0"/>
        <v>7.1527777777777773E-2</v>
      </c>
      <c r="G241" s="39" t="str">
        <f t="shared" si="1"/>
        <v>ready</v>
      </c>
      <c r="H241" s="17">
        <f t="shared" si="2"/>
        <v>238</v>
      </c>
      <c r="I241" s="17" t="str">
        <f t="shared" si="3"/>
        <v/>
      </c>
      <c r="J241" s="17" t="str">
        <f t="shared" si="4"/>
        <v/>
      </c>
      <c r="K241" s="17"/>
      <c r="L241" s="17"/>
      <c r="M241" s="16" t="str">
        <f>IF(A241="","",VLOOKUP($A241,Entry!A:D,2,FALSE))</f>
        <v/>
      </c>
      <c r="N241" s="16" t="str">
        <f>IF(A241="","",VLOOKUP($A241,Entry!A:D,3,FALSE))</f>
        <v/>
      </c>
      <c r="O241" s="16" t="str">
        <f>IF(A241="","",IF(VLOOKUP($A241,Entry!A:D,4,FALSE)="","M",VLOOKUP($A241,Entry!A:D,4,FALSE)))</f>
        <v/>
      </c>
      <c r="P241" s="17" t="e">
        <f>VLOOKUP(Finish!A241,Summit!A:B,2,FALSE)</f>
        <v>#N/A</v>
      </c>
      <c r="Q241" s="17" t="str">
        <f t="shared" si="5"/>
        <v/>
      </c>
      <c r="R241" s="35">
        <f t="shared" si="6"/>
        <v>7.1527777777777773E-2</v>
      </c>
      <c r="S241" s="17">
        <f t="shared" si="7"/>
        <v>238</v>
      </c>
    </row>
    <row r="242" spans="1:19" ht="12.75" customHeight="1" x14ac:dyDescent="0.2">
      <c r="A242" s="30"/>
      <c r="B242" s="38" t="str">
        <f>IF(A242="","ready",IF(COUNTIF(Entry!L:L,A242)=0,"unknown number",IF(MATCH(A242,A:A,0)&lt;ROW(),"duplicate number","OK")))</f>
        <v>ready</v>
      </c>
      <c r="C242" s="30">
        <f t="shared" ref="C242:D242" si="245">C241</f>
        <v>0</v>
      </c>
      <c r="D242" s="30">
        <f t="shared" si="245"/>
        <v>103</v>
      </c>
      <c r="E242" s="30"/>
      <c r="F242" s="35">
        <f t="shared" si="0"/>
        <v>7.1527777777777773E-2</v>
      </c>
      <c r="G242" s="39" t="str">
        <f t="shared" si="1"/>
        <v>ready</v>
      </c>
      <c r="H242" s="17">
        <f t="shared" si="2"/>
        <v>239</v>
      </c>
      <c r="I242" s="17" t="str">
        <f t="shared" si="3"/>
        <v/>
      </c>
      <c r="J242" s="17" t="str">
        <f t="shared" si="4"/>
        <v/>
      </c>
      <c r="K242" s="17"/>
      <c r="L242" s="17"/>
      <c r="M242" s="16" t="str">
        <f>IF(A242="","",VLOOKUP($A242,Entry!A:D,2,FALSE))</f>
        <v/>
      </c>
      <c r="N242" s="16" t="str">
        <f>IF(A242="","",VLOOKUP($A242,Entry!A:D,3,FALSE))</f>
        <v/>
      </c>
      <c r="O242" s="16" t="str">
        <f>IF(A242="","",IF(VLOOKUP($A242,Entry!A:D,4,FALSE)="","M",VLOOKUP($A242,Entry!A:D,4,FALSE)))</f>
        <v/>
      </c>
      <c r="P242" s="17" t="e">
        <f>VLOOKUP(Finish!A242,Summit!A:B,2,FALSE)</f>
        <v>#N/A</v>
      </c>
      <c r="Q242" s="17" t="str">
        <f t="shared" si="5"/>
        <v/>
      </c>
      <c r="R242" s="35">
        <f t="shared" si="6"/>
        <v>7.1527777777777773E-2</v>
      </c>
      <c r="S242" s="17">
        <f t="shared" si="7"/>
        <v>239</v>
      </c>
    </row>
    <row r="243" spans="1:19" ht="12.75" customHeight="1" x14ac:dyDescent="0.2">
      <c r="A243" s="30"/>
      <c r="B243" s="38" t="str">
        <f>IF(A243="","ready",IF(COUNTIF(Entry!L:L,A243)=0,"unknown number",IF(MATCH(A243,A:A,0)&lt;ROW(),"duplicate number","OK")))</f>
        <v>ready</v>
      </c>
      <c r="C243" s="30">
        <f t="shared" ref="C243:D243" si="246">C242</f>
        <v>0</v>
      </c>
      <c r="D243" s="30">
        <f t="shared" si="246"/>
        <v>103</v>
      </c>
      <c r="E243" s="30"/>
      <c r="F243" s="35">
        <f t="shared" si="0"/>
        <v>7.1527777777777773E-2</v>
      </c>
      <c r="G243" s="39" t="str">
        <f t="shared" si="1"/>
        <v>ready</v>
      </c>
      <c r="H243" s="17">
        <f t="shared" si="2"/>
        <v>240</v>
      </c>
      <c r="I243" s="17" t="str">
        <f t="shared" si="3"/>
        <v/>
      </c>
      <c r="J243" s="17" t="str">
        <f t="shared" si="4"/>
        <v/>
      </c>
      <c r="K243" s="17"/>
      <c r="L243" s="17"/>
      <c r="M243" s="16" t="str">
        <f>IF(A243="","",VLOOKUP($A243,Entry!A:D,2,FALSE))</f>
        <v/>
      </c>
      <c r="N243" s="16" t="str">
        <f>IF(A243="","",VLOOKUP($A243,Entry!A:D,3,FALSE))</f>
        <v/>
      </c>
      <c r="O243" s="16" t="str">
        <f>IF(A243="","",IF(VLOOKUP($A243,Entry!A:D,4,FALSE)="","M",VLOOKUP($A243,Entry!A:D,4,FALSE)))</f>
        <v/>
      </c>
      <c r="P243" s="17" t="e">
        <f>VLOOKUP(Finish!A243,Summit!A:B,2,FALSE)</f>
        <v>#N/A</v>
      </c>
      <c r="Q243" s="17" t="str">
        <f t="shared" si="5"/>
        <v/>
      </c>
      <c r="R243" s="35">
        <f t="shared" si="6"/>
        <v>7.1527777777777773E-2</v>
      </c>
      <c r="S243" s="17">
        <f t="shared" si="7"/>
        <v>240</v>
      </c>
    </row>
    <row r="244" spans="1:19" ht="12.75" customHeight="1" x14ac:dyDescent="0.2">
      <c r="A244" s="30"/>
      <c r="B244" s="38" t="str">
        <f>IF(A244="","ready",IF(COUNTIF(Entry!L:L,A244)=0,"unknown number",IF(MATCH(A244,A:A,0)&lt;ROW(),"duplicate number","OK")))</f>
        <v>ready</v>
      </c>
      <c r="C244" s="30">
        <f t="shared" ref="C244:D244" si="247">C243</f>
        <v>0</v>
      </c>
      <c r="D244" s="30">
        <f t="shared" si="247"/>
        <v>103</v>
      </c>
      <c r="E244" s="30"/>
      <c r="F244" s="35">
        <f t="shared" si="0"/>
        <v>7.1527777777777773E-2</v>
      </c>
      <c r="G244" s="39" t="str">
        <f t="shared" si="1"/>
        <v>ready</v>
      </c>
      <c r="H244" s="17">
        <f t="shared" si="2"/>
        <v>241</v>
      </c>
      <c r="I244" s="17" t="str">
        <f t="shared" si="3"/>
        <v/>
      </c>
      <c r="J244" s="17" t="str">
        <f t="shared" si="4"/>
        <v/>
      </c>
      <c r="K244" s="17"/>
      <c r="L244" s="17"/>
      <c r="M244" s="16" t="str">
        <f>IF(A244="","",VLOOKUP($A244,Entry!A:D,2,FALSE))</f>
        <v/>
      </c>
      <c r="N244" s="16" t="str">
        <f>IF(A244="","",VLOOKUP($A244,Entry!A:D,3,FALSE))</f>
        <v/>
      </c>
      <c r="O244" s="16" t="str">
        <f>IF(A244="","",IF(VLOOKUP($A244,Entry!A:D,4,FALSE)="","M",VLOOKUP($A244,Entry!A:D,4,FALSE)))</f>
        <v/>
      </c>
      <c r="P244" s="17" t="e">
        <f>VLOOKUP(Finish!A244,Summit!A:B,2,FALSE)</f>
        <v>#N/A</v>
      </c>
      <c r="Q244" s="17" t="str">
        <f t="shared" si="5"/>
        <v/>
      </c>
      <c r="R244" s="35">
        <f t="shared" si="6"/>
        <v>7.1527777777777773E-2</v>
      </c>
      <c r="S244" s="17">
        <f t="shared" si="7"/>
        <v>241</v>
      </c>
    </row>
    <row r="245" spans="1:19" ht="12.75" customHeight="1" x14ac:dyDescent="0.2">
      <c r="A245" s="30"/>
      <c r="B245" s="38" t="str">
        <f>IF(A245="","ready",IF(COUNTIF(Entry!L:L,A245)=0,"unknown number",IF(MATCH(A245,A:A,0)&lt;ROW(),"duplicate number","OK")))</f>
        <v>ready</v>
      </c>
      <c r="C245" s="30">
        <f t="shared" ref="C245:D245" si="248">C244</f>
        <v>0</v>
      </c>
      <c r="D245" s="30">
        <f t="shared" si="248"/>
        <v>103</v>
      </c>
      <c r="E245" s="30"/>
      <c r="F245" s="35">
        <f t="shared" si="0"/>
        <v>7.1527777777777773E-2</v>
      </c>
      <c r="G245" s="39" t="str">
        <f t="shared" si="1"/>
        <v>ready</v>
      </c>
      <c r="H245" s="17">
        <f t="shared" si="2"/>
        <v>242</v>
      </c>
      <c r="I245" s="17" t="str">
        <f t="shared" si="3"/>
        <v/>
      </c>
      <c r="J245" s="17" t="str">
        <f t="shared" si="4"/>
        <v/>
      </c>
      <c r="K245" s="17"/>
      <c r="L245" s="17"/>
      <c r="M245" s="16" t="str">
        <f>IF(A245="","",VLOOKUP($A245,Entry!A:D,2,FALSE))</f>
        <v/>
      </c>
      <c r="N245" s="16" t="str">
        <f>IF(A245="","",VLOOKUP($A245,Entry!A:D,3,FALSE))</f>
        <v/>
      </c>
      <c r="O245" s="16" t="str">
        <f>IF(A245="","",IF(VLOOKUP($A245,Entry!A:D,4,FALSE)="","M",VLOOKUP($A245,Entry!A:D,4,FALSE)))</f>
        <v/>
      </c>
      <c r="P245" s="17" t="e">
        <f>VLOOKUP(Finish!A245,Summit!A:B,2,FALSE)</f>
        <v>#N/A</v>
      </c>
      <c r="Q245" s="17" t="str">
        <f t="shared" si="5"/>
        <v/>
      </c>
      <c r="R245" s="35">
        <f t="shared" si="6"/>
        <v>7.1527777777777773E-2</v>
      </c>
      <c r="S245" s="17">
        <f t="shared" si="7"/>
        <v>242</v>
      </c>
    </row>
    <row r="246" spans="1:19" ht="12.75" customHeight="1" x14ac:dyDescent="0.2">
      <c r="A246" s="30"/>
      <c r="B246" s="38" t="str">
        <f>IF(A246="","ready",IF(COUNTIF(Entry!L:L,A246)=0,"unknown number",IF(MATCH(A246,A:A,0)&lt;ROW(),"duplicate number","OK")))</f>
        <v>ready</v>
      </c>
      <c r="C246" s="30">
        <f t="shared" ref="C246:D246" si="249">C245</f>
        <v>0</v>
      </c>
      <c r="D246" s="30">
        <f t="shared" si="249"/>
        <v>103</v>
      </c>
      <c r="E246" s="30"/>
      <c r="F246" s="35">
        <f t="shared" si="0"/>
        <v>7.1527777777777773E-2</v>
      </c>
      <c r="G246" s="39" t="str">
        <f t="shared" si="1"/>
        <v>ready</v>
      </c>
      <c r="H246" s="17">
        <f t="shared" si="2"/>
        <v>243</v>
      </c>
      <c r="I246" s="17" t="str">
        <f t="shared" si="3"/>
        <v/>
      </c>
      <c r="J246" s="17" t="str">
        <f t="shared" si="4"/>
        <v/>
      </c>
      <c r="K246" s="17"/>
      <c r="L246" s="17"/>
      <c r="M246" s="16" t="str">
        <f>IF(A246="","",VLOOKUP($A246,Entry!A:D,2,FALSE))</f>
        <v/>
      </c>
      <c r="N246" s="16" t="str">
        <f>IF(A246="","",VLOOKUP($A246,Entry!A:D,3,FALSE))</f>
        <v/>
      </c>
      <c r="O246" s="16" t="str">
        <f>IF(A246="","",IF(VLOOKUP($A246,Entry!A:D,4,FALSE)="","M",VLOOKUP($A246,Entry!A:D,4,FALSE)))</f>
        <v/>
      </c>
      <c r="P246" s="17" t="e">
        <f>VLOOKUP(Finish!A246,Summit!A:B,2,FALSE)</f>
        <v>#N/A</v>
      </c>
      <c r="Q246" s="17" t="str">
        <f t="shared" si="5"/>
        <v/>
      </c>
      <c r="R246" s="35">
        <f t="shared" si="6"/>
        <v>7.1527777777777773E-2</v>
      </c>
      <c r="S246" s="17">
        <f t="shared" si="7"/>
        <v>243</v>
      </c>
    </row>
    <row r="247" spans="1:19" ht="12.75" customHeight="1" x14ac:dyDescent="0.2">
      <c r="A247" s="30"/>
      <c r="B247" s="38" t="str">
        <f>IF(A247="","ready",IF(COUNTIF(Entry!L:L,A247)=0,"unknown number",IF(MATCH(A247,A:A,0)&lt;ROW(),"duplicate number","OK")))</f>
        <v>ready</v>
      </c>
      <c r="C247" s="30">
        <f t="shared" ref="C247:D247" si="250">C246</f>
        <v>0</v>
      </c>
      <c r="D247" s="30">
        <f t="shared" si="250"/>
        <v>103</v>
      </c>
      <c r="E247" s="30"/>
      <c r="F247" s="35">
        <f t="shared" si="0"/>
        <v>7.1527777777777773E-2</v>
      </c>
      <c r="G247" s="39" t="str">
        <f t="shared" si="1"/>
        <v>ready</v>
      </c>
      <c r="H247" s="17">
        <f t="shared" si="2"/>
        <v>244</v>
      </c>
      <c r="I247" s="17" t="str">
        <f t="shared" si="3"/>
        <v/>
      </c>
      <c r="J247" s="17" t="str">
        <f t="shared" si="4"/>
        <v/>
      </c>
      <c r="K247" s="17"/>
      <c r="L247" s="17"/>
      <c r="M247" s="16" t="str">
        <f>IF(A247="","",VLOOKUP($A247,Entry!A:D,2,FALSE))</f>
        <v/>
      </c>
      <c r="N247" s="16" t="str">
        <f>IF(A247="","",VLOOKUP($A247,Entry!A:D,3,FALSE))</f>
        <v/>
      </c>
      <c r="O247" s="16" t="str">
        <f>IF(A247="","",IF(VLOOKUP($A247,Entry!A:D,4,FALSE)="","M",VLOOKUP($A247,Entry!A:D,4,FALSE)))</f>
        <v/>
      </c>
      <c r="P247" s="17" t="e">
        <f>VLOOKUP(Finish!A247,Summit!A:B,2,FALSE)</f>
        <v>#N/A</v>
      </c>
      <c r="Q247" s="17" t="str">
        <f t="shared" si="5"/>
        <v/>
      </c>
      <c r="R247" s="35">
        <f t="shared" si="6"/>
        <v>7.1527777777777773E-2</v>
      </c>
      <c r="S247" s="17">
        <f t="shared" si="7"/>
        <v>244</v>
      </c>
    </row>
    <row r="248" spans="1:19" ht="12.75" customHeight="1" x14ac:dyDescent="0.2">
      <c r="A248" s="30"/>
      <c r="B248" s="38" t="str">
        <f>IF(A248="","ready",IF(COUNTIF(Entry!L:L,A248)=0,"unknown number",IF(MATCH(A248,A:A,0)&lt;ROW(),"duplicate number","OK")))</f>
        <v>ready</v>
      </c>
      <c r="C248" s="30">
        <f t="shared" ref="C248:D248" si="251">C247</f>
        <v>0</v>
      </c>
      <c r="D248" s="30">
        <f t="shared" si="251"/>
        <v>103</v>
      </c>
      <c r="E248" s="30"/>
      <c r="F248" s="35">
        <f t="shared" si="0"/>
        <v>7.1527777777777773E-2</v>
      </c>
      <c r="G248" s="39" t="str">
        <f t="shared" si="1"/>
        <v>ready</v>
      </c>
      <c r="H248" s="17">
        <f t="shared" si="2"/>
        <v>245</v>
      </c>
      <c r="I248" s="17" t="str">
        <f t="shared" si="3"/>
        <v/>
      </c>
      <c r="J248" s="17" t="str">
        <f t="shared" si="4"/>
        <v/>
      </c>
      <c r="K248" s="17"/>
      <c r="L248" s="17"/>
      <c r="M248" s="16" t="str">
        <f>IF(A248="","",VLOOKUP($A248,Entry!A:D,2,FALSE))</f>
        <v/>
      </c>
      <c r="N248" s="16" t="str">
        <f>IF(A248="","",VLOOKUP($A248,Entry!A:D,3,FALSE))</f>
        <v/>
      </c>
      <c r="O248" s="16" t="str">
        <f>IF(A248="","",IF(VLOOKUP($A248,Entry!A:D,4,FALSE)="","M",VLOOKUP($A248,Entry!A:D,4,FALSE)))</f>
        <v/>
      </c>
      <c r="P248" s="17" t="e">
        <f>VLOOKUP(Finish!A248,Summit!A:B,2,FALSE)</f>
        <v>#N/A</v>
      </c>
      <c r="Q248" s="17" t="str">
        <f t="shared" si="5"/>
        <v/>
      </c>
      <c r="R248" s="35">
        <f t="shared" si="6"/>
        <v>7.1527777777777773E-2</v>
      </c>
      <c r="S248" s="17">
        <f t="shared" si="7"/>
        <v>245</v>
      </c>
    </row>
    <row r="249" spans="1:19" ht="12.75" customHeight="1" x14ac:dyDescent="0.2">
      <c r="A249" s="30"/>
      <c r="B249" s="38" t="str">
        <f>IF(A249="","ready",IF(COUNTIF(Entry!L:L,A249)=0,"unknown number",IF(MATCH(A249,A:A,0)&lt;ROW(),"duplicate number","OK")))</f>
        <v>ready</v>
      </c>
      <c r="C249" s="30">
        <f t="shared" ref="C249:D249" si="252">C248</f>
        <v>0</v>
      </c>
      <c r="D249" s="30">
        <f t="shared" si="252"/>
        <v>103</v>
      </c>
      <c r="E249" s="30"/>
      <c r="F249" s="35">
        <f t="shared" si="0"/>
        <v>7.1527777777777773E-2</v>
      </c>
      <c r="G249" s="39" t="str">
        <f t="shared" si="1"/>
        <v>ready</v>
      </c>
      <c r="H249" s="17">
        <f t="shared" si="2"/>
        <v>246</v>
      </c>
      <c r="I249" s="17" t="str">
        <f t="shared" si="3"/>
        <v/>
      </c>
      <c r="J249" s="17" t="str">
        <f t="shared" si="4"/>
        <v/>
      </c>
      <c r="K249" s="17"/>
      <c r="L249" s="17"/>
      <c r="M249" s="16" t="str">
        <f>IF(A249="","",VLOOKUP($A249,Entry!A:D,2,FALSE))</f>
        <v/>
      </c>
      <c r="N249" s="16" t="str">
        <f>IF(A249="","",VLOOKUP($A249,Entry!A:D,3,FALSE))</f>
        <v/>
      </c>
      <c r="O249" s="16" t="str">
        <f>IF(A249="","",IF(VLOOKUP($A249,Entry!A:D,4,FALSE)="","M",VLOOKUP($A249,Entry!A:D,4,FALSE)))</f>
        <v/>
      </c>
      <c r="P249" s="17" t="e">
        <f>VLOOKUP(Finish!A249,Summit!A:B,2,FALSE)</f>
        <v>#N/A</v>
      </c>
      <c r="Q249" s="17" t="str">
        <f t="shared" si="5"/>
        <v/>
      </c>
      <c r="R249" s="35">
        <f t="shared" si="6"/>
        <v>7.1527777777777773E-2</v>
      </c>
      <c r="S249" s="17">
        <f t="shared" si="7"/>
        <v>246</v>
      </c>
    </row>
    <row r="250" spans="1:19" ht="12.75" customHeight="1" x14ac:dyDescent="0.2">
      <c r="A250" s="30"/>
      <c r="B250" s="38" t="str">
        <f>IF(A250="","ready",IF(COUNTIF(Entry!L:L,A250)=0,"unknown number",IF(MATCH(A250,A:A,0)&lt;ROW(),"duplicate number","OK")))</f>
        <v>ready</v>
      </c>
      <c r="C250" s="30">
        <f t="shared" ref="C250:D250" si="253">C249</f>
        <v>0</v>
      </c>
      <c r="D250" s="30">
        <f t="shared" si="253"/>
        <v>103</v>
      </c>
      <c r="E250" s="30"/>
      <c r="F250" s="35">
        <f t="shared" si="0"/>
        <v>7.1527777777777773E-2</v>
      </c>
      <c r="G250" s="39" t="str">
        <f t="shared" si="1"/>
        <v>ready</v>
      </c>
      <c r="H250" s="17">
        <f t="shared" si="2"/>
        <v>247</v>
      </c>
      <c r="I250" s="17" t="str">
        <f t="shared" si="3"/>
        <v/>
      </c>
      <c r="J250" s="17" t="str">
        <f t="shared" si="4"/>
        <v/>
      </c>
      <c r="K250" s="17"/>
      <c r="L250" s="17"/>
      <c r="M250" s="16" t="str">
        <f>IF(A250="","",VLOOKUP($A250,Entry!A:D,2,FALSE))</f>
        <v/>
      </c>
      <c r="N250" s="16" t="str">
        <f>IF(A250="","",VLOOKUP($A250,Entry!A:D,3,FALSE))</f>
        <v/>
      </c>
      <c r="O250" s="16" t="str">
        <f>IF(A250="","",IF(VLOOKUP($A250,Entry!A:D,4,FALSE)="","M",VLOOKUP($A250,Entry!A:D,4,FALSE)))</f>
        <v/>
      </c>
      <c r="P250" s="17" t="e">
        <f>VLOOKUP(Finish!A250,Summit!A:B,2,FALSE)</f>
        <v>#N/A</v>
      </c>
      <c r="Q250" s="17" t="str">
        <f t="shared" si="5"/>
        <v/>
      </c>
      <c r="R250" s="35">
        <f t="shared" si="6"/>
        <v>7.1527777777777773E-2</v>
      </c>
      <c r="S250" s="17">
        <f t="shared" si="7"/>
        <v>247</v>
      </c>
    </row>
    <row r="251" spans="1:19" ht="12.75" customHeight="1" x14ac:dyDescent="0.2">
      <c r="A251" s="30"/>
      <c r="B251" s="38" t="str">
        <f>IF(A251="","ready",IF(COUNTIF(Entry!L:L,A251)=0,"unknown number",IF(MATCH(A251,A:A,0)&lt;ROW(),"duplicate number","OK")))</f>
        <v>ready</v>
      </c>
      <c r="C251" s="30">
        <f t="shared" ref="C251:D251" si="254">C250</f>
        <v>0</v>
      </c>
      <c r="D251" s="30">
        <f t="shared" si="254"/>
        <v>103</v>
      </c>
      <c r="E251" s="30"/>
      <c r="F251" s="35">
        <f t="shared" si="0"/>
        <v>7.1527777777777773E-2</v>
      </c>
      <c r="G251" s="39" t="str">
        <f t="shared" si="1"/>
        <v>ready</v>
      </c>
      <c r="H251" s="17">
        <f t="shared" si="2"/>
        <v>248</v>
      </c>
      <c r="I251" s="17" t="str">
        <f t="shared" si="3"/>
        <v/>
      </c>
      <c r="J251" s="17" t="str">
        <f t="shared" si="4"/>
        <v/>
      </c>
      <c r="K251" s="17"/>
      <c r="L251" s="17"/>
      <c r="M251" s="16" t="str">
        <f>IF(A251="","",VLOOKUP($A251,Entry!A:D,2,FALSE))</f>
        <v/>
      </c>
      <c r="N251" s="16" t="str">
        <f>IF(A251="","",VLOOKUP($A251,Entry!A:D,3,FALSE))</f>
        <v/>
      </c>
      <c r="O251" s="16" t="str">
        <f>IF(A251="","",IF(VLOOKUP($A251,Entry!A:D,4,FALSE)="","M",VLOOKUP($A251,Entry!A:D,4,FALSE)))</f>
        <v/>
      </c>
      <c r="P251" s="17" t="e">
        <f>VLOOKUP(Finish!A251,Summit!A:B,2,FALSE)</f>
        <v>#N/A</v>
      </c>
      <c r="Q251" s="17" t="str">
        <f t="shared" si="5"/>
        <v/>
      </c>
      <c r="R251" s="35">
        <f t="shared" si="6"/>
        <v>7.1527777777777773E-2</v>
      </c>
      <c r="S251" s="17">
        <f t="shared" si="7"/>
        <v>248</v>
      </c>
    </row>
    <row r="252" spans="1:19" ht="12.75" customHeight="1" x14ac:dyDescent="0.2">
      <c r="A252" s="30"/>
      <c r="B252" s="38" t="str">
        <f>IF(A252="","ready",IF(COUNTIF(Entry!L:L,A252)=0,"unknown number",IF(MATCH(A252,A:A,0)&lt;ROW(),"duplicate number","OK")))</f>
        <v>ready</v>
      </c>
      <c r="C252" s="30">
        <f t="shared" ref="C252:D252" si="255">C251</f>
        <v>0</v>
      </c>
      <c r="D252" s="30">
        <f t="shared" si="255"/>
        <v>103</v>
      </c>
      <c r="E252" s="30"/>
      <c r="F252" s="35">
        <f t="shared" si="0"/>
        <v>7.1527777777777773E-2</v>
      </c>
      <c r="G252" s="39" t="str">
        <f t="shared" si="1"/>
        <v>ready</v>
      </c>
      <c r="H252" s="17">
        <f t="shared" si="2"/>
        <v>249</v>
      </c>
      <c r="I252" s="17" t="str">
        <f t="shared" si="3"/>
        <v/>
      </c>
      <c r="J252" s="17" t="str">
        <f t="shared" si="4"/>
        <v/>
      </c>
      <c r="K252" s="17"/>
      <c r="L252" s="17"/>
      <c r="M252" s="16" t="str">
        <f>IF(A252="","",VLOOKUP($A252,Entry!A:D,2,FALSE))</f>
        <v/>
      </c>
      <c r="N252" s="16" t="str">
        <f>IF(A252="","",VLOOKUP($A252,Entry!A:D,3,FALSE))</f>
        <v/>
      </c>
      <c r="O252" s="16" t="str">
        <f>IF(A252="","",IF(VLOOKUP($A252,Entry!A:D,4,FALSE)="","M",VLOOKUP($A252,Entry!A:D,4,FALSE)))</f>
        <v/>
      </c>
      <c r="P252" s="17" t="e">
        <f>VLOOKUP(Finish!A252,Summit!A:B,2,FALSE)</f>
        <v>#N/A</v>
      </c>
      <c r="Q252" s="17" t="str">
        <f t="shared" si="5"/>
        <v/>
      </c>
      <c r="R252" s="35">
        <f t="shared" si="6"/>
        <v>7.1527777777777773E-2</v>
      </c>
      <c r="S252" s="17">
        <f t="shared" si="7"/>
        <v>249</v>
      </c>
    </row>
    <row r="253" spans="1:19" ht="12.75" customHeight="1" x14ac:dyDescent="0.2">
      <c r="A253" s="30"/>
      <c r="B253" s="38" t="str">
        <f>IF(A253="","ready",IF(COUNTIF(Entry!L:L,A253)=0,"unknown number",IF(MATCH(A253,A:A,0)&lt;ROW(),"duplicate number","OK")))</f>
        <v>ready</v>
      </c>
      <c r="C253" s="30">
        <f t="shared" ref="C253:D253" si="256">C252</f>
        <v>0</v>
      </c>
      <c r="D253" s="30">
        <f t="shared" si="256"/>
        <v>103</v>
      </c>
      <c r="E253" s="30"/>
      <c r="F253" s="35">
        <f t="shared" si="0"/>
        <v>7.1527777777777773E-2</v>
      </c>
      <c r="G253" s="39" t="str">
        <f t="shared" si="1"/>
        <v>ready</v>
      </c>
      <c r="H253" s="17">
        <f t="shared" si="2"/>
        <v>250</v>
      </c>
      <c r="I253" s="17" t="str">
        <f t="shared" si="3"/>
        <v/>
      </c>
      <c r="J253" s="17" t="str">
        <f t="shared" si="4"/>
        <v/>
      </c>
      <c r="K253" s="17"/>
      <c r="L253" s="17"/>
      <c r="M253" s="16" t="str">
        <f>IF(A253="","",VLOOKUP($A253,Entry!A:D,2,FALSE))</f>
        <v/>
      </c>
      <c r="N253" s="16" t="str">
        <f>IF(A253="","",VLOOKUP($A253,Entry!A:D,3,FALSE))</f>
        <v/>
      </c>
      <c r="O253" s="16" t="str">
        <f>IF(A253="","",IF(VLOOKUP($A253,Entry!A:D,4,FALSE)="","M",VLOOKUP($A253,Entry!A:D,4,FALSE)))</f>
        <v/>
      </c>
      <c r="P253" s="17" t="e">
        <f>VLOOKUP(Finish!A253,Summit!A:B,2,FALSE)</f>
        <v>#N/A</v>
      </c>
      <c r="Q253" s="17" t="str">
        <f t="shared" si="5"/>
        <v/>
      </c>
      <c r="R253" s="35">
        <f t="shared" si="6"/>
        <v>7.1527777777777773E-2</v>
      </c>
      <c r="S253" s="17">
        <f t="shared" si="7"/>
        <v>250</v>
      </c>
    </row>
    <row r="254" spans="1:19" ht="12.75" customHeight="1" x14ac:dyDescent="0.2">
      <c r="A254" s="30"/>
      <c r="B254" s="38" t="str">
        <f>IF(A254="","ready",IF(COUNTIF(Entry!L:L,A254)=0,"unknown number",IF(MATCH(A254,A:A,0)&lt;ROW(),"duplicate number","OK")))</f>
        <v>ready</v>
      </c>
      <c r="C254" s="30">
        <f t="shared" ref="C254:D254" si="257">C253</f>
        <v>0</v>
      </c>
      <c r="D254" s="30">
        <f t="shared" si="257"/>
        <v>103</v>
      </c>
      <c r="E254" s="30"/>
      <c r="F254" s="35">
        <f t="shared" si="0"/>
        <v>7.1527777777777773E-2</v>
      </c>
      <c r="G254" s="39" t="str">
        <f t="shared" si="1"/>
        <v>ready</v>
      </c>
      <c r="H254" s="17">
        <f t="shared" si="2"/>
        <v>251</v>
      </c>
      <c r="I254" s="17" t="str">
        <f t="shared" si="3"/>
        <v/>
      </c>
      <c r="J254" s="17" t="str">
        <f t="shared" si="4"/>
        <v/>
      </c>
      <c r="K254" s="17"/>
      <c r="L254" s="17"/>
      <c r="M254" s="16" t="str">
        <f>IF(A254="","",VLOOKUP($A254,Entry!A:D,2,FALSE))</f>
        <v/>
      </c>
      <c r="N254" s="16" t="str">
        <f>IF(A254="","",VLOOKUP($A254,Entry!A:D,3,FALSE))</f>
        <v/>
      </c>
      <c r="O254" s="16" t="str">
        <f>IF(A254="","",IF(VLOOKUP($A254,Entry!A:D,4,FALSE)="","M",VLOOKUP($A254,Entry!A:D,4,FALSE)))</f>
        <v/>
      </c>
      <c r="P254" s="17" t="e">
        <f>VLOOKUP(Finish!A254,Summit!A:B,2,FALSE)</f>
        <v>#N/A</v>
      </c>
      <c r="Q254" s="17" t="str">
        <f t="shared" si="5"/>
        <v/>
      </c>
      <c r="R254" s="35">
        <f t="shared" si="6"/>
        <v>7.1527777777777773E-2</v>
      </c>
      <c r="S254" s="17">
        <f t="shared" si="7"/>
        <v>251</v>
      </c>
    </row>
    <row r="255" spans="1:19" ht="12.75" customHeight="1" x14ac:dyDescent="0.2">
      <c r="A255" s="30"/>
      <c r="B255" s="38" t="str">
        <f>IF(A255="","ready",IF(COUNTIF(Entry!L:L,A255)=0,"unknown number",IF(MATCH(A255,A:A,0)&lt;ROW(),"duplicate number","OK")))</f>
        <v>ready</v>
      </c>
      <c r="C255" s="30">
        <f t="shared" ref="C255:D255" si="258">C254</f>
        <v>0</v>
      </c>
      <c r="D255" s="30">
        <f t="shared" si="258"/>
        <v>103</v>
      </c>
      <c r="E255" s="30"/>
      <c r="F255" s="35">
        <f t="shared" si="0"/>
        <v>7.1527777777777773E-2</v>
      </c>
      <c r="G255" s="39" t="str">
        <f t="shared" si="1"/>
        <v>ready</v>
      </c>
      <c r="H255" s="17">
        <f t="shared" si="2"/>
        <v>252</v>
      </c>
      <c r="I255" s="17" t="str">
        <f t="shared" si="3"/>
        <v/>
      </c>
      <c r="J255" s="17" t="str">
        <f t="shared" si="4"/>
        <v/>
      </c>
      <c r="K255" s="17"/>
      <c r="L255" s="17"/>
      <c r="M255" s="16" t="str">
        <f>IF(A255="","",VLOOKUP($A255,Entry!A:D,2,FALSE))</f>
        <v/>
      </c>
      <c r="N255" s="16" t="str">
        <f>IF(A255="","",VLOOKUP($A255,Entry!A:D,3,FALSE))</f>
        <v/>
      </c>
      <c r="O255" s="16" t="str">
        <f>IF(A255="","",IF(VLOOKUP($A255,Entry!A:D,4,FALSE)="","M",VLOOKUP($A255,Entry!A:D,4,FALSE)))</f>
        <v/>
      </c>
      <c r="P255" s="17" t="e">
        <f>VLOOKUP(Finish!A255,Summit!A:B,2,FALSE)</f>
        <v>#N/A</v>
      </c>
      <c r="Q255" s="17" t="str">
        <f t="shared" si="5"/>
        <v/>
      </c>
      <c r="R255" s="35">
        <f t="shared" si="6"/>
        <v>7.1527777777777773E-2</v>
      </c>
      <c r="S255" s="17">
        <f t="shared" si="7"/>
        <v>252</v>
      </c>
    </row>
    <row r="256" spans="1:19" ht="12.75" customHeight="1" x14ac:dyDescent="0.2">
      <c r="A256" s="30"/>
      <c r="B256" s="38" t="str">
        <f>IF(A256="","ready",IF(COUNTIF(Entry!L:L,A256)=0,"unknown number",IF(MATCH(A256,A:A,0)&lt;ROW(),"duplicate number","OK")))</f>
        <v>ready</v>
      </c>
      <c r="C256" s="30">
        <f t="shared" ref="C256:D256" si="259">C255</f>
        <v>0</v>
      </c>
      <c r="D256" s="30">
        <f t="shared" si="259"/>
        <v>103</v>
      </c>
      <c r="E256" s="30"/>
      <c r="F256" s="35">
        <f t="shared" si="0"/>
        <v>7.1527777777777773E-2</v>
      </c>
      <c r="G256" s="39" t="str">
        <f t="shared" si="1"/>
        <v>ready</v>
      </c>
      <c r="H256" s="17">
        <f t="shared" si="2"/>
        <v>253</v>
      </c>
      <c r="I256" s="17" t="str">
        <f t="shared" si="3"/>
        <v/>
      </c>
      <c r="J256" s="17" t="str">
        <f t="shared" si="4"/>
        <v/>
      </c>
      <c r="K256" s="17"/>
      <c r="L256" s="17"/>
      <c r="M256" s="16" t="str">
        <f>IF(A256="","",VLOOKUP($A256,Entry!A:D,2,FALSE))</f>
        <v/>
      </c>
      <c r="N256" s="16" t="str">
        <f>IF(A256="","",VLOOKUP($A256,Entry!A:D,3,FALSE))</f>
        <v/>
      </c>
      <c r="O256" s="16" t="str">
        <f>IF(A256="","",IF(VLOOKUP($A256,Entry!A:D,4,FALSE)="","M",VLOOKUP($A256,Entry!A:D,4,FALSE)))</f>
        <v/>
      </c>
      <c r="P256" s="17" t="e">
        <f>VLOOKUP(Finish!A256,Summit!A:B,2,FALSE)</f>
        <v>#N/A</v>
      </c>
      <c r="Q256" s="17" t="str">
        <f t="shared" si="5"/>
        <v/>
      </c>
      <c r="R256" s="35">
        <f t="shared" si="6"/>
        <v>7.1527777777777773E-2</v>
      </c>
      <c r="S256" s="17">
        <f t="shared" si="7"/>
        <v>253</v>
      </c>
    </row>
    <row r="257" spans="1:19" ht="12.75" customHeight="1" x14ac:dyDescent="0.2">
      <c r="A257" s="30"/>
      <c r="B257" s="38" t="str">
        <f>IF(A257="","ready",IF(COUNTIF(Entry!L:L,A257)=0,"unknown number",IF(MATCH(A257,A:A,0)&lt;ROW(),"duplicate number","OK")))</f>
        <v>ready</v>
      </c>
      <c r="C257" s="30">
        <f t="shared" ref="C257:D257" si="260">C256</f>
        <v>0</v>
      </c>
      <c r="D257" s="30">
        <f t="shared" si="260"/>
        <v>103</v>
      </c>
      <c r="E257" s="30"/>
      <c r="F257" s="35">
        <f t="shared" si="0"/>
        <v>7.1527777777777773E-2</v>
      </c>
      <c r="G257" s="39" t="str">
        <f t="shared" si="1"/>
        <v>ready</v>
      </c>
      <c r="H257" s="17">
        <f t="shared" si="2"/>
        <v>254</v>
      </c>
      <c r="I257" s="17" t="str">
        <f t="shared" si="3"/>
        <v/>
      </c>
      <c r="J257" s="17" t="str">
        <f t="shared" si="4"/>
        <v/>
      </c>
      <c r="K257" s="17"/>
      <c r="L257" s="17"/>
      <c r="M257" s="16" t="str">
        <f>IF(A257="","",VLOOKUP($A257,Entry!A:D,2,FALSE))</f>
        <v/>
      </c>
      <c r="N257" s="16" t="str">
        <f>IF(A257="","",VLOOKUP($A257,Entry!A:D,3,FALSE))</f>
        <v/>
      </c>
      <c r="O257" s="16" t="str">
        <f>IF(A257="","",IF(VLOOKUP($A257,Entry!A:D,4,FALSE)="","M",VLOOKUP($A257,Entry!A:D,4,FALSE)))</f>
        <v/>
      </c>
      <c r="P257" s="17" t="e">
        <f>VLOOKUP(Finish!A257,Summit!A:B,2,FALSE)</f>
        <v>#N/A</v>
      </c>
      <c r="Q257" s="17" t="str">
        <f t="shared" si="5"/>
        <v/>
      </c>
      <c r="R257" s="35">
        <f t="shared" si="6"/>
        <v>7.1527777777777773E-2</v>
      </c>
      <c r="S257" s="17">
        <f t="shared" si="7"/>
        <v>254</v>
      </c>
    </row>
    <row r="258" spans="1:19" ht="12.75" customHeight="1" x14ac:dyDescent="0.2">
      <c r="A258" s="30"/>
      <c r="B258" s="38" t="str">
        <f>IF(A258="","ready",IF(COUNTIF(Entry!L:L,A258)=0,"unknown number",IF(MATCH(A258,A:A,0)&lt;ROW(),"duplicate number","OK")))</f>
        <v>ready</v>
      </c>
      <c r="C258" s="30">
        <f t="shared" ref="C258:D258" si="261">C257</f>
        <v>0</v>
      </c>
      <c r="D258" s="30">
        <f t="shared" si="261"/>
        <v>103</v>
      </c>
      <c r="E258" s="30"/>
      <c r="F258" s="35">
        <f t="shared" si="0"/>
        <v>7.1527777777777773E-2</v>
      </c>
      <c r="G258" s="39" t="str">
        <f t="shared" si="1"/>
        <v>ready</v>
      </c>
      <c r="H258" s="17">
        <f t="shared" si="2"/>
        <v>255</v>
      </c>
      <c r="I258" s="17" t="str">
        <f t="shared" si="3"/>
        <v/>
      </c>
      <c r="J258" s="17" t="str">
        <f t="shared" si="4"/>
        <v/>
      </c>
      <c r="K258" s="17"/>
      <c r="L258" s="17"/>
      <c r="M258" s="16" t="str">
        <f>IF(A258="","",VLOOKUP($A258,Entry!A:D,2,FALSE))</f>
        <v/>
      </c>
      <c r="N258" s="16" t="str">
        <f>IF(A258="","",VLOOKUP($A258,Entry!A:D,3,FALSE))</f>
        <v/>
      </c>
      <c r="O258" s="16" t="str">
        <f>IF(A258="","",IF(VLOOKUP($A258,Entry!A:D,4,FALSE)="","M",VLOOKUP($A258,Entry!A:D,4,FALSE)))</f>
        <v/>
      </c>
      <c r="P258" s="17" t="e">
        <f>VLOOKUP(Finish!A258,Summit!A:B,2,FALSE)</f>
        <v>#N/A</v>
      </c>
      <c r="Q258" s="17" t="str">
        <f t="shared" si="5"/>
        <v/>
      </c>
      <c r="R258" s="35">
        <f t="shared" si="6"/>
        <v>7.1527777777777773E-2</v>
      </c>
      <c r="S258" s="17">
        <f t="shared" si="7"/>
        <v>255</v>
      </c>
    </row>
    <row r="259" spans="1:19" ht="12.75" customHeight="1" x14ac:dyDescent="0.2">
      <c r="A259" s="30"/>
      <c r="B259" s="38" t="str">
        <f>IF(A259="","ready",IF(COUNTIF(Entry!L:L,A259)=0,"unknown number",IF(MATCH(A259,A:A,0)&lt;ROW(),"duplicate number","OK")))</f>
        <v>ready</v>
      </c>
      <c r="C259" s="30">
        <f t="shared" ref="C259:D259" si="262">C258</f>
        <v>0</v>
      </c>
      <c r="D259" s="30">
        <f t="shared" si="262"/>
        <v>103</v>
      </c>
      <c r="E259" s="30"/>
      <c r="F259" s="35">
        <f t="shared" ref="F259:F303" si="263">($C259+$D259/60+$E259/3600)/24</f>
        <v>7.1527777777777773E-2</v>
      </c>
      <c r="G259" s="39" t="str">
        <f t="shared" ref="G259:G303" si="264">IF(ROW()&lt;5,"",IF(A259="","ready",IF(F259&lt;F258,"time error","OK")))</f>
        <v>ready</v>
      </c>
      <c r="H259" s="17">
        <f t="shared" ref="H259:H303" si="265">ROW()-3</f>
        <v>256</v>
      </c>
      <c r="I259" s="17" t="str">
        <f t="shared" ref="I259:I303" si="266">IF(A259="","",O259&amp;":"&amp;COUNTIF(O$4:O259,O259))</f>
        <v/>
      </c>
      <c r="J259" s="17" t="str">
        <f t="shared" ref="J259:J303" si="267">IF(LEFT(O259,1)="W",COUNTIF(O$4:O259,"W*"),"")</f>
        <v/>
      </c>
      <c r="K259" s="17"/>
      <c r="L259" s="17"/>
      <c r="M259" s="16" t="str">
        <f>IF(A259="","",VLOOKUP($A259,Entry!A:D,2,FALSE))</f>
        <v/>
      </c>
      <c r="N259" s="16" t="str">
        <f>IF(A259="","",VLOOKUP($A259,Entry!A:D,3,FALSE))</f>
        <v/>
      </c>
      <c r="O259" s="16" t="str">
        <f>IF(A259="","",IF(VLOOKUP($A259,Entry!A:D,4,FALSE)="","M",VLOOKUP($A259,Entry!A:D,4,FALSE)))</f>
        <v/>
      </c>
      <c r="P259" s="17" t="e">
        <f>VLOOKUP(Finish!A259,Summit!A:B,2,FALSE)</f>
        <v>#N/A</v>
      </c>
      <c r="Q259" s="17" t="str">
        <f t="shared" ref="Q259:Q303" si="268">IF(AND(ROW()&gt;4,COUNTIF($O$4:$O259,$O259)=1),"*","")</f>
        <v/>
      </c>
      <c r="R259" s="35">
        <f t="shared" ref="R259:R303" si="269">F259</f>
        <v>7.1527777777777773E-2</v>
      </c>
      <c r="S259" s="17">
        <f t="shared" ref="S259:S303" si="270">H259</f>
        <v>256</v>
      </c>
    </row>
    <row r="260" spans="1:19" ht="12.75" customHeight="1" x14ac:dyDescent="0.2">
      <c r="A260" s="30"/>
      <c r="B260" s="38" t="str">
        <f>IF(A260="","ready",IF(COUNTIF(Entry!L:L,A260)=0,"unknown number",IF(MATCH(A260,A:A,0)&lt;ROW(),"duplicate number","OK")))</f>
        <v>ready</v>
      </c>
      <c r="C260" s="30">
        <f t="shared" ref="C260:D260" si="271">C259</f>
        <v>0</v>
      </c>
      <c r="D260" s="30">
        <f t="shared" si="271"/>
        <v>103</v>
      </c>
      <c r="E260" s="30"/>
      <c r="F260" s="35">
        <f t="shared" si="263"/>
        <v>7.1527777777777773E-2</v>
      </c>
      <c r="G260" s="39" t="str">
        <f t="shared" si="264"/>
        <v>ready</v>
      </c>
      <c r="H260" s="17">
        <f t="shared" si="265"/>
        <v>257</v>
      </c>
      <c r="I260" s="17" t="str">
        <f t="shared" si="266"/>
        <v/>
      </c>
      <c r="J260" s="17" t="str">
        <f t="shared" si="267"/>
        <v/>
      </c>
      <c r="K260" s="17"/>
      <c r="L260" s="17"/>
      <c r="M260" s="16" t="str">
        <f>IF(A260="","",VLOOKUP($A260,Entry!A:D,2,FALSE))</f>
        <v/>
      </c>
      <c r="N260" s="16" t="str">
        <f>IF(A260="","",VLOOKUP($A260,Entry!A:D,3,FALSE))</f>
        <v/>
      </c>
      <c r="O260" s="16" t="str">
        <f>IF(A260="","",IF(VLOOKUP($A260,Entry!A:D,4,FALSE)="","M",VLOOKUP($A260,Entry!A:D,4,FALSE)))</f>
        <v/>
      </c>
      <c r="P260" s="17" t="e">
        <f>VLOOKUP(Finish!A260,Summit!A:B,2,FALSE)</f>
        <v>#N/A</v>
      </c>
      <c r="Q260" s="17" t="str">
        <f t="shared" si="268"/>
        <v/>
      </c>
      <c r="R260" s="35">
        <f t="shared" si="269"/>
        <v>7.1527777777777773E-2</v>
      </c>
      <c r="S260" s="17">
        <f t="shared" si="270"/>
        <v>257</v>
      </c>
    </row>
    <row r="261" spans="1:19" ht="12.75" customHeight="1" x14ac:dyDescent="0.2">
      <c r="A261" s="30"/>
      <c r="B261" s="38" t="str">
        <f>IF(A261="","ready",IF(COUNTIF(Entry!L:L,A261)=0,"unknown number",IF(MATCH(A261,A:A,0)&lt;ROW(),"duplicate number","OK")))</f>
        <v>ready</v>
      </c>
      <c r="C261" s="30">
        <f t="shared" ref="C261:D261" si="272">C260</f>
        <v>0</v>
      </c>
      <c r="D261" s="30">
        <f t="shared" si="272"/>
        <v>103</v>
      </c>
      <c r="E261" s="30"/>
      <c r="F261" s="35">
        <f t="shared" si="263"/>
        <v>7.1527777777777773E-2</v>
      </c>
      <c r="G261" s="39" t="str">
        <f t="shared" si="264"/>
        <v>ready</v>
      </c>
      <c r="H261" s="17">
        <f t="shared" si="265"/>
        <v>258</v>
      </c>
      <c r="I261" s="17" t="str">
        <f t="shared" si="266"/>
        <v/>
      </c>
      <c r="J261" s="17" t="str">
        <f t="shared" si="267"/>
        <v/>
      </c>
      <c r="K261" s="17"/>
      <c r="L261" s="17"/>
      <c r="M261" s="16" t="str">
        <f>IF(A261="","",VLOOKUP($A261,Entry!A:D,2,FALSE))</f>
        <v/>
      </c>
      <c r="N261" s="16" t="str">
        <f>IF(A261="","",VLOOKUP($A261,Entry!A:D,3,FALSE))</f>
        <v/>
      </c>
      <c r="O261" s="16" t="str">
        <f>IF(A261="","",IF(VLOOKUP($A261,Entry!A:D,4,FALSE)="","M",VLOOKUP($A261,Entry!A:D,4,FALSE)))</f>
        <v/>
      </c>
      <c r="P261" s="17" t="e">
        <f>VLOOKUP(Finish!A261,Summit!A:B,2,FALSE)</f>
        <v>#N/A</v>
      </c>
      <c r="Q261" s="17" t="str">
        <f t="shared" si="268"/>
        <v/>
      </c>
      <c r="R261" s="35">
        <f t="shared" si="269"/>
        <v>7.1527777777777773E-2</v>
      </c>
      <c r="S261" s="17">
        <f t="shared" si="270"/>
        <v>258</v>
      </c>
    </row>
    <row r="262" spans="1:19" ht="12.75" customHeight="1" x14ac:dyDescent="0.2">
      <c r="A262" s="30"/>
      <c r="B262" s="38" t="str">
        <f>IF(A262="","ready",IF(COUNTIF(Entry!L:L,A262)=0,"unknown number",IF(MATCH(A262,A:A,0)&lt;ROW(),"duplicate number","OK")))</f>
        <v>ready</v>
      </c>
      <c r="C262" s="30">
        <f t="shared" ref="C262:D262" si="273">C261</f>
        <v>0</v>
      </c>
      <c r="D262" s="30">
        <f t="shared" si="273"/>
        <v>103</v>
      </c>
      <c r="E262" s="30"/>
      <c r="F262" s="35">
        <f t="shared" si="263"/>
        <v>7.1527777777777773E-2</v>
      </c>
      <c r="G262" s="39" t="str">
        <f t="shared" si="264"/>
        <v>ready</v>
      </c>
      <c r="H262" s="17">
        <f t="shared" si="265"/>
        <v>259</v>
      </c>
      <c r="I262" s="17" t="str">
        <f t="shared" si="266"/>
        <v/>
      </c>
      <c r="J262" s="17" t="str">
        <f t="shared" si="267"/>
        <v/>
      </c>
      <c r="K262" s="17"/>
      <c r="L262" s="17"/>
      <c r="M262" s="16" t="str">
        <f>IF(A262="","",VLOOKUP($A262,Entry!A:D,2,FALSE))</f>
        <v/>
      </c>
      <c r="N262" s="16" t="str">
        <f>IF(A262="","",VLOOKUP($A262,Entry!A:D,3,FALSE))</f>
        <v/>
      </c>
      <c r="O262" s="16" t="str">
        <f>IF(A262="","",IF(VLOOKUP($A262,Entry!A:D,4,FALSE)="","M",VLOOKUP($A262,Entry!A:D,4,FALSE)))</f>
        <v/>
      </c>
      <c r="P262" s="17" t="e">
        <f>VLOOKUP(Finish!A262,Summit!A:B,2,FALSE)</f>
        <v>#N/A</v>
      </c>
      <c r="Q262" s="17" t="str">
        <f t="shared" si="268"/>
        <v/>
      </c>
      <c r="R262" s="35">
        <f t="shared" si="269"/>
        <v>7.1527777777777773E-2</v>
      </c>
      <c r="S262" s="17">
        <f t="shared" si="270"/>
        <v>259</v>
      </c>
    </row>
    <row r="263" spans="1:19" ht="12.75" customHeight="1" x14ac:dyDescent="0.2">
      <c r="A263" s="30"/>
      <c r="B263" s="38" t="str">
        <f>IF(A263="","ready",IF(COUNTIF(Entry!L:L,A263)=0,"unknown number",IF(MATCH(A263,A:A,0)&lt;ROW(),"duplicate number","OK")))</f>
        <v>ready</v>
      </c>
      <c r="C263" s="30">
        <f t="shared" ref="C263:D263" si="274">C262</f>
        <v>0</v>
      </c>
      <c r="D263" s="30">
        <f t="shared" si="274"/>
        <v>103</v>
      </c>
      <c r="E263" s="30"/>
      <c r="F263" s="35">
        <f t="shared" si="263"/>
        <v>7.1527777777777773E-2</v>
      </c>
      <c r="G263" s="39" t="str">
        <f t="shared" si="264"/>
        <v>ready</v>
      </c>
      <c r="H263" s="17">
        <f t="shared" si="265"/>
        <v>260</v>
      </c>
      <c r="I263" s="17" t="str">
        <f t="shared" si="266"/>
        <v/>
      </c>
      <c r="J263" s="17" t="str">
        <f t="shared" si="267"/>
        <v/>
      </c>
      <c r="K263" s="17"/>
      <c r="L263" s="17"/>
      <c r="M263" s="16" t="str">
        <f>IF(A263="","",VLOOKUP($A263,Entry!A:D,2,FALSE))</f>
        <v/>
      </c>
      <c r="N263" s="16" t="str">
        <f>IF(A263="","",VLOOKUP($A263,Entry!A:D,3,FALSE))</f>
        <v/>
      </c>
      <c r="O263" s="16" t="str">
        <f>IF(A263="","",IF(VLOOKUP($A263,Entry!A:D,4,FALSE)="","M",VLOOKUP($A263,Entry!A:D,4,FALSE)))</f>
        <v/>
      </c>
      <c r="P263" s="17" t="e">
        <f>VLOOKUP(Finish!A263,Summit!A:B,2,FALSE)</f>
        <v>#N/A</v>
      </c>
      <c r="Q263" s="17" t="str">
        <f t="shared" si="268"/>
        <v/>
      </c>
      <c r="R263" s="35">
        <f t="shared" si="269"/>
        <v>7.1527777777777773E-2</v>
      </c>
      <c r="S263" s="17">
        <f t="shared" si="270"/>
        <v>260</v>
      </c>
    </row>
    <row r="264" spans="1:19" ht="12.75" customHeight="1" x14ac:dyDescent="0.2">
      <c r="A264" s="30"/>
      <c r="B264" s="38" t="str">
        <f>IF(A264="","ready",IF(COUNTIF(Entry!L:L,A264)=0,"unknown number",IF(MATCH(A264,A:A,0)&lt;ROW(),"duplicate number","OK")))</f>
        <v>ready</v>
      </c>
      <c r="C264" s="30">
        <f t="shared" ref="C264:D264" si="275">C263</f>
        <v>0</v>
      </c>
      <c r="D264" s="30">
        <f t="shared" si="275"/>
        <v>103</v>
      </c>
      <c r="E264" s="30"/>
      <c r="F264" s="35">
        <f t="shared" si="263"/>
        <v>7.1527777777777773E-2</v>
      </c>
      <c r="G264" s="39" t="str">
        <f t="shared" si="264"/>
        <v>ready</v>
      </c>
      <c r="H264" s="17">
        <f t="shared" si="265"/>
        <v>261</v>
      </c>
      <c r="I264" s="17" t="str">
        <f t="shared" si="266"/>
        <v/>
      </c>
      <c r="J264" s="17" t="str">
        <f t="shared" si="267"/>
        <v/>
      </c>
      <c r="K264" s="17"/>
      <c r="L264" s="17"/>
      <c r="M264" s="16" t="str">
        <f>IF(A264="","",VLOOKUP($A264,Entry!A:D,2,FALSE))</f>
        <v/>
      </c>
      <c r="N264" s="16" t="str">
        <f>IF(A264="","",VLOOKUP($A264,Entry!A:D,3,FALSE))</f>
        <v/>
      </c>
      <c r="O264" s="16" t="str">
        <f>IF(A264="","",IF(VLOOKUP($A264,Entry!A:D,4,FALSE)="","M",VLOOKUP($A264,Entry!A:D,4,FALSE)))</f>
        <v/>
      </c>
      <c r="P264" s="17" t="e">
        <f>VLOOKUP(Finish!A264,Summit!A:B,2,FALSE)</f>
        <v>#N/A</v>
      </c>
      <c r="Q264" s="17" t="str">
        <f t="shared" si="268"/>
        <v/>
      </c>
      <c r="R264" s="35">
        <f t="shared" si="269"/>
        <v>7.1527777777777773E-2</v>
      </c>
      <c r="S264" s="17">
        <f t="shared" si="270"/>
        <v>261</v>
      </c>
    </row>
    <row r="265" spans="1:19" ht="12.75" customHeight="1" x14ac:dyDescent="0.2">
      <c r="A265" s="30"/>
      <c r="B265" s="38" t="str">
        <f>IF(A265="","ready",IF(COUNTIF(Entry!L:L,A265)=0,"unknown number",IF(MATCH(A265,A:A,0)&lt;ROW(),"duplicate number","OK")))</f>
        <v>ready</v>
      </c>
      <c r="C265" s="30">
        <f t="shared" ref="C265:D265" si="276">C264</f>
        <v>0</v>
      </c>
      <c r="D265" s="30">
        <f t="shared" si="276"/>
        <v>103</v>
      </c>
      <c r="E265" s="30"/>
      <c r="F265" s="35">
        <f t="shared" si="263"/>
        <v>7.1527777777777773E-2</v>
      </c>
      <c r="G265" s="39" t="str">
        <f t="shared" si="264"/>
        <v>ready</v>
      </c>
      <c r="H265" s="17">
        <f t="shared" si="265"/>
        <v>262</v>
      </c>
      <c r="I265" s="17" t="str">
        <f t="shared" si="266"/>
        <v/>
      </c>
      <c r="J265" s="17" t="str">
        <f t="shared" si="267"/>
        <v/>
      </c>
      <c r="K265" s="17"/>
      <c r="L265" s="17"/>
      <c r="M265" s="16" t="str">
        <f>IF(A265="","",VLOOKUP($A265,Entry!A:D,2,FALSE))</f>
        <v/>
      </c>
      <c r="N265" s="16" t="str">
        <f>IF(A265="","",VLOOKUP($A265,Entry!A:D,3,FALSE))</f>
        <v/>
      </c>
      <c r="O265" s="16" t="str">
        <f>IF(A265="","",IF(VLOOKUP($A265,Entry!A:D,4,FALSE)="","M",VLOOKUP($A265,Entry!A:D,4,FALSE)))</f>
        <v/>
      </c>
      <c r="P265" s="17" t="e">
        <f>VLOOKUP(Finish!A265,Summit!A:B,2,FALSE)</f>
        <v>#N/A</v>
      </c>
      <c r="Q265" s="17" t="str">
        <f t="shared" si="268"/>
        <v/>
      </c>
      <c r="R265" s="35">
        <f t="shared" si="269"/>
        <v>7.1527777777777773E-2</v>
      </c>
      <c r="S265" s="17">
        <f t="shared" si="270"/>
        <v>262</v>
      </c>
    </row>
    <row r="266" spans="1:19" ht="12.75" customHeight="1" x14ac:dyDescent="0.2">
      <c r="A266" s="30"/>
      <c r="B266" s="38" t="str">
        <f>IF(A266="","ready",IF(COUNTIF(Entry!L:L,A266)=0,"unknown number",IF(MATCH(A266,A:A,0)&lt;ROW(),"duplicate number","OK")))</f>
        <v>ready</v>
      </c>
      <c r="C266" s="30">
        <f t="shared" ref="C266:D266" si="277">C265</f>
        <v>0</v>
      </c>
      <c r="D266" s="30">
        <f t="shared" si="277"/>
        <v>103</v>
      </c>
      <c r="E266" s="30"/>
      <c r="F266" s="35">
        <f t="shared" si="263"/>
        <v>7.1527777777777773E-2</v>
      </c>
      <c r="G266" s="39" t="str">
        <f t="shared" si="264"/>
        <v>ready</v>
      </c>
      <c r="H266" s="17">
        <f t="shared" si="265"/>
        <v>263</v>
      </c>
      <c r="I266" s="17" t="str">
        <f t="shared" si="266"/>
        <v/>
      </c>
      <c r="J266" s="17" t="str">
        <f t="shared" si="267"/>
        <v/>
      </c>
      <c r="K266" s="17"/>
      <c r="L266" s="17"/>
      <c r="M266" s="16" t="str">
        <f>IF(A266="","",VLOOKUP($A266,Entry!A:D,2,FALSE))</f>
        <v/>
      </c>
      <c r="N266" s="16" t="str">
        <f>IF(A266="","",VLOOKUP($A266,Entry!A:D,3,FALSE))</f>
        <v/>
      </c>
      <c r="O266" s="16" t="str">
        <f>IF(A266="","",IF(VLOOKUP($A266,Entry!A:D,4,FALSE)="","M",VLOOKUP($A266,Entry!A:D,4,FALSE)))</f>
        <v/>
      </c>
      <c r="P266" s="17" t="e">
        <f>VLOOKUP(Finish!A266,Summit!A:B,2,FALSE)</f>
        <v>#N/A</v>
      </c>
      <c r="Q266" s="17" t="str">
        <f t="shared" si="268"/>
        <v/>
      </c>
      <c r="R266" s="35">
        <f t="shared" si="269"/>
        <v>7.1527777777777773E-2</v>
      </c>
      <c r="S266" s="17">
        <f t="shared" si="270"/>
        <v>263</v>
      </c>
    </row>
    <row r="267" spans="1:19" ht="12.75" customHeight="1" x14ac:dyDescent="0.2">
      <c r="A267" s="30"/>
      <c r="B267" s="38" t="str">
        <f>IF(A267="","ready",IF(COUNTIF(Entry!L:L,A267)=0,"unknown number",IF(MATCH(A267,A:A,0)&lt;ROW(),"duplicate number","OK")))</f>
        <v>ready</v>
      </c>
      <c r="C267" s="30">
        <f t="shared" ref="C267:D267" si="278">C266</f>
        <v>0</v>
      </c>
      <c r="D267" s="30">
        <f t="shared" si="278"/>
        <v>103</v>
      </c>
      <c r="E267" s="30"/>
      <c r="F267" s="35">
        <f t="shared" si="263"/>
        <v>7.1527777777777773E-2</v>
      </c>
      <c r="G267" s="39" t="str">
        <f t="shared" si="264"/>
        <v>ready</v>
      </c>
      <c r="H267" s="17">
        <f t="shared" si="265"/>
        <v>264</v>
      </c>
      <c r="I267" s="17" t="str">
        <f t="shared" si="266"/>
        <v/>
      </c>
      <c r="J267" s="17" t="str">
        <f t="shared" si="267"/>
        <v/>
      </c>
      <c r="K267" s="17"/>
      <c r="L267" s="17"/>
      <c r="M267" s="16" t="str">
        <f>IF(A267="","",VLOOKUP($A267,Entry!A:D,2,FALSE))</f>
        <v/>
      </c>
      <c r="N267" s="16" t="str">
        <f>IF(A267="","",VLOOKUP($A267,Entry!A:D,3,FALSE))</f>
        <v/>
      </c>
      <c r="O267" s="16" t="str">
        <f>IF(A267="","",IF(VLOOKUP($A267,Entry!A:D,4,FALSE)="","M",VLOOKUP($A267,Entry!A:D,4,FALSE)))</f>
        <v/>
      </c>
      <c r="P267" s="17" t="e">
        <f>VLOOKUP(Finish!A267,Summit!A:B,2,FALSE)</f>
        <v>#N/A</v>
      </c>
      <c r="Q267" s="17" t="str">
        <f t="shared" si="268"/>
        <v/>
      </c>
      <c r="R267" s="35">
        <f t="shared" si="269"/>
        <v>7.1527777777777773E-2</v>
      </c>
      <c r="S267" s="17">
        <f t="shared" si="270"/>
        <v>264</v>
      </c>
    </row>
    <row r="268" spans="1:19" ht="12.75" customHeight="1" x14ac:dyDescent="0.2">
      <c r="A268" s="30"/>
      <c r="B268" s="38" t="str">
        <f>IF(A268="","ready",IF(COUNTIF(Entry!L:L,A268)=0,"unknown number",IF(MATCH(A268,A:A,0)&lt;ROW(),"duplicate number","OK")))</f>
        <v>ready</v>
      </c>
      <c r="C268" s="30">
        <f t="shared" ref="C268:D268" si="279">C267</f>
        <v>0</v>
      </c>
      <c r="D268" s="30">
        <f t="shared" si="279"/>
        <v>103</v>
      </c>
      <c r="E268" s="30"/>
      <c r="F268" s="35">
        <f t="shared" si="263"/>
        <v>7.1527777777777773E-2</v>
      </c>
      <c r="G268" s="39" t="str">
        <f t="shared" si="264"/>
        <v>ready</v>
      </c>
      <c r="H268" s="17">
        <f t="shared" si="265"/>
        <v>265</v>
      </c>
      <c r="I268" s="17" t="str">
        <f t="shared" si="266"/>
        <v/>
      </c>
      <c r="J268" s="17" t="str">
        <f t="shared" si="267"/>
        <v/>
      </c>
      <c r="K268" s="17"/>
      <c r="L268" s="17"/>
      <c r="M268" s="16" t="str">
        <f>IF(A268="","",VLOOKUP($A268,Entry!A:D,2,FALSE))</f>
        <v/>
      </c>
      <c r="N268" s="16" t="str">
        <f>IF(A268="","",VLOOKUP($A268,Entry!A:D,3,FALSE))</f>
        <v/>
      </c>
      <c r="O268" s="16" t="str">
        <f>IF(A268="","",IF(VLOOKUP($A268,Entry!A:D,4,FALSE)="","M",VLOOKUP($A268,Entry!A:D,4,FALSE)))</f>
        <v/>
      </c>
      <c r="P268" s="17" t="e">
        <f>VLOOKUP(Finish!A268,Summit!A:B,2,FALSE)</f>
        <v>#N/A</v>
      </c>
      <c r="Q268" s="17" t="str">
        <f t="shared" si="268"/>
        <v/>
      </c>
      <c r="R268" s="35">
        <f t="shared" si="269"/>
        <v>7.1527777777777773E-2</v>
      </c>
      <c r="S268" s="17">
        <f t="shared" si="270"/>
        <v>265</v>
      </c>
    </row>
    <row r="269" spans="1:19" ht="12.75" customHeight="1" x14ac:dyDescent="0.2">
      <c r="A269" s="30"/>
      <c r="B269" s="38" t="str">
        <f>IF(A269="","ready",IF(COUNTIF(Entry!L:L,A269)=0,"unknown number",IF(MATCH(A269,A:A,0)&lt;ROW(),"duplicate number","OK")))</f>
        <v>ready</v>
      </c>
      <c r="C269" s="30">
        <f t="shared" ref="C269:D269" si="280">C268</f>
        <v>0</v>
      </c>
      <c r="D269" s="30">
        <f t="shared" si="280"/>
        <v>103</v>
      </c>
      <c r="E269" s="30"/>
      <c r="F269" s="35">
        <f t="shared" si="263"/>
        <v>7.1527777777777773E-2</v>
      </c>
      <c r="G269" s="39" t="str">
        <f t="shared" si="264"/>
        <v>ready</v>
      </c>
      <c r="H269" s="17">
        <f t="shared" si="265"/>
        <v>266</v>
      </c>
      <c r="I269" s="17" t="str">
        <f t="shared" si="266"/>
        <v/>
      </c>
      <c r="J269" s="17" t="str">
        <f t="shared" si="267"/>
        <v/>
      </c>
      <c r="K269" s="17"/>
      <c r="L269" s="17"/>
      <c r="M269" s="16" t="str">
        <f>IF(A269="","",VLOOKUP($A269,Entry!A:D,2,FALSE))</f>
        <v/>
      </c>
      <c r="N269" s="16" t="str">
        <f>IF(A269="","",VLOOKUP($A269,Entry!A:D,3,FALSE))</f>
        <v/>
      </c>
      <c r="O269" s="16" t="str">
        <f>IF(A269="","",IF(VLOOKUP($A269,Entry!A:D,4,FALSE)="","M",VLOOKUP($A269,Entry!A:D,4,FALSE)))</f>
        <v/>
      </c>
      <c r="P269" s="17" t="e">
        <f>VLOOKUP(Finish!A269,Summit!A:B,2,FALSE)</f>
        <v>#N/A</v>
      </c>
      <c r="Q269" s="17" t="str">
        <f t="shared" si="268"/>
        <v/>
      </c>
      <c r="R269" s="35">
        <f t="shared" si="269"/>
        <v>7.1527777777777773E-2</v>
      </c>
      <c r="S269" s="17">
        <f t="shared" si="270"/>
        <v>266</v>
      </c>
    </row>
    <row r="270" spans="1:19" ht="12.75" customHeight="1" x14ac:dyDescent="0.2">
      <c r="A270" s="30"/>
      <c r="B270" s="38" t="str">
        <f>IF(A270="","ready",IF(COUNTIF(Entry!L:L,A270)=0,"unknown number",IF(MATCH(A270,A:A,0)&lt;ROW(),"duplicate number","OK")))</f>
        <v>ready</v>
      </c>
      <c r="C270" s="30">
        <f t="shared" ref="C270:D270" si="281">C269</f>
        <v>0</v>
      </c>
      <c r="D270" s="30">
        <f t="shared" si="281"/>
        <v>103</v>
      </c>
      <c r="E270" s="30"/>
      <c r="F270" s="35">
        <f t="shared" si="263"/>
        <v>7.1527777777777773E-2</v>
      </c>
      <c r="G270" s="39" t="str">
        <f t="shared" si="264"/>
        <v>ready</v>
      </c>
      <c r="H270" s="17">
        <f t="shared" si="265"/>
        <v>267</v>
      </c>
      <c r="I270" s="17" t="str">
        <f t="shared" si="266"/>
        <v/>
      </c>
      <c r="J270" s="17" t="str">
        <f t="shared" si="267"/>
        <v/>
      </c>
      <c r="K270" s="17"/>
      <c r="L270" s="17"/>
      <c r="M270" s="16" t="str">
        <f>IF(A270="","",VLOOKUP($A270,Entry!A:D,2,FALSE))</f>
        <v/>
      </c>
      <c r="N270" s="16" t="str">
        <f>IF(A270="","",VLOOKUP($A270,Entry!A:D,3,FALSE))</f>
        <v/>
      </c>
      <c r="O270" s="16" t="str">
        <f>IF(A270="","",IF(VLOOKUP($A270,Entry!A:D,4,FALSE)="","M",VLOOKUP($A270,Entry!A:D,4,FALSE)))</f>
        <v/>
      </c>
      <c r="P270" s="17" t="e">
        <f>VLOOKUP(Finish!A270,Summit!A:B,2,FALSE)</f>
        <v>#N/A</v>
      </c>
      <c r="Q270" s="17" t="str">
        <f t="shared" si="268"/>
        <v/>
      </c>
      <c r="R270" s="35">
        <f t="shared" si="269"/>
        <v>7.1527777777777773E-2</v>
      </c>
      <c r="S270" s="17">
        <f t="shared" si="270"/>
        <v>267</v>
      </c>
    </row>
    <row r="271" spans="1:19" ht="12.75" customHeight="1" x14ac:dyDescent="0.2">
      <c r="A271" s="30"/>
      <c r="B271" s="38" t="str">
        <f>IF(A271="","ready",IF(COUNTIF(Entry!L:L,A271)=0,"unknown number",IF(MATCH(A271,A:A,0)&lt;ROW(),"duplicate number","OK")))</f>
        <v>ready</v>
      </c>
      <c r="C271" s="30">
        <f t="shared" ref="C271:D271" si="282">C270</f>
        <v>0</v>
      </c>
      <c r="D271" s="30">
        <f t="shared" si="282"/>
        <v>103</v>
      </c>
      <c r="E271" s="30"/>
      <c r="F271" s="35">
        <f t="shared" si="263"/>
        <v>7.1527777777777773E-2</v>
      </c>
      <c r="G271" s="39" t="str">
        <f t="shared" si="264"/>
        <v>ready</v>
      </c>
      <c r="H271" s="17">
        <f t="shared" si="265"/>
        <v>268</v>
      </c>
      <c r="I271" s="17" t="str">
        <f t="shared" si="266"/>
        <v/>
      </c>
      <c r="J271" s="17" t="str">
        <f t="shared" si="267"/>
        <v/>
      </c>
      <c r="K271" s="17"/>
      <c r="L271" s="17"/>
      <c r="M271" s="16" t="str">
        <f>IF(A271="","",VLOOKUP($A271,Entry!A:D,2,FALSE))</f>
        <v/>
      </c>
      <c r="N271" s="16" t="str">
        <f>IF(A271="","",VLOOKUP($A271,Entry!A:D,3,FALSE))</f>
        <v/>
      </c>
      <c r="O271" s="16" t="str">
        <f>IF(A271="","",IF(VLOOKUP($A271,Entry!A:D,4,FALSE)="","M",VLOOKUP($A271,Entry!A:D,4,FALSE)))</f>
        <v/>
      </c>
      <c r="P271" s="17" t="e">
        <f>VLOOKUP(Finish!A271,Summit!A:B,2,FALSE)</f>
        <v>#N/A</v>
      </c>
      <c r="Q271" s="17" t="str">
        <f t="shared" si="268"/>
        <v/>
      </c>
      <c r="R271" s="35">
        <f t="shared" si="269"/>
        <v>7.1527777777777773E-2</v>
      </c>
      <c r="S271" s="17">
        <f t="shared" si="270"/>
        <v>268</v>
      </c>
    </row>
    <row r="272" spans="1:19" ht="12.75" customHeight="1" x14ac:dyDescent="0.2">
      <c r="A272" s="30"/>
      <c r="B272" s="38" t="str">
        <f>IF(A272="","ready",IF(COUNTIF(Entry!L:L,A272)=0,"unknown number",IF(MATCH(A272,A:A,0)&lt;ROW(),"duplicate number","OK")))</f>
        <v>ready</v>
      </c>
      <c r="C272" s="30">
        <f t="shared" ref="C272:D272" si="283">C271</f>
        <v>0</v>
      </c>
      <c r="D272" s="30">
        <f t="shared" si="283"/>
        <v>103</v>
      </c>
      <c r="E272" s="30"/>
      <c r="F272" s="35">
        <f t="shared" si="263"/>
        <v>7.1527777777777773E-2</v>
      </c>
      <c r="G272" s="39" t="str">
        <f t="shared" si="264"/>
        <v>ready</v>
      </c>
      <c r="H272" s="17">
        <f t="shared" si="265"/>
        <v>269</v>
      </c>
      <c r="I272" s="17" t="str">
        <f t="shared" si="266"/>
        <v/>
      </c>
      <c r="J272" s="17" t="str">
        <f t="shared" si="267"/>
        <v/>
      </c>
      <c r="K272" s="17"/>
      <c r="L272" s="17"/>
      <c r="M272" s="16" t="str">
        <f>IF(A272="","",VLOOKUP($A272,Entry!A:D,2,FALSE))</f>
        <v/>
      </c>
      <c r="N272" s="16" t="str">
        <f>IF(A272="","",VLOOKUP($A272,Entry!A:D,3,FALSE))</f>
        <v/>
      </c>
      <c r="O272" s="16" t="str">
        <f>IF(A272="","",IF(VLOOKUP($A272,Entry!A:D,4,FALSE)="","M",VLOOKUP($A272,Entry!A:D,4,FALSE)))</f>
        <v/>
      </c>
      <c r="P272" s="17" t="e">
        <f>VLOOKUP(Finish!A272,Summit!A:B,2,FALSE)</f>
        <v>#N/A</v>
      </c>
      <c r="Q272" s="17" t="str">
        <f t="shared" si="268"/>
        <v/>
      </c>
      <c r="R272" s="35">
        <f t="shared" si="269"/>
        <v>7.1527777777777773E-2</v>
      </c>
      <c r="S272" s="17">
        <f t="shared" si="270"/>
        <v>269</v>
      </c>
    </row>
    <row r="273" spans="1:19" ht="12.75" customHeight="1" x14ac:dyDescent="0.2">
      <c r="A273" s="30"/>
      <c r="B273" s="38" t="str">
        <f>IF(A273="","ready",IF(COUNTIF(Entry!L:L,A273)=0,"unknown number",IF(MATCH(A273,A:A,0)&lt;ROW(),"duplicate number","OK")))</f>
        <v>ready</v>
      </c>
      <c r="C273" s="30">
        <f t="shared" ref="C273:D273" si="284">C272</f>
        <v>0</v>
      </c>
      <c r="D273" s="30">
        <f t="shared" si="284"/>
        <v>103</v>
      </c>
      <c r="E273" s="30"/>
      <c r="F273" s="35">
        <f t="shared" si="263"/>
        <v>7.1527777777777773E-2</v>
      </c>
      <c r="G273" s="39" t="str">
        <f t="shared" si="264"/>
        <v>ready</v>
      </c>
      <c r="H273" s="17">
        <f t="shared" si="265"/>
        <v>270</v>
      </c>
      <c r="I273" s="17" t="str">
        <f t="shared" si="266"/>
        <v/>
      </c>
      <c r="J273" s="17" t="str">
        <f t="shared" si="267"/>
        <v/>
      </c>
      <c r="K273" s="17"/>
      <c r="L273" s="17"/>
      <c r="M273" s="16" t="str">
        <f>IF(A273="","",VLOOKUP($A273,Entry!A:D,2,FALSE))</f>
        <v/>
      </c>
      <c r="N273" s="16" t="str">
        <f>IF(A273="","",VLOOKUP($A273,Entry!A:D,3,FALSE))</f>
        <v/>
      </c>
      <c r="O273" s="16" t="str">
        <f>IF(A273="","",IF(VLOOKUP($A273,Entry!A:D,4,FALSE)="","M",VLOOKUP($A273,Entry!A:D,4,FALSE)))</f>
        <v/>
      </c>
      <c r="P273" s="17" t="e">
        <f>VLOOKUP(Finish!A273,Summit!A:B,2,FALSE)</f>
        <v>#N/A</v>
      </c>
      <c r="Q273" s="17" t="str">
        <f t="shared" si="268"/>
        <v/>
      </c>
      <c r="R273" s="35">
        <f t="shared" si="269"/>
        <v>7.1527777777777773E-2</v>
      </c>
      <c r="S273" s="17">
        <f t="shared" si="270"/>
        <v>270</v>
      </c>
    </row>
    <row r="274" spans="1:19" ht="12.75" customHeight="1" x14ac:dyDescent="0.2">
      <c r="A274" s="30"/>
      <c r="B274" s="38" t="str">
        <f>IF(A274="","ready",IF(COUNTIF(Entry!L:L,A274)=0,"unknown number",IF(MATCH(A274,A:A,0)&lt;ROW(),"duplicate number","OK")))</f>
        <v>ready</v>
      </c>
      <c r="C274" s="30">
        <f t="shared" ref="C274:D274" si="285">C273</f>
        <v>0</v>
      </c>
      <c r="D274" s="30">
        <f t="shared" si="285"/>
        <v>103</v>
      </c>
      <c r="E274" s="30"/>
      <c r="F274" s="35">
        <f t="shared" si="263"/>
        <v>7.1527777777777773E-2</v>
      </c>
      <c r="G274" s="39" t="str">
        <f t="shared" si="264"/>
        <v>ready</v>
      </c>
      <c r="H274" s="17">
        <f t="shared" si="265"/>
        <v>271</v>
      </c>
      <c r="I274" s="17" t="str">
        <f t="shared" si="266"/>
        <v/>
      </c>
      <c r="J274" s="17" t="str">
        <f t="shared" si="267"/>
        <v/>
      </c>
      <c r="K274" s="17"/>
      <c r="L274" s="17"/>
      <c r="M274" s="16" t="str">
        <f>IF(A274="","",VLOOKUP($A274,Entry!A:D,2,FALSE))</f>
        <v/>
      </c>
      <c r="N274" s="16" t="str">
        <f>IF(A274="","",VLOOKUP($A274,Entry!A:D,3,FALSE))</f>
        <v/>
      </c>
      <c r="O274" s="16" t="str">
        <f>IF(A274="","",IF(VLOOKUP($A274,Entry!A:D,4,FALSE)="","M",VLOOKUP($A274,Entry!A:D,4,FALSE)))</f>
        <v/>
      </c>
      <c r="P274" s="17" t="e">
        <f>VLOOKUP(Finish!A274,Summit!A:B,2,FALSE)</f>
        <v>#N/A</v>
      </c>
      <c r="Q274" s="17" t="str">
        <f t="shared" si="268"/>
        <v/>
      </c>
      <c r="R274" s="35">
        <f t="shared" si="269"/>
        <v>7.1527777777777773E-2</v>
      </c>
      <c r="S274" s="17">
        <f t="shared" si="270"/>
        <v>271</v>
      </c>
    </row>
    <row r="275" spans="1:19" ht="12.75" customHeight="1" x14ac:dyDescent="0.2">
      <c r="A275" s="30"/>
      <c r="B275" s="38" t="str">
        <f>IF(A275="","ready",IF(COUNTIF(Entry!L:L,A275)=0,"unknown number",IF(MATCH(A275,A:A,0)&lt;ROW(),"duplicate number","OK")))</f>
        <v>ready</v>
      </c>
      <c r="C275" s="30">
        <f t="shared" ref="C275:D275" si="286">C274</f>
        <v>0</v>
      </c>
      <c r="D275" s="30">
        <f t="shared" si="286"/>
        <v>103</v>
      </c>
      <c r="E275" s="30"/>
      <c r="F275" s="35">
        <f t="shared" si="263"/>
        <v>7.1527777777777773E-2</v>
      </c>
      <c r="G275" s="39" t="str">
        <f t="shared" si="264"/>
        <v>ready</v>
      </c>
      <c r="H275" s="17">
        <f t="shared" si="265"/>
        <v>272</v>
      </c>
      <c r="I275" s="17" t="str">
        <f t="shared" si="266"/>
        <v/>
      </c>
      <c r="J275" s="17" t="str">
        <f t="shared" si="267"/>
        <v/>
      </c>
      <c r="K275" s="17"/>
      <c r="L275" s="17"/>
      <c r="M275" s="16" t="str">
        <f>IF(A275="","",VLOOKUP($A275,Entry!A:D,2,FALSE))</f>
        <v/>
      </c>
      <c r="N275" s="16" t="str">
        <f>IF(A275="","",VLOOKUP($A275,Entry!A:D,3,FALSE))</f>
        <v/>
      </c>
      <c r="O275" s="16" t="str">
        <f>IF(A275="","",IF(VLOOKUP($A275,Entry!A:D,4,FALSE)="","M",VLOOKUP($A275,Entry!A:D,4,FALSE)))</f>
        <v/>
      </c>
      <c r="P275" s="17" t="e">
        <f>VLOOKUP(Finish!A275,Summit!A:B,2,FALSE)</f>
        <v>#N/A</v>
      </c>
      <c r="Q275" s="17" t="str">
        <f t="shared" si="268"/>
        <v/>
      </c>
      <c r="R275" s="35">
        <f t="shared" si="269"/>
        <v>7.1527777777777773E-2</v>
      </c>
      <c r="S275" s="17">
        <f t="shared" si="270"/>
        <v>272</v>
      </c>
    </row>
    <row r="276" spans="1:19" ht="12.75" customHeight="1" x14ac:dyDescent="0.2">
      <c r="A276" s="30"/>
      <c r="B276" s="38" t="str">
        <f>IF(A276="","ready",IF(COUNTIF(Entry!L:L,A276)=0,"unknown number",IF(MATCH(A276,A:A,0)&lt;ROW(),"duplicate number","OK")))</f>
        <v>ready</v>
      </c>
      <c r="C276" s="30">
        <f t="shared" ref="C276:D276" si="287">C275</f>
        <v>0</v>
      </c>
      <c r="D276" s="30">
        <f t="shared" si="287"/>
        <v>103</v>
      </c>
      <c r="E276" s="30"/>
      <c r="F276" s="35">
        <f t="shared" si="263"/>
        <v>7.1527777777777773E-2</v>
      </c>
      <c r="G276" s="39" t="str">
        <f t="shared" si="264"/>
        <v>ready</v>
      </c>
      <c r="H276" s="17">
        <f t="shared" si="265"/>
        <v>273</v>
      </c>
      <c r="I276" s="17" t="str">
        <f t="shared" si="266"/>
        <v/>
      </c>
      <c r="J276" s="17" t="str">
        <f t="shared" si="267"/>
        <v/>
      </c>
      <c r="K276" s="17"/>
      <c r="L276" s="17"/>
      <c r="M276" s="16" t="str">
        <f>IF(A276="","",VLOOKUP($A276,Entry!A:D,2,FALSE))</f>
        <v/>
      </c>
      <c r="N276" s="16" t="str">
        <f>IF(A276="","",VLOOKUP($A276,Entry!A:D,3,FALSE))</f>
        <v/>
      </c>
      <c r="O276" s="16" t="str">
        <f>IF(A276="","",IF(VLOOKUP($A276,Entry!A:D,4,FALSE)="","M",VLOOKUP($A276,Entry!A:D,4,FALSE)))</f>
        <v/>
      </c>
      <c r="P276" s="17" t="e">
        <f>VLOOKUP(Finish!A276,Summit!A:B,2,FALSE)</f>
        <v>#N/A</v>
      </c>
      <c r="Q276" s="17" t="str">
        <f t="shared" si="268"/>
        <v/>
      </c>
      <c r="R276" s="35">
        <f t="shared" si="269"/>
        <v>7.1527777777777773E-2</v>
      </c>
      <c r="S276" s="17">
        <f t="shared" si="270"/>
        <v>273</v>
      </c>
    </row>
    <row r="277" spans="1:19" ht="12.75" customHeight="1" x14ac:dyDescent="0.2">
      <c r="A277" s="30"/>
      <c r="B277" s="38" t="str">
        <f>IF(A277="","ready",IF(COUNTIF(Entry!L:L,A277)=0,"unknown number",IF(MATCH(A277,A:A,0)&lt;ROW(),"duplicate number","OK")))</f>
        <v>ready</v>
      </c>
      <c r="C277" s="30">
        <f t="shared" ref="C277:D277" si="288">C276</f>
        <v>0</v>
      </c>
      <c r="D277" s="30">
        <f t="shared" si="288"/>
        <v>103</v>
      </c>
      <c r="E277" s="30"/>
      <c r="F277" s="35">
        <f t="shared" si="263"/>
        <v>7.1527777777777773E-2</v>
      </c>
      <c r="G277" s="39" t="str">
        <f t="shared" si="264"/>
        <v>ready</v>
      </c>
      <c r="H277" s="17">
        <f t="shared" si="265"/>
        <v>274</v>
      </c>
      <c r="I277" s="17" t="str">
        <f t="shared" si="266"/>
        <v/>
      </c>
      <c r="J277" s="17" t="str">
        <f t="shared" si="267"/>
        <v/>
      </c>
      <c r="K277" s="17"/>
      <c r="L277" s="17"/>
      <c r="M277" s="16" t="str">
        <f>IF(A277="","",VLOOKUP($A277,Entry!A:D,2,FALSE))</f>
        <v/>
      </c>
      <c r="N277" s="16" t="str">
        <f>IF(A277="","",VLOOKUP($A277,Entry!A:D,3,FALSE))</f>
        <v/>
      </c>
      <c r="O277" s="16" t="str">
        <f>IF(A277="","",IF(VLOOKUP($A277,Entry!A:D,4,FALSE)="","M",VLOOKUP($A277,Entry!A:D,4,FALSE)))</f>
        <v/>
      </c>
      <c r="P277" s="17" t="e">
        <f>VLOOKUP(Finish!A277,Summit!A:B,2,FALSE)</f>
        <v>#N/A</v>
      </c>
      <c r="Q277" s="17" t="str">
        <f t="shared" si="268"/>
        <v/>
      </c>
      <c r="R277" s="35">
        <f t="shared" si="269"/>
        <v>7.1527777777777773E-2</v>
      </c>
      <c r="S277" s="17">
        <f t="shared" si="270"/>
        <v>274</v>
      </c>
    </row>
    <row r="278" spans="1:19" ht="12.75" customHeight="1" x14ac:dyDescent="0.2">
      <c r="A278" s="30"/>
      <c r="B278" s="38" t="str">
        <f>IF(A278="","ready",IF(COUNTIF(Entry!L:L,A278)=0,"unknown number",IF(MATCH(A278,A:A,0)&lt;ROW(),"duplicate number","OK")))</f>
        <v>ready</v>
      </c>
      <c r="C278" s="30">
        <f t="shared" ref="C278:D278" si="289">C277</f>
        <v>0</v>
      </c>
      <c r="D278" s="30">
        <f t="shared" si="289"/>
        <v>103</v>
      </c>
      <c r="E278" s="30"/>
      <c r="F278" s="35">
        <f t="shared" si="263"/>
        <v>7.1527777777777773E-2</v>
      </c>
      <c r="G278" s="39" t="str">
        <f t="shared" si="264"/>
        <v>ready</v>
      </c>
      <c r="H278" s="17">
        <f t="shared" si="265"/>
        <v>275</v>
      </c>
      <c r="I278" s="17" t="str">
        <f t="shared" si="266"/>
        <v/>
      </c>
      <c r="J278" s="17" t="str">
        <f t="shared" si="267"/>
        <v/>
      </c>
      <c r="K278" s="17"/>
      <c r="L278" s="17"/>
      <c r="M278" s="16" t="str">
        <f>IF(A278="","",VLOOKUP($A278,Entry!A:D,2,FALSE))</f>
        <v/>
      </c>
      <c r="N278" s="16" t="str">
        <f>IF(A278="","",VLOOKUP($A278,Entry!A:D,3,FALSE))</f>
        <v/>
      </c>
      <c r="O278" s="16" t="str">
        <f>IF(A278="","",IF(VLOOKUP($A278,Entry!A:D,4,FALSE)="","M",VLOOKUP($A278,Entry!A:D,4,FALSE)))</f>
        <v/>
      </c>
      <c r="P278" s="17" t="e">
        <f>VLOOKUP(Finish!A278,Summit!A:B,2,FALSE)</f>
        <v>#N/A</v>
      </c>
      <c r="Q278" s="17" t="str">
        <f t="shared" si="268"/>
        <v/>
      </c>
      <c r="R278" s="35">
        <f t="shared" si="269"/>
        <v>7.1527777777777773E-2</v>
      </c>
      <c r="S278" s="17">
        <f t="shared" si="270"/>
        <v>275</v>
      </c>
    </row>
    <row r="279" spans="1:19" ht="12.75" customHeight="1" x14ac:dyDescent="0.2">
      <c r="A279" s="30"/>
      <c r="B279" s="38" t="str">
        <f>IF(A279="","ready",IF(COUNTIF(Entry!L:L,A279)=0,"unknown number",IF(MATCH(A279,A:A,0)&lt;ROW(),"duplicate number","OK")))</f>
        <v>ready</v>
      </c>
      <c r="C279" s="30">
        <f t="shared" ref="C279:D279" si="290">C278</f>
        <v>0</v>
      </c>
      <c r="D279" s="30">
        <f t="shared" si="290"/>
        <v>103</v>
      </c>
      <c r="E279" s="30"/>
      <c r="F279" s="35">
        <f t="shared" si="263"/>
        <v>7.1527777777777773E-2</v>
      </c>
      <c r="G279" s="39" t="str">
        <f t="shared" si="264"/>
        <v>ready</v>
      </c>
      <c r="H279" s="17">
        <f t="shared" si="265"/>
        <v>276</v>
      </c>
      <c r="I279" s="17" t="str">
        <f t="shared" si="266"/>
        <v/>
      </c>
      <c r="J279" s="17" t="str">
        <f t="shared" si="267"/>
        <v/>
      </c>
      <c r="K279" s="17"/>
      <c r="L279" s="17"/>
      <c r="M279" s="16" t="str">
        <f>IF(A279="","",VLOOKUP($A279,Entry!A:D,2,FALSE))</f>
        <v/>
      </c>
      <c r="N279" s="16" t="str">
        <f>IF(A279="","",VLOOKUP($A279,Entry!A:D,3,FALSE))</f>
        <v/>
      </c>
      <c r="O279" s="16" t="str">
        <f>IF(A279="","",IF(VLOOKUP($A279,Entry!A:D,4,FALSE)="","M",VLOOKUP($A279,Entry!A:D,4,FALSE)))</f>
        <v/>
      </c>
      <c r="P279" s="17" t="e">
        <f>VLOOKUP(Finish!A279,Summit!A:B,2,FALSE)</f>
        <v>#N/A</v>
      </c>
      <c r="Q279" s="17" t="str">
        <f t="shared" si="268"/>
        <v/>
      </c>
      <c r="R279" s="35">
        <f t="shared" si="269"/>
        <v>7.1527777777777773E-2</v>
      </c>
      <c r="S279" s="17">
        <f t="shared" si="270"/>
        <v>276</v>
      </c>
    </row>
    <row r="280" spans="1:19" ht="12.75" customHeight="1" x14ac:dyDescent="0.2">
      <c r="A280" s="30"/>
      <c r="B280" s="38" t="str">
        <f>IF(A280="","ready",IF(COUNTIF(Entry!L:L,A280)=0,"unknown number",IF(MATCH(A280,A:A,0)&lt;ROW(),"duplicate number","OK")))</f>
        <v>ready</v>
      </c>
      <c r="C280" s="30">
        <f t="shared" ref="C280:D280" si="291">C279</f>
        <v>0</v>
      </c>
      <c r="D280" s="30">
        <f t="shared" si="291"/>
        <v>103</v>
      </c>
      <c r="E280" s="30"/>
      <c r="F280" s="35">
        <f t="shared" si="263"/>
        <v>7.1527777777777773E-2</v>
      </c>
      <c r="G280" s="39" t="str">
        <f t="shared" si="264"/>
        <v>ready</v>
      </c>
      <c r="H280" s="17">
        <f t="shared" si="265"/>
        <v>277</v>
      </c>
      <c r="I280" s="17" t="str">
        <f t="shared" si="266"/>
        <v/>
      </c>
      <c r="J280" s="17" t="str">
        <f t="shared" si="267"/>
        <v/>
      </c>
      <c r="K280" s="17"/>
      <c r="L280" s="17"/>
      <c r="M280" s="16" t="str">
        <f>IF(A280="","",VLOOKUP($A280,Entry!A:D,2,FALSE))</f>
        <v/>
      </c>
      <c r="N280" s="16" t="str">
        <f>IF(A280="","",VLOOKUP($A280,Entry!A:D,3,FALSE))</f>
        <v/>
      </c>
      <c r="O280" s="16" t="str">
        <f>IF(A280="","",IF(VLOOKUP($A280,Entry!A:D,4,FALSE)="","M",VLOOKUP($A280,Entry!A:D,4,FALSE)))</f>
        <v/>
      </c>
      <c r="P280" s="17" t="e">
        <f>VLOOKUP(Finish!A280,Summit!A:B,2,FALSE)</f>
        <v>#N/A</v>
      </c>
      <c r="Q280" s="17" t="str">
        <f t="shared" si="268"/>
        <v/>
      </c>
      <c r="R280" s="35">
        <f t="shared" si="269"/>
        <v>7.1527777777777773E-2</v>
      </c>
      <c r="S280" s="17">
        <f t="shared" si="270"/>
        <v>277</v>
      </c>
    </row>
    <row r="281" spans="1:19" ht="12.75" customHeight="1" x14ac:dyDescent="0.2">
      <c r="A281" s="30"/>
      <c r="B281" s="38" t="str">
        <f>IF(A281="","ready",IF(COUNTIF(Entry!L:L,A281)=0,"unknown number",IF(MATCH(A281,A:A,0)&lt;ROW(),"duplicate number","OK")))</f>
        <v>ready</v>
      </c>
      <c r="C281" s="30">
        <f t="shared" ref="C281:D281" si="292">C280</f>
        <v>0</v>
      </c>
      <c r="D281" s="30">
        <f t="shared" si="292"/>
        <v>103</v>
      </c>
      <c r="E281" s="30"/>
      <c r="F281" s="35">
        <f t="shared" si="263"/>
        <v>7.1527777777777773E-2</v>
      </c>
      <c r="G281" s="39" t="str">
        <f t="shared" si="264"/>
        <v>ready</v>
      </c>
      <c r="H281" s="17">
        <f t="shared" si="265"/>
        <v>278</v>
      </c>
      <c r="I281" s="17" t="str">
        <f t="shared" si="266"/>
        <v/>
      </c>
      <c r="J281" s="17" t="str">
        <f t="shared" si="267"/>
        <v/>
      </c>
      <c r="K281" s="17"/>
      <c r="L281" s="17"/>
      <c r="M281" s="16" t="str">
        <f>IF(A281="","",VLOOKUP($A281,Entry!A:D,2,FALSE))</f>
        <v/>
      </c>
      <c r="N281" s="16" t="str">
        <f>IF(A281="","",VLOOKUP($A281,Entry!A:D,3,FALSE))</f>
        <v/>
      </c>
      <c r="O281" s="16" t="str">
        <f>IF(A281="","",IF(VLOOKUP($A281,Entry!A:D,4,FALSE)="","M",VLOOKUP($A281,Entry!A:D,4,FALSE)))</f>
        <v/>
      </c>
      <c r="P281" s="17" t="e">
        <f>VLOOKUP(Finish!A281,Summit!A:B,2,FALSE)</f>
        <v>#N/A</v>
      </c>
      <c r="Q281" s="17" t="str">
        <f t="shared" si="268"/>
        <v/>
      </c>
      <c r="R281" s="35">
        <f t="shared" si="269"/>
        <v>7.1527777777777773E-2</v>
      </c>
      <c r="S281" s="17">
        <f t="shared" si="270"/>
        <v>278</v>
      </c>
    </row>
    <row r="282" spans="1:19" ht="12.75" customHeight="1" x14ac:dyDescent="0.2">
      <c r="A282" s="30"/>
      <c r="B282" s="38" t="str">
        <f>IF(A282="","ready",IF(COUNTIF(Entry!L:L,A282)=0,"unknown number",IF(MATCH(A282,A:A,0)&lt;ROW(),"duplicate number","OK")))</f>
        <v>ready</v>
      </c>
      <c r="C282" s="30">
        <f t="shared" ref="C282:D282" si="293">C281</f>
        <v>0</v>
      </c>
      <c r="D282" s="30">
        <f t="shared" si="293"/>
        <v>103</v>
      </c>
      <c r="E282" s="30"/>
      <c r="F282" s="35">
        <f t="shared" si="263"/>
        <v>7.1527777777777773E-2</v>
      </c>
      <c r="G282" s="39" t="str">
        <f t="shared" si="264"/>
        <v>ready</v>
      </c>
      <c r="H282" s="17">
        <f t="shared" si="265"/>
        <v>279</v>
      </c>
      <c r="I282" s="17" t="str">
        <f t="shared" si="266"/>
        <v/>
      </c>
      <c r="J282" s="17" t="str">
        <f t="shared" si="267"/>
        <v/>
      </c>
      <c r="K282" s="17"/>
      <c r="L282" s="17"/>
      <c r="M282" s="16" t="str">
        <f>IF(A282="","",VLOOKUP($A282,Entry!A:D,2,FALSE))</f>
        <v/>
      </c>
      <c r="N282" s="16" t="str">
        <f>IF(A282="","",VLOOKUP($A282,Entry!A:D,3,FALSE))</f>
        <v/>
      </c>
      <c r="O282" s="16" t="str">
        <f>IF(A282="","",IF(VLOOKUP($A282,Entry!A:D,4,FALSE)="","M",VLOOKUP($A282,Entry!A:D,4,FALSE)))</f>
        <v/>
      </c>
      <c r="P282" s="17" t="e">
        <f>VLOOKUP(Finish!A282,Summit!A:B,2,FALSE)</f>
        <v>#N/A</v>
      </c>
      <c r="Q282" s="17" t="str">
        <f t="shared" si="268"/>
        <v/>
      </c>
      <c r="R282" s="35">
        <f t="shared" si="269"/>
        <v>7.1527777777777773E-2</v>
      </c>
      <c r="S282" s="17">
        <f t="shared" si="270"/>
        <v>279</v>
      </c>
    </row>
    <row r="283" spans="1:19" ht="12.75" customHeight="1" x14ac:dyDescent="0.2">
      <c r="A283" s="30"/>
      <c r="B283" s="38" t="str">
        <f>IF(A283="","ready",IF(COUNTIF(Entry!L:L,A283)=0,"unknown number",IF(MATCH(A283,A:A,0)&lt;ROW(),"duplicate number","OK")))</f>
        <v>ready</v>
      </c>
      <c r="C283" s="30">
        <f t="shared" ref="C283:D283" si="294">C282</f>
        <v>0</v>
      </c>
      <c r="D283" s="30">
        <f t="shared" si="294"/>
        <v>103</v>
      </c>
      <c r="E283" s="30"/>
      <c r="F283" s="35">
        <f t="shared" si="263"/>
        <v>7.1527777777777773E-2</v>
      </c>
      <c r="G283" s="39" t="str">
        <f t="shared" si="264"/>
        <v>ready</v>
      </c>
      <c r="H283" s="17">
        <f t="shared" si="265"/>
        <v>280</v>
      </c>
      <c r="I283" s="17" t="str">
        <f t="shared" si="266"/>
        <v/>
      </c>
      <c r="J283" s="17" t="str">
        <f t="shared" si="267"/>
        <v/>
      </c>
      <c r="K283" s="17"/>
      <c r="L283" s="17"/>
      <c r="M283" s="16" t="str">
        <f>IF(A283="","",VLOOKUP($A283,Entry!A:D,2,FALSE))</f>
        <v/>
      </c>
      <c r="N283" s="16" t="str">
        <f>IF(A283="","",VLOOKUP($A283,Entry!A:D,3,FALSE))</f>
        <v/>
      </c>
      <c r="O283" s="16" t="str">
        <f>IF(A283="","",IF(VLOOKUP($A283,Entry!A:D,4,FALSE)="","M",VLOOKUP($A283,Entry!A:D,4,FALSE)))</f>
        <v/>
      </c>
      <c r="P283" s="17" t="e">
        <f>VLOOKUP(Finish!A283,Summit!A:B,2,FALSE)</f>
        <v>#N/A</v>
      </c>
      <c r="Q283" s="17" t="str">
        <f t="shared" si="268"/>
        <v/>
      </c>
      <c r="R283" s="35">
        <f t="shared" si="269"/>
        <v>7.1527777777777773E-2</v>
      </c>
      <c r="S283" s="17">
        <f t="shared" si="270"/>
        <v>280</v>
      </c>
    </row>
    <row r="284" spans="1:19" ht="12.75" customHeight="1" x14ac:dyDescent="0.2">
      <c r="A284" s="30"/>
      <c r="B284" s="38" t="str">
        <f>IF(A284="","ready",IF(COUNTIF(Entry!L:L,A284)=0,"unknown number",IF(MATCH(A284,A:A,0)&lt;ROW(),"duplicate number","OK")))</f>
        <v>ready</v>
      </c>
      <c r="C284" s="30">
        <f t="shared" ref="C284:D284" si="295">C283</f>
        <v>0</v>
      </c>
      <c r="D284" s="30">
        <f t="shared" si="295"/>
        <v>103</v>
      </c>
      <c r="E284" s="30"/>
      <c r="F284" s="35">
        <f t="shared" si="263"/>
        <v>7.1527777777777773E-2</v>
      </c>
      <c r="G284" s="39" t="str">
        <f t="shared" si="264"/>
        <v>ready</v>
      </c>
      <c r="H284" s="17">
        <f t="shared" si="265"/>
        <v>281</v>
      </c>
      <c r="I284" s="17" t="str">
        <f t="shared" si="266"/>
        <v/>
      </c>
      <c r="J284" s="17" t="str">
        <f t="shared" si="267"/>
        <v/>
      </c>
      <c r="K284" s="17"/>
      <c r="L284" s="17"/>
      <c r="M284" s="16" t="str">
        <f>IF(A284="","",VLOOKUP($A284,Entry!A:D,2,FALSE))</f>
        <v/>
      </c>
      <c r="N284" s="16" t="str">
        <f>IF(A284="","",VLOOKUP($A284,Entry!A:D,3,FALSE))</f>
        <v/>
      </c>
      <c r="O284" s="16" t="str">
        <f>IF(A284="","",IF(VLOOKUP($A284,Entry!A:D,4,FALSE)="","M",VLOOKUP($A284,Entry!A:D,4,FALSE)))</f>
        <v/>
      </c>
      <c r="P284" s="17" t="e">
        <f>VLOOKUP(Finish!A284,Summit!A:B,2,FALSE)</f>
        <v>#N/A</v>
      </c>
      <c r="Q284" s="17" t="str">
        <f t="shared" si="268"/>
        <v/>
      </c>
      <c r="R284" s="35">
        <f t="shared" si="269"/>
        <v>7.1527777777777773E-2</v>
      </c>
      <c r="S284" s="17">
        <f t="shared" si="270"/>
        <v>281</v>
      </c>
    </row>
    <row r="285" spans="1:19" ht="12.75" customHeight="1" x14ac:dyDescent="0.2">
      <c r="A285" s="30"/>
      <c r="B285" s="38" t="str">
        <f>IF(A285="","ready",IF(COUNTIF(Entry!L:L,A285)=0,"unknown number",IF(MATCH(A285,A:A,0)&lt;ROW(),"duplicate number","OK")))</f>
        <v>ready</v>
      </c>
      <c r="C285" s="30">
        <f t="shared" ref="C285:D285" si="296">C284</f>
        <v>0</v>
      </c>
      <c r="D285" s="30">
        <f t="shared" si="296"/>
        <v>103</v>
      </c>
      <c r="E285" s="30"/>
      <c r="F285" s="35">
        <f t="shared" si="263"/>
        <v>7.1527777777777773E-2</v>
      </c>
      <c r="G285" s="39" t="str">
        <f t="shared" si="264"/>
        <v>ready</v>
      </c>
      <c r="H285" s="17">
        <f t="shared" si="265"/>
        <v>282</v>
      </c>
      <c r="I285" s="17" t="str">
        <f t="shared" si="266"/>
        <v/>
      </c>
      <c r="J285" s="17" t="str">
        <f t="shared" si="267"/>
        <v/>
      </c>
      <c r="K285" s="17"/>
      <c r="L285" s="17"/>
      <c r="M285" s="16" t="str">
        <f>IF(A285="","",VLOOKUP($A285,Entry!A:D,2,FALSE))</f>
        <v/>
      </c>
      <c r="N285" s="16" t="str">
        <f>IF(A285="","",VLOOKUP($A285,Entry!A:D,3,FALSE))</f>
        <v/>
      </c>
      <c r="O285" s="16" t="str">
        <f>IF(A285="","",IF(VLOOKUP($A285,Entry!A:D,4,FALSE)="","M",VLOOKUP($A285,Entry!A:D,4,FALSE)))</f>
        <v/>
      </c>
      <c r="P285" s="17" t="e">
        <f>VLOOKUP(Finish!A285,Summit!A:B,2,FALSE)</f>
        <v>#N/A</v>
      </c>
      <c r="Q285" s="17" t="str">
        <f t="shared" si="268"/>
        <v/>
      </c>
      <c r="R285" s="35">
        <f t="shared" si="269"/>
        <v>7.1527777777777773E-2</v>
      </c>
      <c r="S285" s="17">
        <f t="shared" si="270"/>
        <v>282</v>
      </c>
    </row>
    <row r="286" spans="1:19" ht="12.75" customHeight="1" x14ac:dyDescent="0.2">
      <c r="A286" s="30"/>
      <c r="B286" s="38" t="str">
        <f>IF(A286="","ready",IF(COUNTIF(Entry!L:L,A286)=0,"unknown number",IF(MATCH(A286,A:A,0)&lt;ROW(),"duplicate number","OK")))</f>
        <v>ready</v>
      </c>
      <c r="C286" s="30">
        <f t="shared" ref="C286:D286" si="297">C285</f>
        <v>0</v>
      </c>
      <c r="D286" s="30">
        <f t="shared" si="297"/>
        <v>103</v>
      </c>
      <c r="E286" s="30"/>
      <c r="F286" s="35">
        <f t="shared" si="263"/>
        <v>7.1527777777777773E-2</v>
      </c>
      <c r="G286" s="39" t="str">
        <f t="shared" si="264"/>
        <v>ready</v>
      </c>
      <c r="H286" s="17">
        <f t="shared" si="265"/>
        <v>283</v>
      </c>
      <c r="I286" s="17" t="str">
        <f t="shared" si="266"/>
        <v/>
      </c>
      <c r="J286" s="17" t="str">
        <f t="shared" si="267"/>
        <v/>
      </c>
      <c r="K286" s="17"/>
      <c r="L286" s="17"/>
      <c r="M286" s="16" t="str">
        <f>IF(A286="","",VLOOKUP($A286,Entry!A:D,2,FALSE))</f>
        <v/>
      </c>
      <c r="N286" s="16" t="str">
        <f>IF(A286="","",VLOOKUP($A286,Entry!A:D,3,FALSE))</f>
        <v/>
      </c>
      <c r="O286" s="16" t="str">
        <f>IF(A286="","",IF(VLOOKUP($A286,Entry!A:D,4,FALSE)="","M",VLOOKUP($A286,Entry!A:D,4,FALSE)))</f>
        <v/>
      </c>
      <c r="P286" s="17" t="e">
        <f>VLOOKUP(Finish!A286,Summit!A:B,2,FALSE)</f>
        <v>#N/A</v>
      </c>
      <c r="Q286" s="17" t="str">
        <f t="shared" si="268"/>
        <v/>
      </c>
      <c r="R286" s="35">
        <f t="shared" si="269"/>
        <v>7.1527777777777773E-2</v>
      </c>
      <c r="S286" s="17">
        <f t="shared" si="270"/>
        <v>283</v>
      </c>
    </row>
    <row r="287" spans="1:19" ht="12.75" customHeight="1" x14ac:dyDescent="0.2">
      <c r="A287" s="30"/>
      <c r="B287" s="38" t="str">
        <f>IF(A287="","ready",IF(COUNTIF(Entry!L:L,A287)=0,"unknown number",IF(MATCH(A287,A:A,0)&lt;ROW(),"duplicate number","OK")))</f>
        <v>ready</v>
      </c>
      <c r="C287" s="30">
        <f t="shared" ref="C287:D287" si="298">C286</f>
        <v>0</v>
      </c>
      <c r="D287" s="30">
        <f t="shared" si="298"/>
        <v>103</v>
      </c>
      <c r="E287" s="30"/>
      <c r="F287" s="35">
        <f t="shared" si="263"/>
        <v>7.1527777777777773E-2</v>
      </c>
      <c r="G287" s="39" t="str">
        <f t="shared" si="264"/>
        <v>ready</v>
      </c>
      <c r="H287" s="17">
        <f t="shared" si="265"/>
        <v>284</v>
      </c>
      <c r="I287" s="17" t="str">
        <f t="shared" si="266"/>
        <v/>
      </c>
      <c r="J287" s="17" t="str">
        <f t="shared" si="267"/>
        <v/>
      </c>
      <c r="K287" s="17"/>
      <c r="L287" s="17"/>
      <c r="M287" s="16" t="str">
        <f>IF(A287="","",VLOOKUP($A287,Entry!A:D,2,FALSE))</f>
        <v/>
      </c>
      <c r="N287" s="16" t="str">
        <f>IF(A287="","",VLOOKUP($A287,Entry!A:D,3,FALSE))</f>
        <v/>
      </c>
      <c r="O287" s="16" t="str">
        <f>IF(A287="","",IF(VLOOKUP($A287,Entry!A:D,4,FALSE)="","M",VLOOKUP($A287,Entry!A:D,4,FALSE)))</f>
        <v/>
      </c>
      <c r="P287" s="17" t="e">
        <f>VLOOKUP(Finish!A287,Summit!A:B,2,FALSE)</f>
        <v>#N/A</v>
      </c>
      <c r="Q287" s="17" t="str">
        <f t="shared" si="268"/>
        <v/>
      </c>
      <c r="R287" s="35">
        <f t="shared" si="269"/>
        <v>7.1527777777777773E-2</v>
      </c>
      <c r="S287" s="17">
        <f t="shared" si="270"/>
        <v>284</v>
      </c>
    </row>
    <row r="288" spans="1:19" ht="12.75" customHeight="1" x14ac:dyDescent="0.2">
      <c r="A288" s="30"/>
      <c r="B288" s="38" t="str">
        <f>IF(A288="","ready",IF(COUNTIF(Entry!L:L,A288)=0,"unknown number",IF(MATCH(A288,A:A,0)&lt;ROW(),"duplicate number","OK")))</f>
        <v>ready</v>
      </c>
      <c r="C288" s="30">
        <f t="shared" ref="C288:D288" si="299">C287</f>
        <v>0</v>
      </c>
      <c r="D288" s="30">
        <f t="shared" si="299"/>
        <v>103</v>
      </c>
      <c r="E288" s="30"/>
      <c r="F288" s="35">
        <f t="shared" si="263"/>
        <v>7.1527777777777773E-2</v>
      </c>
      <c r="G288" s="39" t="str">
        <f t="shared" si="264"/>
        <v>ready</v>
      </c>
      <c r="H288" s="17">
        <f t="shared" si="265"/>
        <v>285</v>
      </c>
      <c r="I288" s="17" t="str">
        <f t="shared" si="266"/>
        <v/>
      </c>
      <c r="J288" s="17" t="str">
        <f t="shared" si="267"/>
        <v/>
      </c>
      <c r="K288" s="17"/>
      <c r="L288" s="17"/>
      <c r="M288" s="16" t="str">
        <f>IF(A288="","",VLOOKUP($A288,Entry!A:D,2,FALSE))</f>
        <v/>
      </c>
      <c r="N288" s="16" t="str">
        <f>IF(A288="","",VLOOKUP($A288,Entry!A:D,3,FALSE))</f>
        <v/>
      </c>
      <c r="O288" s="16" t="str">
        <f>IF(A288="","",IF(VLOOKUP($A288,Entry!A:D,4,FALSE)="","M",VLOOKUP($A288,Entry!A:D,4,FALSE)))</f>
        <v/>
      </c>
      <c r="P288" s="17" t="e">
        <f>VLOOKUP(Finish!A288,Summit!A:B,2,FALSE)</f>
        <v>#N/A</v>
      </c>
      <c r="Q288" s="17" t="str">
        <f t="shared" si="268"/>
        <v/>
      </c>
      <c r="R288" s="35">
        <f t="shared" si="269"/>
        <v>7.1527777777777773E-2</v>
      </c>
      <c r="S288" s="17">
        <f t="shared" si="270"/>
        <v>285</v>
      </c>
    </row>
    <row r="289" spans="1:19" ht="12.75" customHeight="1" x14ac:dyDescent="0.2">
      <c r="A289" s="30"/>
      <c r="B289" s="38" t="str">
        <f>IF(A289="","ready",IF(COUNTIF(Entry!L:L,A289)=0,"unknown number",IF(MATCH(A289,A:A,0)&lt;ROW(),"duplicate number","OK")))</f>
        <v>ready</v>
      </c>
      <c r="C289" s="30">
        <f t="shared" ref="C289:D289" si="300">C288</f>
        <v>0</v>
      </c>
      <c r="D289" s="30">
        <f t="shared" si="300"/>
        <v>103</v>
      </c>
      <c r="E289" s="30"/>
      <c r="F289" s="35">
        <f t="shared" si="263"/>
        <v>7.1527777777777773E-2</v>
      </c>
      <c r="G289" s="39" t="str">
        <f t="shared" si="264"/>
        <v>ready</v>
      </c>
      <c r="H289" s="17">
        <f t="shared" si="265"/>
        <v>286</v>
      </c>
      <c r="I289" s="17" t="str">
        <f t="shared" si="266"/>
        <v/>
      </c>
      <c r="J289" s="17" t="str">
        <f t="shared" si="267"/>
        <v/>
      </c>
      <c r="K289" s="17"/>
      <c r="L289" s="17"/>
      <c r="M289" s="16" t="str">
        <f>IF(A289="","",VLOOKUP($A289,Entry!A:D,2,FALSE))</f>
        <v/>
      </c>
      <c r="N289" s="16" t="str">
        <f>IF(A289="","",VLOOKUP($A289,Entry!A:D,3,FALSE))</f>
        <v/>
      </c>
      <c r="O289" s="16" t="str">
        <f>IF(A289="","",IF(VLOOKUP($A289,Entry!A:D,4,FALSE)="","M",VLOOKUP($A289,Entry!A:D,4,FALSE)))</f>
        <v/>
      </c>
      <c r="P289" s="17" t="e">
        <f>VLOOKUP(Finish!A289,Summit!A:B,2,FALSE)</f>
        <v>#N/A</v>
      </c>
      <c r="Q289" s="17" t="str">
        <f t="shared" si="268"/>
        <v/>
      </c>
      <c r="R289" s="35">
        <f t="shared" si="269"/>
        <v>7.1527777777777773E-2</v>
      </c>
      <c r="S289" s="17">
        <f t="shared" si="270"/>
        <v>286</v>
      </c>
    </row>
    <row r="290" spans="1:19" ht="12.75" customHeight="1" x14ac:dyDescent="0.2">
      <c r="A290" s="30"/>
      <c r="B290" s="38" t="str">
        <f>IF(A290="","ready",IF(COUNTIF(Entry!L:L,A290)=0,"unknown number",IF(MATCH(A290,A:A,0)&lt;ROW(),"duplicate number","OK")))</f>
        <v>ready</v>
      </c>
      <c r="C290" s="30">
        <f t="shared" ref="C290:D290" si="301">C289</f>
        <v>0</v>
      </c>
      <c r="D290" s="30">
        <f t="shared" si="301"/>
        <v>103</v>
      </c>
      <c r="E290" s="30"/>
      <c r="F290" s="35">
        <f t="shared" si="263"/>
        <v>7.1527777777777773E-2</v>
      </c>
      <c r="G290" s="39" t="str">
        <f t="shared" si="264"/>
        <v>ready</v>
      </c>
      <c r="H290" s="17">
        <f t="shared" si="265"/>
        <v>287</v>
      </c>
      <c r="I290" s="17" t="str">
        <f t="shared" si="266"/>
        <v/>
      </c>
      <c r="J290" s="17" t="str">
        <f t="shared" si="267"/>
        <v/>
      </c>
      <c r="K290" s="17"/>
      <c r="L290" s="17"/>
      <c r="M290" s="16" t="str">
        <f>IF(A290="","",VLOOKUP($A290,Entry!A:D,2,FALSE))</f>
        <v/>
      </c>
      <c r="N290" s="16" t="str">
        <f>IF(A290="","",VLOOKUP($A290,Entry!A:D,3,FALSE))</f>
        <v/>
      </c>
      <c r="O290" s="16" t="str">
        <f>IF(A290="","",IF(VLOOKUP($A290,Entry!A:D,4,FALSE)="","M",VLOOKUP($A290,Entry!A:D,4,FALSE)))</f>
        <v/>
      </c>
      <c r="P290" s="17" t="e">
        <f>VLOOKUP(Finish!A290,Summit!A:B,2,FALSE)</f>
        <v>#N/A</v>
      </c>
      <c r="Q290" s="17" t="str">
        <f t="shared" si="268"/>
        <v/>
      </c>
      <c r="R290" s="35">
        <f t="shared" si="269"/>
        <v>7.1527777777777773E-2</v>
      </c>
      <c r="S290" s="17">
        <f t="shared" si="270"/>
        <v>287</v>
      </c>
    </row>
    <row r="291" spans="1:19" ht="12.75" customHeight="1" x14ac:dyDescent="0.2">
      <c r="A291" s="30"/>
      <c r="B291" s="38" t="str">
        <f>IF(A291="","ready",IF(COUNTIF(Entry!L:L,A291)=0,"unknown number",IF(MATCH(A291,A:A,0)&lt;ROW(),"duplicate number","OK")))</f>
        <v>ready</v>
      </c>
      <c r="C291" s="30">
        <f t="shared" ref="C291:D291" si="302">C290</f>
        <v>0</v>
      </c>
      <c r="D291" s="30">
        <f t="shared" si="302"/>
        <v>103</v>
      </c>
      <c r="E291" s="30"/>
      <c r="F291" s="35">
        <f t="shared" si="263"/>
        <v>7.1527777777777773E-2</v>
      </c>
      <c r="G291" s="39" t="str">
        <f t="shared" si="264"/>
        <v>ready</v>
      </c>
      <c r="H291" s="17">
        <f t="shared" si="265"/>
        <v>288</v>
      </c>
      <c r="I291" s="17" t="str">
        <f t="shared" si="266"/>
        <v/>
      </c>
      <c r="J291" s="17" t="str">
        <f t="shared" si="267"/>
        <v/>
      </c>
      <c r="K291" s="17"/>
      <c r="L291" s="17"/>
      <c r="M291" s="16" t="str">
        <f>IF(A291="","",VLOOKUP($A291,Entry!A:D,2,FALSE))</f>
        <v/>
      </c>
      <c r="N291" s="16" t="str">
        <f>IF(A291="","",VLOOKUP($A291,Entry!A:D,3,FALSE))</f>
        <v/>
      </c>
      <c r="O291" s="16" t="str">
        <f>IF(A291="","",IF(VLOOKUP($A291,Entry!A:D,4,FALSE)="","M",VLOOKUP($A291,Entry!A:D,4,FALSE)))</f>
        <v/>
      </c>
      <c r="P291" s="17" t="e">
        <f>VLOOKUP(Finish!A291,Summit!A:B,2,FALSE)</f>
        <v>#N/A</v>
      </c>
      <c r="Q291" s="17" t="str">
        <f t="shared" si="268"/>
        <v/>
      </c>
      <c r="R291" s="35">
        <f t="shared" si="269"/>
        <v>7.1527777777777773E-2</v>
      </c>
      <c r="S291" s="17">
        <f t="shared" si="270"/>
        <v>288</v>
      </c>
    </row>
    <row r="292" spans="1:19" ht="12.75" customHeight="1" x14ac:dyDescent="0.2">
      <c r="A292" s="30"/>
      <c r="B292" s="38" t="str">
        <f>IF(A292="","ready",IF(COUNTIF(Entry!L:L,A292)=0,"unknown number",IF(MATCH(A292,A:A,0)&lt;ROW(),"duplicate number","OK")))</f>
        <v>ready</v>
      </c>
      <c r="C292" s="30">
        <f t="shared" ref="C292:D292" si="303">C291</f>
        <v>0</v>
      </c>
      <c r="D292" s="30">
        <f t="shared" si="303"/>
        <v>103</v>
      </c>
      <c r="E292" s="30"/>
      <c r="F292" s="35">
        <f t="shared" si="263"/>
        <v>7.1527777777777773E-2</v>
      </c>
      <c r="G292" s="39" t="str">
        <f t="shared" si="264"/>
        <v>ready</v>
      </c>
      <c r="H292" s="17">
        <f t="shared" si="265"/>
        <v>289</v>
      </c>
      <c r="I292" s="17" t="str">
        <f t="shared" si="266"/>
        <v/>
      </c>
      <c r="J292" s="17" t="str">
        <f t="shared" si="267"/>
        <v/>
      </c>
      <c r="K292" s="17"/>
      <c r="L292" s="17"/>
      <c r="M292" s="16" t="str">
        <f>IF(A292="","",VLOOKUP($A292,Entry!A:D,2,FALSE))</f>
        <v/>
      </c>
      <c r="N292" s="16" t="str">
        <f>IF(A292="","",VLOOKUP($A292,Entry!A:D,3,FALSE))</f>
        <v/>
      </c>
      <c r="O292" s="16" t="str">
        <f>IF(A292="","",IF(VLOOKUP($A292,Entry!A:D,4,FALSE)="","M",VLOOKUP($A292,Entry!A:D,4,FALSE)))</f>
        <v/>
      </c>
      <c r="P292" s="17" t="e">
        <f>VLOOKUP(Finish!A292,Summit!A:B,2,FALSE)</f>
        <v>#N/A</v>
      </c>
      <c r="Q292" s="17" t="str">
        <f t="shared" si="268"/>
        <v/>
      </c>
      <c r="R292" s="35">
        <f t="shared" si="269"/>
        <v>7.1527777777777773E-2</v>
      </c>
      <c r="S292" s="17">
        <f t="shared" si="270"/>
        <v>289</v>
      </c>
    </row>
    <row r="293" spans="1:19" ht="12.75" customHeight="1" x14ac:dyDescent="0.2">
      <c r="A293" s="30"/>
      <c r="B293" s="38" t="str">
        <f>IF(A293="","ready",IF(COUNTIF(Entry!L:L,A293)=0,"unknown number",IF(MATCH(A293,A:A,0)&lt;ROW(),"duplicate number","OK")))</f>
        <v>ready</v>
      </c>
      <c r="C293" s="30">
        <f t="shared" ref="C293:D293" si="304">C292</f>
        <v>0</v>
      </c>
      <c r="D293" s="30">
        <f t="shared" si="304"/>
        <v>103</v>
      </c>
      <c r="E293" s="30"/>
      <c r="F293" s="35">
        <f t="shared" si="263"/>
        <v>7.1527777777777773E-2</v>
      </c>
      <c r="G293" s="39" t="str">
        <f t="shared" si="264"/>
        <v>ready</v>
      </c>
      <c r="H293" s="17">
        <f t="shared" si="265"/>
        <v>290</v>
      </c>
      <c r="I293" s="17" t="str">
        <f t="shared" si="266"/>
        <v/>
      </c>
      <c r="J293" s="17" t="str">
        <f t="shared" si="267"/>
        <v/>
      </c>
      <c r="K293" s="17"/>
      <c r="L293" s="17"/>
      <c r="M293" s="16" t="str">
        <f>IF(A293="","",VLOOKUP($A293,Entry!A:D,2,FALSE))</f>
        <v/>
      </c>
      <c r="N293" s="16" t="str">
        <f>IF(A293="","",VLOOKUP($A293,Entry!A:D,3,FALSE))</f>
        <v/>
      </c>
      <c r="O293" s="16" t="str">
        <f>IF(A293="","",IF(VLOOKUP($A293,Entry!A:D,4,FALSE)="","M",VLOOKUP($A293,Entry!A:D,4,FALSE)))</f>
        <v/>
      </c>
      <c r="P293" s="17" t="e">
        <f>VLOOKUP(Finish!A293,Summit!A:B,2,FALSE)</f>
        <v>#N/A</v>
      </c>
      <c r="Q293" s="17" t="str">
        <f t="shared" si="268"/>
        <v/>
      </c>
      <c r="R293" s="35">
        <f t="shared" si="269"/>
        <v>7.1527777777777773E-2</v>
      </c>
      <c r="S293" s="17">
        <f t="shared" si="270"/>
        <v>290</v>
      </c>
    </row>
    <row r="294" spans="1:19" ht="12.75" customHeight="1" x14ac:dyDescent="0.2">
      <c r="A294" s="30"/>
      <c r="B294" s="38" t="str">
        <f>IF(A294="","ready",IF(COUNTIF(Entry!L:L,A294)=0,"unknown number",IF(MATCH(A294,A:A,0)&lt;ROW(),"duplicate number","OK")))</f>
        <v>ready</v>
      </c>
      <c r="C294" s="30">
        <f t="shared" ref="C294:D294" si="305">C293</f>
        <v>0</v>
      </c>
      <c r="D294" s="30">
        <f t="shared" si="305"/>
        <v>103</v>
      </c>
      <c r="E294" s="30"/>
      <c r="F294" s="35">
        <f t="shared" si="263"/>
        <v>7.1527777777777773E-2</v>
      </c>
      <c r="G294" s="39" t="str">
        <f t="shared" si="264"/>
        <v>ready</v>
      </c>
      <c r="H294" s="17">
        <f t="shared" si="265"/>
        <v>291</v>
      </c>
      <c r="I294" s="17" t="str">
        <f t="shared" si="266"/>
        <v/>
      </c>
      <c r="J294" s="17" t="str">
        <f t="shared" si="267"/>
        <v/>
      </c>
      <c r="K294" s="17"/>
      <c r="L294" s="17"/>
      <c r="M294" s="16" t="str">
        <f>IF(A294="","",VLOOKUP($A294,Entry!A:D,2,FALSE))</f>
        <v/>
      </c>
      <c r="N294" s="16" t="str">
        <f>IF(A294="","",VLOOKUP($A294,Entry!A:D,3,FALSE))</f>
        <v/>
      </c>
      <c r="O294" s="16" t="str">
        <f>IF(A294="","",IF(VLOOKUP($A294,Entry!A:D,4,FALSE)="","M",VLOOKUP($A294,Entry!A:D,4,FALSE)))</f>
        <v/>
      </c>
      <c r="P294" s="17" t="e">
        <f>VLOOKUP(Finish!A294,Summit!A:B,2,FALSE)</f>
        <v>#N/A</v>
      </c>
      <c r="Q294" s="17" t="str">
        <f t="shared" si="268"/>
        <v/>
      </c>
      <c r="R294" s="35">
        <f t="shared" si="269"/>
        <v>7.1527777777777773E-2</v>
      </c>
      <c r="S294" s="17">
        <f t="shared" si="270"/>
        <v>291</v>
      </c>
    </row>
    <row r="295" spans="1:19" ht="12.75" customHeight="1" x14ac:dyDescent="0.2">
      <c r="A295" s="30"/>
      <c r="B295" s="38" t="str">
        <f>IF(A295="","ready",IF(COUNTIF(Entry!L:L,A295)=0,"unknown number",IF(MATCH(A295,A:A,0)&lt;ROW(),"duplicate number","OK")))</f>
        <v>ready</v>
      </c>
      <c r="C295" s="30">
        <f t="shared" ref="C295:D295" si="306">C294</f>
        <v>0</v>
      </c>
      <c r="D295" s="30">
        <f t="shared" si="306"/>
        <v>103</v>
      </c>
      <c r="E295" s="30"/>
      <c r="F295" s="35">
        <f t="shared" si="263"/>
        <v>7.1527777777777773E-2</v>
      </c>
      <c r="G295" s="39" t="str">
        <f t="shared" si="264"/>
        <v>ready</v>
      </c>
      <c r="H295" s="17">
        <f t="shared" si="265"/>
        <v>292</v>
      </c>
      <c r="I295" s="17" t="str">
        <f t="shared" si="266"/>
        <v/>
      </c>
      <c r="J295" s="17" t="str">
        <f t="shared" si="267"/>
        <v/>
      </c>
      <c r="K295" s="17"/>
      <c r="L295" s="17"/>
      <c r="M295" s="16" t="str">
        <f>IF(A295="","",VLOOKUP($A295,Entry!A:D,2,FALSE))</f>
        <v/>
      </c>
      <c r="N295" s="16" t="str">
        <f>IF(A295="","",VLOOKUP($A295,Entry!A:D,3,FALSE))</f>
        <v/>
      </c>
      <c r="O295" s="16" t="str">
        <f>IF(A295="","",IF(VLOOKUP($A295,Entry!A:D,4,FALSE)="","M",VLOOKUP($A295,Entry!A:D,4,FALSE)))</f>
        <v/>
      </c>
      <c r="P295" s="17" t="e">
        <f>VLOOKUP(Finish!A295,Summit!A:B,2,FALSE)</f>
        <v>#N/A</v>
      </c>
      <c r="Q295" s="17" t="str">
        <f t="shared" si="268"/>
        <v/>
      </c>
      <c r="R295" s="35">
        <f t="shared" si="269"/>
        <v>7.1527777777777773E-2</v>
      </c>
      <c r="S295" s="17">
        <f t="shared" si="270"/>
        <v>292</v>
      </c>
    </row>
    <row r="296" spans="1:19" ht="12.75" customHeight="1" x14ac:dyDescent="0.2">
      <c r="A296" s="30"/>
      <c r="B296" s="38" t="str">
        <f>IF(A296="","ready",IF(COUNTIF(Entry!L:L,A296)=0,"unknown number",IF(MATCH(A296,A:A,0)&lt;ROW(),"duplicate number","OK")))</f>
        <v>ready</v>
      </c>
      <c r="C296" s="30">
        <f t="shared" ref="C296:D296" si="307">C295</f>
        <v>0</v>
      </c>
      <c r="D296" s="30">
        <f t="shared" si="307"/>
        <v>103</v>
      </c>
      <c r="E296" s="30"/>
      <c r="F296" s="35">
        <f t="shared" si="263"/>
        <v>7.1527777777777773E-2</v>
      </c>
      <c r="G296" s="39" t="str">
        <f t="shared" si="264"/>
        <v>ready</v>
      </c>
      <c r="H296" s="17">
        <f t="shared" si="265"/>
        <v>293</v>
      </c>
      <c r="I296" s="17" t="str">
        <f t="shared" si="266"/>
        <v/>
      </c>
      <c r="J296" s="17" t="str">
        <f t="shared" si="267"/>
        <v/>
      </c>
      <c r="K296" s="17"/>
      <c r="L296" s="17"/>
      <c r="M296" s="16" t="str">
        <f>IF(A296="","",VLOOKUP($A296,Entry!A:D,2,FALSE))</f>
        <v/>
      </c>
      <c r="N296" s="16" t="str">
        <f>IF(A296="","",VLOOKUP($A296,Entry!A:D,3,FALSE))</f>
        <v/>
      </c>
      <c r="O296" s="16" t="str">
        <f>IF(A296="","",IF(VLOOKUP($A296,Entry!A:D,4,FALSE)="","M",VLOOKUP($A296,Entry!A:D,4,FALSE)))</f>
        <v/>
      </c>
      <c r="P296" s="17" t="e">
        <f>VLOOKUP(Finish!A296,Summit!A:B,2,FALSE)</f>
        <v>#N/A</v>
      </c>
      <c r="Q296" s="17" t="str">
        <f t="shared" si="268"/>
        <v/>
      </c>
      <c r="R296" s="35">
        <f t="shared" si="269"/>
        <v>7.1527777777777773E-2</v>
      </c>
      <c r="S296" s="17">
        <f t="shared" si="270"/>
        <v>293</v>
      </c>
    </row>
    <row r="297" spans="1:19" ht="12.75" customHeight="1" x14ac:dyDescent="0.2">
      <c r="A297" s="30"/>
      <c r="B297" s="38" t="str">
        <f>IF(A297="","ready",IF(COUNTIF(Entry!L:L,A297)=0,"unknown number",IF(MATCH(A297,A:A,0)&lt;ROW(),"duplicate number","OK")))</f>
        <v>ready</v>
      </c>
      <c r="C297" s="30">
        <f t="shared" ref="C297:D297" si="308">C296</f>
        <v>0</v>
      </c>
      <c r="D297" s="30">
        <f t="shared" si="308"/>
        <v>103</v>
      </c>
      <c r="E297" s="30"/>
      <c r="F297" s="35">
        <f t="shared" si="263"/>
        <v>7.1527777777777773E-2</v>
      </c>
      <c r="G297" s="39" t="str">
        <f t="shared" si="264"/>
        <v>ready</v>
      </c>
      <c r="H297" s="17">
        <f t="shared" si="265"/>
        <v>294</v>
      </c>
      <c r="I297" s="17" t="str">
        <f t="shared" si="266"/>
        <v/>
      </c>
      <c r="J297" s="17" t="str">
        <f t="shared" si="267"/>
        <v/>
      </c>
      <c r="K297" s="17"/>
      <c r="L297" s="17"/>
      <c r="M297" s="16" t="str">
        <f>IF(A297="","",VLOOKUP($A297,Entry!A:D,2,FALSE))</f>
        <v/>
      </c>
      <c r="N297" s="16" t="str">
        <f>IF(A297="","",VLOOKUP($A297,Entry!A:D,3,FALSE))</f>
        <v/>
      </c>
      <c r="O297" s="16" t="str">
        <f>IF(A297="","",IF(VLOOKUP($A297,Entry!A:D,4,FALSE)="","M",VLOOKUP($A297,Entry!A:D,4,FALSE)))</f>
        <v/>
      </c>
      <c r="P297" s="17" t="e">
        <f>VLOOKUP(Finish!A297,Summit!A:B,2,FALSE)</f>
        <v>#N/A</v>
      </c>
      <c r="Q297" s="17" t="str">
        <f t="shared" si="268"/>
        <v/>
      </c>
      <c r="R297" s="35">
        <f t="shared" si="269"/>
        <v>7.1527777777777773E-2</v>
      </c>
      <c r="S297" s="17">
        <f t="shared" si="270"/>
        <v>294</v>
      </c>
    </row>
    <row r="298" spans="1:19" ht="12.75" customHeight="1" x14ac:dyDescent="0.2">
      <c r="A298" s="30"/>
      <c r="B298" s="38" t="str">
        <f>IF(A298="","ready",IF(COUNTIF(Entry!L:L,A298)=0,"unknown number",IF(MATCH(A298,A:A,0)&lt;ROW(),"duplicate number","OK")))</f>
        <v>ready</v>
      </c>
      <c r="C298" s="30">
        <f t="shared" ref="C298:D298" si="309">C297</f>
        <v>0</v>
      </c>
      <c r="D298" s="30">
        <f t="shared" si="309"/>
        <v>103</v>
      </c>
      <c r="E298" s="30"/>
      <c r="F298" s="35">
        <f t="shared" si="263"/>
        <v>7.1527777777777773E-2</v>
      </c>
      <c r="G298" s="39" t="str">
        <f t="shared" si="264"/>
        <v>ready</v>
      </c>
      <c r="H298" s="17">
        <f t="shared" si="265"/>
        <v>295</v>
      </c>
      <c r="I298" s="17" t="str">
        <f t="shared" si="266"/>
        <v/>
      </c>
      <c r="J298" s="17" t="str">
        <f t="shared" si="267"/>
        <v/>
      </c>
      <c r="K298" s="17"/>
      <c r="L298" s="17"/>
      <c r="M298" s="16" t="str">
        <f>IF(A298="","",VLOOKUP($A298,Entry!A:D,2,FALSE))</f>
        <v/>
      </c>
      <c r="N298" s="16" t="str">
        <f>IF(A298="","",VLOOKUP($A298,Entry!A:D,3,FALSE))</f>
        <v/>
      </c>
      <c r="O298" s="16" t="str">
        <f>IF(A298="","",IF(VLOOKUP($A298,Entry!A:D,4,FALSE)="","M",VLOOKUP($A298,Entry!A:D,4,FALSE)))</f>
        <v/>
      </c>
      <c r="P298" s="17" t="e">
        <f>VLOOKUP(Finish!A298,Summit!A:B,2,FALSE)</f>
        <v>#N/A</v>
      </c>
      <c r="Q298" s="17" t="str">
        <f t="shared" si="268"/>
        <v/>
      </c>
      <c r="R298" s="35">
        <f t="shared" si="269"/>
        <v>7.1527777777777773E-2</v>
      </c>
      <c r="S298" s="17">
        <f t="shared" si="270"/>
        <v>295</v>
      </c>
    </row>
    <row r="299" spans="1:19" ht="12.75" customHeight="1" x14ac:dyDescent="0.2">
      <c r="A299" s="30"/>
      <c r="B299" s="38" t="str">
        <f>IF(A299="","ready",IF(COUNTIF(Entry!L:L,A299)=0,"unknown number",IF(MATCH(A299,A:A,0)&lt;ROW(),"duplicate number","OK")))</f>
        <v>ready</v>
      </c>
      <c r="C299" s="30">
        <f t="shared" ref="C299:D299" si="310">C298</f>
        <v>0</v>
      </c>
      <c r="D299" s="30">
        <f t="shared" si="310"/>
        <v>103</v>
      </c>
      <c r="E299" s="30"/>
      <c r="F299" s="35">
        <f t="shared" si="263"/>
        <v>7.1527777777777773E-2</v>
      </c>
      <c r="G299" s="39" t="str">
        <f t="shared" si="264"/>
        <v>ready</v>
      </c>
      <c r="H299" s="17">
        <f t="shared" si="265"/>
        <v>296</v>
      </c>
      <c r="I299" s="17" t="str">
        <f t="shared" si="266"/>
        <v/>
      </c>
      <c r="J299" s="17" t="str">
        <f t="shared" si="267"/>
        <v/>
      </c>
      <c r="K299" s="17"/>
      <c r="L299" s="17"/>
      <c r="M299" s="16" t="str">
        <f>IF(A299="","",VLOOKUP($A299,Entry!A:D,2,FALSE))</f>
        <v/>
      </c>
      <c r="N299" s="16" t="str">
        <f>IF(A299="","",VLOOKUP($A299,Entry!A:D,3,FALSE))</f>
        <v/>
      </c>
      <c r="O299" s="16" t="str">
        <f>IF(A299="","",IF(VLOOKUP($A299,Entry!A:D,4,FALSE)="","M",VLOOKUP($A299,Entry!A:D,4,FALSE)))</f>
        <v/>
      </c>
      <c r="P299" s="17" t="e">
        <f>VLOOKUP(Finish!A299,Summit!A:B,2,FALSE)</f>
        <v>#N/A</v>
      </c>
      <c r="Q299" s="17" t="str">
        <f t="shared" si="268"/>
        <v/>
      </c>
      <c r="R299" s="35">
        <f t="shared" si="269"/>
        <v>7.1527777777777773E-2</v>
      </c>
      <c r="S299" s="17">
        <f t="shared" si="270"/>
        <v>296</v>
      </c>
    </row>
    <row r="300" spans="1:19" ht="12.75" customHeight="1" x14ac:dyDescent="0.2">
      <c r="A300" s="30"/>
      <c r="B300" s="38" t="str">
        <f>IF(A300="","ready",IF(COUNTIF(Entry!L:L,A300)=0,"unknown number",IF(MATCH(A300,A:A,0)&lt;ROW(),"duplicate number","OK")))</f>
        <v>ready</v>
      </c>
      <c r="C300" s="30">
        <f t="shared" ref="C300:D300" si="311">C299</f>
        <v>0</v>
      </c>
      <c r="D300" s="30">
        <f t="shared" si="311"/>
        <v>103</v>
      </c>
      <c r="E300" s="30"/>
      <c r="F300" s="35">
        <f t="shared" si="263"/>
        <v>7.1527777777777773E-2</v>
      </c>
      <c r="G300" s="39" t="str">
        <f t="shared" si="264"/>
        <v>ready</v>
      </c>
      <c r="H300" s="17">
        <f t="shared" si="265"/>
        <v>297</v>
      </c>
      <c r="I300" s="17" t="str">
        <f t="shared" si="266"/>
        <v/>
      </c>
      <c r="J300" s="17" t="str">
        <f t="shared" si="267"/>
        <v/>
      </c>
      <c r="K300" s="17"/>
      <c r="L300" s="17"/>
      <c r="M300" s="16" t="str">
        <f>IF(A300="","",VLOOKUP($A300,Entry!A:D,2,FALSE))</f>
        <v/>
      </c>
      <c r="N300" s="16" t="str">
        <f>IF(A300="","",VLOOKUP($A300,Entry!A:D,3,FALSE))</f>
        <v/>
      </c>
      <c r="O300" s="16" t="str">
        <f>IF(A300="","",IF(VLOOKUP($A300,Entry!A:D,4,FALSE)="","M",VLOOKUP($A300,Entry!A:D,4,FALSE)))</f>
        <v/>
      </c>
      <c r="P300" s="17" t="e">
        <f>VLOOKUP(Finish!A300,Summit!A:B,2,FALSE)</f>
        <v>#N/A</v>
      </c>
      <c r="Q300" s="17" t="str">
        <f t="shared" si="268"/>
        <v/>
      </c>
      <c r="R300" s="35">
        <f t="shared" si="269"/>
        <v>7.1527777777777773E-2</v>
      </c>
      <c r="S300" s="17">
        <f t="shared" si="270"/>
        <v>297</v>
      </c>
    </row>
    <row r="301" spans="1:19" ht="12.75" customHeight="1" x14ac:dyDescent="0.2">
      <c r="A301" s="30"/>
      <c r="B301" s="38" t="str">
        <f>IF(A301="","ready",IF(COUNTIF(Entry!L:L,A301)=0,"unknown number",IF(MATCH(A301,A:A,0)&lt;ROW(),"duplicate number","OK")))</f>
        <v>ready</v>
      </c>
      <c r="C301" s="30">
        <f t="shared" ref="C301:D301" si="312">C300</f>
        <v>0</v>
      </c>
      <c r="D301" s="30">
        <f t="shared" si="312"/>
        <v>103</v>
      </c>
      <c r="E301" s="30"/>
      <c r="F301" s="35">
        <f t="shared" si="263"/>
        <v>7.1527777777777773E-2</v>
      </c>
      <c r="G301" s="39" t="str">
        <f t="shared" si="264"/>
        <v>ready</v>
      </c>
      <c r="H301" s="17">
        <f t="shared" si="265"/>
        <v>298</v>
      </c>
      <c r="I301" s="17" t="str">
        <f t="shared" si="266"/>
        <v/>
      </c>
      <c r="J301" s="17" t="str">
        <f t="shared" si="267"/>
        <v/>
      </c>
      <c r="K301" s="17"/>
      <c r="L301" s="17"/>
      <c r="M301" s="16" t="str">
        <f>IF(A301="","",VLOOKUP($A301,Entry!A:D,2,FALSE))</f>
        <v/>
      </c>
      <c r="N301" s="16" t="str">
        <f>IF(A301="","",VLOOKUP($A301,Entry!A:D,3,FALSE))</f>
        <v/>
      </c>
      <c r="O301" s="16" t="str">
        <f>IF(A301="","",IF(VLOOKUP($A301,Entry!A:D,4,FALSE)="","M",VLOOKUP($A301,Entry!A:D,4,FALSE)))</f>
        <v/>
      </c>
      <c r="P301" s="17" t="e">
        <f>VLOOKUP(Finish!A301,Summit!A:B,2,FALSE)</f>
        <v>#N/A</v>
      </c>
      <c r="Q301" s="17" t="str">
        <f t="shared" si="268"/>
        <v/>
      </c>
      <c r="R301" s="35">
        <f t="shared" si="269"/>
        <v>7.1527777777777773E-2</v>
      </c>
      <c r="S301" s="17">
        <f t="shared" si="270"/>
        <v>298</v>
      </c>
    </row>
    <row r="302" spans="1:19" ht="12.75" customHeight="1" x14ac:dyDescent="0.2">
      <c r="A302" s="30"/>
      <c r="B302" s="38" t="str">
        <f>IF(A302="","ready",IF(COUNTIF(Entry!L:L,A302)=0,"unknown number",IF(MATCH(A302,A:A,0)&lt;ROW(),"duplicate number","OK")))</f>
        <v>ready</v>
      </c>
      <c r="C302" s="30">
        <f t="shared" ref="C302:D302" si="313">C301</f>
        <v>0</v>
      </c>
      <c r="D302" s="30">
        <f t="shared" si="313"/>
        <v>103</v>
      </c>
      <c r="E302" s="30"/>
      <c r="F302" s="35">
        <f t="shared" si="263"/>
        <v>7.1527777777777773E-2</v>
      </c>
      <c r="G302" s="39" t="str">
        <f t="shared" si="264"/>
        <v>ready</v>
      </c>
      <c r="H302" s="17">
        <f t="shared" si="265"/>
        <v>299</v>
      </c>
      <c r="I302" s="17" t="str">
        <f t="shared" si="266"/>
        <v/>
      </c>
      <c r="J302" s="17" t="str">
        <f t="shared" si="267"/>
        <v/>
      </c>
      <c r="K302" s="17"/>
      <c r="L302" s="17"/>
      <c r="M302" s="16" t="str">
        <f>IF(A302="","",VLOOKUP($A302,Entry!A:D,2,FALSE))</f>
        <v/>
      </c>
      <c r="N302" s="16" t="str">
        <f>IF(A302="","",VLOOKUP($A302,Entry!A:D,3,FALSE))</f>
        <v/>
      </c>
      <c r="O302" s="16" t="str">
        <f>IF(A302="","",IF(VLOOKUP($A302,Entry!A:D,4,FALSE)="","M",VLOOKUP($A302,Entry!A:D,4,FALSE)))</f>
        <v/>
      </c>
      <c r="P302" s="17" t="e">
        <f>VLOOKUP(Finish!A302,Summit!A:B,2,FALSE)</f>
        <v>#N/A</v>
      </c>
      <c r="Q302" s="17" t="str">
        <f t="shared" si="268"/>
        <v/>
      </c>
      <c r="R302" s="35">
        <f t="shared" si="269"/>
        <v>7.1527777777777773E-2</v>
      </c>
      <c r="S302" s="17">
        <f t="shared" si="270"/>
        <v>299</v>
      </c>
    </row>
    <row r="303" spans="1:19" ht="12.75" customHeight="1" x14ac:dyDescent="0.2">
      <c r="A303" s="30"/>
      <c r="B303" s="38" t="str">
        <f>IF(A303="","ready",IF(COUNTIF(Entry!L:L,A303)=0,"unknown number",IF(MATCH(A303,A:A,0)&lt;ROW(),"duplicate number","OK")))</f>
        <v>ready</v>
      </c>
      <c r="C303" s="30">
        <f t="shared" ref="C303:D303" si="314">C302</f>
        <v>0</v>
      </c>
      <c r="D303" s="30">
        <f t="shared" si="314"/>
        <v>103</v>
      </c>
      <c r="E303" s="30"/>
      <c r="F303" s="35">
        <f t="shared" si="263"/>
        <v>7.1527777777777773E-2</v>
      </c>
      <c r="G303" s="39" t="str">
        <f t="shared" si="264"/>
        <v>ready</v>
      </c>
      <c r="H303" s="17">
        <f t="shared" si="265"/>
        <v>300</v>
      </c>
      <c r="I303" s="17" t="str">
        <f t="shared" si="266"/>
        <v/>
      </c>
      <c r="J303" s="17" t="str">
        <f t="shared" si="267"/>
        <v/>
      </c>
      <c r="K303" s="17"/>
      <c r="L303" s="17"/>
      <c r="M303" s="16" t="str">
        <f>IF(A303="","",VLOOKUP($A303,Entry!A:D,2,FALSE))</f>
        <v/>
      </c>
      <c r="N303" s="16" t="str">
        <f>IF(A303="","",VLOOKUP($A303,Entry!A:D,3,FALSE))</f>
        <v/>
      </c>
      <c r="O303" s="16" t="str">
        <f>IF(A303="","",IF(VLOOKUP($A303,Entry!A:D,4,FALSE)="","M",VLOOKUP($A303,Entry!A:D,4,FALSE)))</f>
        <v/>
      </c>
      <c r="P303" s="17" t="e">
        <f>VLOOKUP(Finish!A303,Summit!A:B,2,FALSE)</f>
        <v>#N/A</v>
      </c>
      <c r="Q303" s="17" t="str">
        <f t="shared" si="268"/>
        <v/>
      </c>
      <c r="R303" s="35">
        <f t="shared" si="269"/>
        <v>7.1527777777777773E-2</v>
      </c>
      <c r="S303" s="17">
        <f t="shared" si="270"/>
        <v>300</v>
      </c>
    </row>
  </sheetData>
  <dataValidations count="1">
    <dataValidation type="decimal" allowBlank="1" showInputMessage="1" prompt="Invalid Number" sqref="C4:E28 C108:E303 C29:C107 D30:E107" xr:uid="{00000000-0002-0000-0200-000000000000}">
      <formula1>0</formula1>
      <formula2>59</formula2>
    </dataValidation>
  </dataValidations>
  <pageMargins left="0.75" right="0.75" top="1" bottom="1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decimal" allowBlank="1" showInputMessage="1" prompt="Invalid number - This number is outside the range of entry numbers." xr:uid="{00000000-0002-0000-0200-000001000000}">
          <x14:formula1>
            <xm:f>Entry!$M$2</xm:f>
          </x14:formula1>
          <x14:formula2>
            <xm:f>Entry!$M$3</xm:f>
          </x14:formula2>
          <xm:sqref>A4:A303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K121"/>
  <sheetViews>
    <sheetView zoomScaleNormal="100" workbookViewId="0">
      <selection activeCell="J25" sqref="J25"/>
    </sheetView>
  </sheetViews>
  <sheetFormatPr defaultColWidth="12.5703125" defaultRowHeight="15" customHeight="1" x14ac:dyDescent="0.2"/>
  <cols>
    <col min="1" max="1" width="9.28515625" customWidth="1"/>
    <col min="2" max="2" width="17.85546875" customWidth="1"/>
    <col min="3" max="3" width="21.42578125" customWidth="1"/>
    <col min="4" max="4" width="4.42578125" customWidth="1"/>
    <col min="5" max="5" width="7.28515625" customWidth="1"/>
    <col min="6" max="6" width="10.5703125" customWidth="1"/>
    <col min="7" max="7" width="14.7109375" customWidth="1"/>
    <col min="8" max="8" width="14.85546875" customWidth="1"/>
    <col min="9" max="9" width="5.28515625" customWidth="1"/>
    <col min="10" max="10" width="6" customWidth="1"/>
    <col min="11" max="11" width="8.5703125" customWidth="1"/>
  </cols>
  <sheetData>
    <row r="1" spans="1:11" ht="11.25" customHeight="1" x14ac:dyDescent="0.2">
      <c r="A1" s="40" t="s">
        <v>57</v>
      </c>
      <c r="B1" s="41" t="s">
        <v>33</v>
      </c>
      <c r="C1" s="41" t="s">
        <v>52</v>
      </c>
      <c r="D1" s="40" t="s">
        <v>53</v>
      </c>
      <c r="E1" s="42" t="s">
        <v>58</v>
      </c>
      <c r="F1" s="40" t="s">
        <v>57</v>
      </c>
      <c r="G1" s="41" t="s">
        <v>33</v>
      </c>
      <c r="H1" s="41" t="s">
        <v>52</v>
      </c>
      <c r="I1" s="40" t="s">
        <v>53</v>
      </c>
      <c r="J1" s="43" t="s">
        <v>58</v>
      </c>
      <c r="K1" s="44"/>
    </row>
    <row r="2" spans="1:11" ht="11.25" customHeight="1" x14ac:dyDescent="0.2">
      <c r="A2" s="45">
        <f>IF(Finish!J4="",Finish!H4,Finish!H4&amp;" (Fem "&amp;Finish!J4&amp;")")</f>
        <v>1</v>
      </c>
      <c r="B2" s="44" t="str">
        <f>Finish!M4</f>
        <v>Grant Cunliffe</v>
      </c>
      <c r="C2" s="44" t="str">
        <f>Finish!N4</f>
        <v>Rossendale Harriers</v>
      </c>
      <c r="D2" s="45" t="str">
        <f>Finish!O4&amp;Finish!Q4</f>
        <v>MSen</v>
      </c>
      <c r="E2" s="46">
        <f>Finish!F4</f>
        <v>2.5555555555555554E-2</v>
      </c>
      <c r="F2" s="45">
        <f>IF(Finish!J124="",Finish!H124,Finish!H124&amp;" (Fem "&amp;Finish!J124&amp;")")</f>
        <v>121</v>
      </c>
      <c r="G2" s="44" t="str">
        <f>Finish!M124</f>
        <v/>
      </c>
      <c r="H2" s="44" t="str">
        <f>Finish!N124</f>
        <v/>
      </c>
      <c r="I2" s="45" t="str">
        <f>Finish!O124&amp;Finish!Q124</f>
        <v/>
      </c>
      <c r="J2" s="47">
        <f>Finish!F124</f>
        <v>7.1527777777777773E-2</v>
      </c>
      <c r="K2" s="44"/>
    </row>
    <row r="3" spans="1:11" ht="11.25" customHeight="1" x14ac:dyDescent="0.2">
      <c r="A3" s="45">
        <f>IF(Finish!J5="",Finish!H5,Finish!H5&amp;" (Fem "&amp;Finish!J5&amp;")")</f>
        <v>2</v>
      </c>
      <c r="B3" s="44" t="str">
        <f>Finish!M5</f>
        <v xml:space="preserve">Andrew Worster </v>
      </c>
      <c r="C3" s="44" t="str">
        <f>Finish!N5</f>
        <v>CVFR</v>
      </c>
      <c r="D3" s="45" t="str">
        <f>Finish!O5&amp;Finish!Q5</f>
        <v>MSen</v>
      </c>
      <c r="E3" s="46">
        <f>Finish!F5</f>
        <v>2.6689814814814816E-2</v>
      </c>
      <c r="F3" s="45">
        <f>IF(Finish!J125="",Finish!H125,Finish!H125&amp;" (Fem "&amp;Finish!J125&amp;")")</f>
        <v>122</v>
      </c>
      <c r="G3" s="44" t="str">
        <f>Finish!M125</f>
        <v/>
      </c>
      <c r="H3" s="44" t="str">
        <f>Finish!N125</f>
        <v/>
      </c>
      <c r="I3" s="45" t="str">
        <f>Finish!O125&amp;Finish!Q125</f>
        <v/>
      </c>
      <c r="J3" s="47">
        <f>Finish!F125</f>
        <v>7.1527777777777773E-2</v>
      </c>
      <c r="K3" s="44"/>
    </row>
    <row r="4" spans="1:11" ht="11.25" customHeight="1" x14ac:dyDescent="0.2">
      <c r="A4" s="45">
        <f>IF(Finish!J6="",Finish!H6,Finish!H6&amp;" (Fem "&amp;Finish!J6&amp;")")</f>
        <v>3</v>
      </c>
      <c r="B4" s="44" t="str">
        <f>Finish!M6</f>
        <v>Alex Whittem</v>
      </c>
      <c r="C4" s="44" t="str">
        <f>Finish!N6</f>
        <v>CVFR</v>
      </c>
      <c r="D4" s="45" t="str">
        <f>Finish!O6&amp;Finish!Q6</f>
        <v>M40*</v>
      </c>
      <c r="E4" s="46">
        <f>Finish!F6</f>
        <v>2.7442129629629632E-2</v>
      </c>
      <c r="F4" s="45">
        <f>IF(Finish!J126="",Finish!H126,Finish!H126&amp;" (Fem "&amp;Finish!J126&amp;")")</f>
        <v>123</v>
      </c>
      <c r="G4" s="44" t="str">
        <f>Finish!M126</f>
        <v/>
      </c>
      <c r="H4" s="44" t="str">
        <f>Finish!N126</f>
        <v/>
      </c>
      <c r="I4" s="45" t="str">
        <f>Finish!O126&amp;Finish!Q126</f>
        <v/>
      </c>
      <c r="J4" s="47">
        <f>Finish!F126</f>
        <v>7.1527777777777773E-2</v>
      </c>
      <c r="K4" s="44"/>
    </row>
    <row r="5" spans="1:11" ht="11.25" customHeight="1" x14ac:dyDescent="0.2">
      <c r="A5" s="45">
        <f>IF(Finish!J7="",Finish!H7,Finish!H7&amp;" (Fem "&amp;Finish!J7&amp;")")</f>
        <v>4</v>
      </c>
      <c r="B5" s="44" t="str">
        <f>Finish!M7</f>
        <v>Oliver Heaton</v>
      </c>
      <c r="C5" s="44" t="str">
        <f>Finish!N7</f>
        <v>Bowland Fell Runners</v>
      </c>
      <c r="D5" s="45" t="str">
        <f>Finish!O7&amp;Finish!Q7</f>
        <v>Msen</v>
      </c>
      <c r="E5" s="46">
        <f>Finish!F7</f>
        <v>2.8182870370370369E-2</v>
      </c>
      <c r="F5" s="45">
        <f>IF(Finish!J127="",Finish!H127,Finish!H127&amp;" (Fem "&amp;Finish!J127&amp;")")</f>
        <v>124</v>
      </c>
      <c r="G5" s="44" t="str">
        <f>Finish!M127</f>
        <v/>
      </c>
      <c r="H5" s="44" t="str">
        <f>Finish!N127</f>
        <v/>
      </c>
      <c r="I5" s="45" t="str">
        <f>Finish!O127&amp;Finish!Q127</f>
        <v/>
      </c>
      <c r="J5" s="47">
        <f>Finish!F127</f>
        <v>7.1527777777777773E-2</v>
      </c>
      <c r="K5" s="44"/>
    </row>
    <row r="6" spans="1:11" ht="11.25" customHeight="1" x14ac:dyDescent="0.2">
      <c r="A6" s="45">
        <f>IF(Finish!J8="",Finish!H8,Finish!H8&amp;" (Fem "&amp;Finish!J8&amp;")")</f>
        <v>5</v>
      </c>
      <c r="B6" s="44" t="str">
        <f>Finish!M8</f>
        <v>Chris Donnelly</v>
      </c>
      <c r="C6" s="44" t="str">
        <f>Finish!N8</f>
        <v>Sale Harriers</v>
      </c>
      <c r="D6" s="45" t="str">
        <f>Finish!O8&amp;Finish!Q8</f>
        <v>M40</v>
      </c>
      <c r="E6" s="46">
        <f>Finish!F8</f>
        <v>2.8437500000000001E-2</v>
      </c>
      <c r="F6" s="45">
        <f>IF(Finish!J128="",Finish!H128,Finish!H128&amp;" (Fem "&amp;Finish!J128&amp;")")</f>
        <v>125</v>
      </c>
      <c r="G6" s="44" t="str">
        <f>Finish!M128</f>
        <v/>
      </c>
      <c r="H6" s="44" t="str">
        <f>Finish!N128</f>
        <v/>
      </c>
      <c r="I6" s="45" t="str">
        <f>Finish!O128&amp;Finish!Q128</f>
        <v/>
      </c>
      <c r="J6" s="47">
        <f>Finish!F128</f>
        <v>7.1527777777777773E-2</v>
      </c>
      <c r="K6" s="44"/>
    </row>
    <row r="7" spans="1:11" ht="11.25" customHeight="1" x14ac:dyDescent="0.2">
      <c r="A7" s="45">
        <f>IF(Finish!J9="",Finish!H9,Finish!H9&amp;" (Fem "&amp;Finish!J9&amp;")")</f>
        <v>6</v>
      </c>
      <c r="B7" s="44" t="str">
        <f>Finish!M9</f>
        <v>Dan Gilbert</v>
      </c>
      <c r="C7" s="44" t="str">
        <f>Finish!N9</f>
        <v>Horwich RMI Harriers</v>
      </c>
      <c r="D7" s="45" t="str">
        <f>Finish!O9&amp;Finish!Q9</f>
        <v>M45*</v>
      </c>
      <c r="E7" s="46">
        <f>Finish!F9</f>
        <v>2.8784722222222222E-2</v>
      </c>
      <c r="F7" s="45">
        <f>IF(Finish!J129="",Finish!H129,Finish!H129&amp;" (Fem "&amp;Finish!J129&amp;")")</f>
        <v>126</v>
      </c>
      <c r="G7" s="44" t="str">
        <f>Finish!M129</f>
        <v/>
      </c>
      <c r="H7" s="44" t="str">
        <f>Finish!N129</f>
        <v/>
      </c>
      <c r="I7" s="45" t="str">
        <f>Finish!O129&amp;Finish!Q129</f>
        <v/>
      </c>
      <c r="J7" s="47">
        <f>Finish!F129</f>
        <v>7.1527777777777773E-2</v>
      </c>
      <c r="K7" s="44"/>
    </row>
    <row r="8" spans="1:11" ht="11.25" customHeight="1" x14ac:dyDescent="0.2">
      <c r="A8" s="45">
        <f>IF(Finish!J10="",Finish!H10,Finish!H10&amp;" (Fem "&amp;Finish!J10&amp;")")</f>
        <v>7</v>
      </c>
      <c r="B8" s="44" t="str">
        <f>Finish!M10</f>
        <v>Marc Hartley</v>
      </c>
      <c r="C8" s="44" t="str">
        <f>Finish!N10</f>
        <v>Blackburn Harriers</v>
      </c>
      <c r="D8" s="45" t="str">
        <f>Finish!O10&amp;Finish!Q10</f>
        <v>MSen</v>
      </c>
      <c r="E8" s="46">
        <f>Finish!F10</f>
        <v>2.8958333333333336E-2</v>
      </c>
      <c r="F8" s="45">
        <f>IF(Finish!J130="",Finish!H130,Finish!H130&amp;" (Fem "&amp;Finish!J130&amp;")")</f>
        <v>127</v>
      </c>
      <c r="G8" s="44" t="str">
        <f>Finish!M130</f>
        <v/>
      </c>
      <c r="H8" s="44" t="str">
        <f>Finish!N130</f>
        <v/>
      </c>
      <c r="I8" s="45" t="str">
        <f>Finish!O130&amp;Finish!Q130</f>
        <v/>
      </c>
      <c r="J8" s="47">
        <f>Finish!F130</f>
        <v>7.1527777777777773E-2</v>
      </c>
      <c r="K8" s="44"/>
    </row>
    <row r="9" spans="1:11" ht="11.25" customHeight="1" x14ac:dyDescent="0.2">
      <c r="A9" s="45">
        <f>IF(Finish!J11="",Finish!H11,Finish!H11&amp;" (Fem "&amp;Finish!J11&amp;")")</f>
        <v>8</v>
      </c>
      <c r="B9" s="44" t="str">
        <f>Finish!M11</f>
        <v>Ian Carruthers</v>
      </c>
      <c r="C9" s="44" t="str">
        <f>Finish!N11</f>
        <v>u/a</v>
      </c>
      <c r="D9" s="45" t="str">
        <f>Finish!O11&amp;Finish!Q11</f>
        <v>M40</v>
      </c>
      <c r="E9" s="46">
        <f>Finish!F11</f>
        <v>2.8981481481481483E-2</v>
      </c>
      <c r="F9" s="45">
        <f>IF(Finish!J131="",Finish!H131,Finish!H131&amp;" (Fem "&amp;Finish!J131&amp;")")</f>
        <v>128</v>
      </c>
      <c r="G9" s="44" t="str">
        <f>Finish!M131</f>
        <v/>
      </c>
      <c r="H9" s="44" t="str">
        <f>Finish!N131</f>
        <v/>
      </c>
      <c r="I9" s="45" t="str">
        <f>Finish!O131&amp;Finish!Q131</f>
        <v/>
      </c>
      <c r="J9" s="47">
        <f>Finish!F131</f>
        <v>7.1527777777777773E-2</v>
      </c>
      <c r="K9" s="44"/>
    </row>
    <row r="10" spans="1:11" ht="11.25" customHeight="1" x14ac:dyDescent="0.2">
      <c r="A10" s="45">
        <f>IF(Finish!J12="",Finish!H12,Finish!H12&amp;" (Fem "&amp;Finish!J12&amp;")")</f>
        <v>9</v>
      </c>
      <c r="B10" s="44" t="str">
        <f>Finish!M12</f>
        <v>Declan Tattersall</v>
      </c>
      <c r="C10" s="44" t="str">
        <f>Finish!N12</f>
        <v>Bury AC</v>
      </c>
      <c r="D10" s="45" t="str">
        <f>Finish!O12&amp;Finish!Q12</f>
        <v>MSen</v>
      </c>
      <c r="E10" s="46">
        <f>Finish!F12</f>
        <v>2.8993055555555553E-2</v>
      </c>
      <c r="F10" s="45">
        <f>IF(Finish!J132="",Finish!H132,Finish!H132&amp;" (Fem "&amp;Finish!J132&amp;")")</f>
        <v>129</v>
      </c>
      <c r="G10" s="44" t="str">
        <f>Finish!M132</f>
        <v/>
      </c>
      <c r="H10" s="44" t="str">
        <f>Finish!N132</f>
        <v/>
      </c>
      <c r="I10" s="45" t="str">
        <f>Finish!O132&amp;Finish!Q132</f>
        <v/>
      </c>
      <c r="J10" s="47">
        <f>Finish!F132</f>
        <v>7.1527777777777773E-2</v>
      </c>
      <c r="K10" s="44"/>
    </row>
    <row r="11" spans="1:11" ht="11.25" customHeight="1" x14ac:dyDescent="0.2">
      <c r="A11" s="45">
        <f>IF(Finish!J13="",Finish!H13,Finish!H13&amp;" (Fem "&amp;Finish!J13&amp;")")</f>
        <v>10</v>
      </c>
      <c r="B11" s="44" t="str">
        <f>Finish!M13</f>
        <v>Michael Fleming</v>
      </c>
      <c r="C11" s="44" t="str">
        <f>Finish!N13</f>
        <v>Saddleworth Runners</v>
      </c>
      <c r="D11" s="45" t="str">
        <f>Finish!O13&amp;Finish!Q13</f>
        <v>M40</v>
      </c>
      <c r="E11" s="46">
        <f>Finish!F13</f>
        <v>2.9224537037037035E-2</v>
      </c>
      <c r="F11" s="45">
        <f>IF(Finish!J133="",Finish!H133,Finish!H133&amp;" (Fem "&amp;Finish!J133&amp;")")</f>
        <v>130</v>
      </c>
      <c r="G11" s="44" t="str">
        <f>Finish!M133</f>
        <v/>
      </c>
      <c r="H11" s="44" t="str">
        <f>Finish!N133</f>
        <v/>
      </c>
      <c r="I11" s="45" t="str">
        <f>Finish!O133&amp;Finish!Q133</f>
        <v/>
      </c>
      <c r="J11" s="47">
        <f>Finish!F133</f>
        <v>7.1527777777777773E-2</v>
      </c>
      <c r="K11" s="44"/>
    </row>
    <row r="12" spans="1:11" ht="11.25" customHeight="1" x14ac:dyDescent="0.2">
      <c r="A12" s="45" t="str">
        <f>IF(Finish!J14="",Finish!H14,Finish!H14&amp;" (Fem "&amp;Finish!J14&amp;")")</f>
        <v>11 (Fem 1)</v>
      </c>
      <c r="B12" s="44" t="str">
        <f>Finish!M14</f>
        <v>Martha Tibbot</v>
      </c>
      <c r="C12" s="44" t="str">
        <f>Finish!N14</f>
        <v>Saddleworth Runners</v>
      </c>
      <c r="D12" s="45" t="str">
        <f>Finish!O14&amp;Finish!Q14</f>
        <v>WSen*</v>
      </c>
      <c r="E12" s="46">
        <f>Finish!F14</f>
        <v>2.9641203703703701E-2</v>
      </c>
      <c r="F12" s="45">
        <f>IF(Finish!J134="",Finish!H134,Finish!H134&amp;" (Fem "&amp;Finish!J134&amp;")")</f>
        <v>131</v>
      </c>
      <c r="G12" s="44" t="str">
        <f>Finish!M134</f>
        <v/>
      </c>
      <c r="H12" s="44" t="str">
        <f>Finish!N134</f>
        <v/>
      </c>
      <c r="I12" s="45" t="str">
        <f>Finish!O134&amp;Finish!Q134</f>
        <v/>
      </c>
      <c r="J12" s="47">
        <f>Finish!F134</f>
        <v>7.1527777777777773E-2</v>
      </c>
      <c r="K12" s="44"/>
    </row>
    <row r="13" spans="1:11" ht="11.25" customHeight="1" x14ac:dyDescent="0.2">
      <c r="A13" s="45">
        <f>IF(Finish!J15="",Finish!H15,Finish!H15&amp;" (Fem "&amp;Finish!J15&amp;")")</f>
        <v>12</v>
      </c>
      <c r="B13" s="44" t="str">
        <f>Finish!M15</f>
        <v>Matt Fawthrop</v>
      </c>
      <c r="C13" s="44" t="str">
        <f>Finish!N15</f>
        <v>Horwich RMI Harriers</v>
      </c>
      <c r="D13" s="45" t="str">
        <f>Finish!O15&amp;Finish!Q15</f>
        <v>MSen</v>
      </c>
      <c r="E13" s="46">
        <f>Finish!F15</f>
        <v>2.9861111111111113E-2</v>
      </c>
      <c r="F13" s="45">
        <f>IF(Finish!J135="",Finish!H135,Finish!H135&amp;" (Fem "&amp;Finish!J135&amp;")")</f>
        <v>132</v>
      </c>
      <c r="G13" s="44" t="str">
        <f>Finish!M135</f>
        <v/>
      </c>
      <c r="H13" s="44" t="str">
        <f>Finish!N135</f>
        <v/>
      </c>
      <c r="I13" s="45" t="str">
        <f>Finish!O135&amp;Finish!Q135</f>
        <v/>
      </c>
      <c r="J13" s="47">
        <f>Finish!F135</f>
        <v>7.1527777777777773E-2</v>
      </c>
      <c r="K13" s="44"/>
    </row>
    <row r="14" spans="1:11" ht="11.25" customHeight="1" x14ac:dyDescent="0.2">
      <c r="A14" s="45">
        <f>IF(Finish!J16="",Finish!H16,Finish!H16&amp;" (Fem "&amp;Finish!J16&amp;")")</f>
        <v>13</v>
      </c>
      <c r="B14" s="44" t="str">
        <f>Finish!M16</f>
        <v>Darren Shackleton</v>
      </c>
      <c r="C14" s="44" t="str">
        <f>Finish!N16</f>
        <v>Todmorden Harriers</v>
      </c>
      <c r="D14" s="45" t="str">
        <f>Finish!O16&amp;Finish!Q16</f>
        <v>MSen</v>
      </c>
      <c r="E14" s="46">
        <f>Finish!F16</f>
        <v>3.0405092592592595E-2</v>
      </c>
      <c r="F14" s="45">
        <f>IF(Finish!J136="",Finish!H136,Finish!H136&amp;" (Fem "&amp;Finish!J136&amp;")")</f>
        <v>133</v>
      </c>
      <c r="G14" s="44" t="str">
        <f>Finish!M136</f>
        <v/>
      </c>
      <c r="H14" s="44" t="str">
        <f>Finish!N136</f>
        <v/>
      </c>
      <c r="I14" s="45" t="str">
        <f>Finish!O136&amp;Finish!Q136</f>
        <v/>
      </c>
      <c r="J14" s="47">
        <f>Finish!F136</f>
        <v>7.1527777777777773E-2</v>
      </c>
      <c r="K14" s="44"/>
    </row>
    <row r="15" spans="1:11" ht="11.25" customHeight="1" x14ac:dyDescent="0.2">
      <c r="A15" s="45">
        <f>IF(Finish!J17="",Finish!H17,Finish!H17&amp;" (Fem "&amp;Finish!J17&amp;")")</f>
        <v>14</v>
      </c>
      <c r="B15" s="44" t="str">
        <f>Finish!M17</f>
        <v>Philip Greenwood</v>
      </c>
      <c r="C15" s="44" t="str">
        <f>Finish!N17</f>
        <v>Rossendale Harriers</v>
      </c>
      <c r="D15" s="45" t="str">
        <f>Finish!O17&amp;Finish!Q17</f>
        <v>MSen</v>
      </c>
      <c r="E15" s="46">
        <f>Finish!F17</f>
        <v>3.0648148148148147E-2</v>
      </c>
      <c r="F15" s="45">
        <f>IF(Finish!J137="",Finish!H137,Finish!H137&amp;" (Fem "&amp;Finish!J137&amp;")")</f>
        <v>134</v>
      </c>
      <c r="G15" s="44" t="str">
        <f>Finish!M137</f>
        <v/>
      </c>
      <c r="H15" s="44" t="str">
        <f>Finish!N137</f>
        <v/>
      </c>
      <c r="I15" s="45" t="str">
        <f>Finish!O137&amp;Finish!Q137</f>
        <v/>
      </c>
      <c r="J15" s="47">
        <f>Finish!F137</f>
        <v>7.1527777777777773E-2</v>
      </c>
      <c r="K15" s="44"/>
    </row>
    <row r="16" spans="1:11" ht="11.25" customHeight="1" x14ac:dyDescent="0.2">
      <c r="A16" s="45">
        <f>IF(Finish!J18="",Finish!H18,Finish!H18&amp;" (Fem "&amp;Finish!J18&amp;")")</f>
        <v>15</v>
      </c>
      <c r="B16" s="44" t="str">
        <f>Finish!M18</f>
        <v>Peter Coates</v>
      </c>
      <c r="C16" s="44" t="str">
        <f>Finish!N18</f>
        <v>CleM</v>
      </c>
      <c r="D16" s="45" t="str">
        <f>Finish!O18&amp;Finish!Q18</f>
        <v>M45</v>
      </c>
      <c r="E16" s="46">
        <f>Finish!F18</f>
        <v>3.125E-2</v>
      </c>
      <c r="F16" s="45">
        <f>IF(Finish!J138="",Finish!H138,Finish!H138&amp;" (Fem "&amp;Finish!J138&amp;")")</f>
        <v>135</v>
      </c>
      <c r="G16" s="44" t="str">
        <f>Finish!M138</f>
        <v/>
      </c>
      <c r="H16" s="44" t="str">
        <f>Finish!N138</f>
        <v/>
      </c>
      <c r="I16" s="45" t="str">
        <f>Finish!O138&amp;Finish!Q138</f>
        <v/>
      </c>
      <c r="J16" s="47">
        <f>Finish!F138</f>
        <v>7.1527777777777773E-2</v>
      </c>
      <c r="K16" s="44"/>
    </row>
    <row r="17" spans="1:11" ht="11.25" customHeight="1" x14ac:dyDescent="0.2">
      <c r="A17" s="45">
        <f>IF(Finish!J19="",Finish!H19,Finish!H19&amp;" (Fem "&amp;Finish!J19&amp;")")</f>
        <v>16</v>
      </c>
      <c r="B17" s="44" t="str">
        <f>Finish!M19</f>
        <v>Dom Howell</v>
      </c>
      <c r="C17" s="44" t="str">
        <f>Finish!N19</f>
        <v>CleM</v>
      </c>
      <c r="D17" s="45" t="str">
        <f>Finish!O19&amp;Finish!Q19</f>
        <v>M45</v>
      </c>
      <c r="E17" s="46">
        <f>Finish!F19</f>
        <v>3.1284722222222221E-2</v>
      </c>
      <c r="F17" s="45">
        <f>IF(Finish!J139="",Finish!H139,Finish!H139&amp;" (Fem "&amp;Finish!J139&amp;")")</f>
        <v>136</v>
      </c>
      <c r="G17" s="44" t="str">
        <f>Finish!M139</f>
        <v/>
      </c>
      <c r="H17" s="44" t="str">
        <f>Finish!N139</f>
        <v/>
      </c>
      <c r="I17" s="45" t="str">
        <f>Finish!O139&amp;Finish!Q139</f>
        <v/>
      </c>
      <c r="J17" s="47">
        <f>Finish!F139</f>
        <v>7.1527777777777773E-2</v>
      </c>
      <c r="K17" s="44"/>
    </row>
    <row r="18" spans="1:11" ht="11.25" customHeight="1" x14ac:dyDescent="0.2">
      <c r="A18" s="45">
        <f>IF(Finish!J20="",Finish!H20,Finish!H20&amp;" (Fem "&amp;Finish!J20&amp;")")</f>
        <v>17</v>
      </c>
      <c r="B18" s="44" t="str">
        <f>Finish!M20</f>
        <v>Matthew Clawson</v>
      </c>
      <c r="C18" s="44" t="str">
        <f>Finish!N20</f>
        <v>Rossendale Harriers</v>
      </c>
      <c r="D18" s="45" t="str">
        <f>Finish!O20&amp;Finish!Q20</f>
        <v>MSen</v>
      </c>
      <c r="E18" s="46">
        <f>Finish!F20</f>
        <v>3.184027777777778E-2</v>
      </c>
      <c r="F18" s="45">
        <f>IF(Finish!J140="",Finish!H140,Finish!H140&amp;" (Fem "&amp;Finish!J140&amp;")")</f>
        <v>137</v>
      </c>
      <c r="G18" s="44" t="str">
        <f>Finish!M140</f>
        <v/>
      </c>
      <c r="H18" s="44" t="str">
        <f>Finish!N140</f>
        <v/>
      </c>
      <c r="I18" s="45" t="str">
        <f>Finish!O140&amp;Finish!Q140</f>
        <v/>
      </c>
      <c r="J18" s="47">
        <f>Finish!F140</f>
        <v>7.1527777777777773E-2</v>
      </c>
      <c r="K18" s="44"/>
    </row>
    <row r="19" spans="1:11" ht="11.25" customHeight="1" x14ac:dyDescent="0.2">
      <c r="A19" s="45">
        <f>IF(Finish!J21="",Finish!H21,Finish!H21&amp;" (Fem "&amp;Finish!J21&amp;")")</f>
        <v>18</v>
      </c>
      <c r="B19" s="44" t="str">
        <f>Finish!M21</f>
        <v>Darren Graham</v>
      </c>
      <c r="C19" s="44" t="str">
        <f>Finish!N21</f>
        <v>Todmorden Harriers</v>
      </c>
      <c r="D19" s="45" t="str">
        <f>Finish!O21&amp;Finish!Q21</f>
        <v>M50*</v>
      </c>
      <c r="E19" s="46">
        <f>Finish!F21</f>
        <v>3.2337962962962964E-2</v>
      </c>
      <c r="F19" s="45">
        <f>IF(Finish!J141="",Finish!H141,Finish!H141&amp;" (Fem "&amp;Finish!J141&amp;")")</f>
        <v>138</v>
      </c>
      <c r="G19" s="44" t="str">
        <f>Finish!M141</f>
        <v/>
      </c>
      <c r="H19" s="44" t="str">
        <f>Finish!N141</f>
        <v/>
      </c>
      <c r="I19" s="45" t="str">
        <f>Finish!O141&amp;Finish!Q141</f>
        <v/>
      </c>
      <c r="J19" s="47">
        <f>Finish!F141</f>
        <v>7.1527777777777773E-2</v>
      </c>
      <c r="K19" s="44"/>
    </row>
    <row r="20" spans="1:11" ht="11.25" customHeight="1" x14ac:dyDescent="0.2">
      <c r="A20" s="45">
        <f>IF(Finish!J22="",Finish!H22,Finish!H22&amp;" (Fem "&amp;Finish!J22&amp;")")</f>
        <v>19</v>
      </c>
      <c r="B20" s="44" t="str">
        <f>Finish!M22</f>
        <v>Richard Stevenson</v>
      </c>
      <c r="C20" s="44" t="str">
        <f>Finish!N22</f>
        <v>CleM</v>
      </c>
      <c r="D20" s="45" t="str">
        <f>Finish!O22&amp;Finish!Q22</f>
        <v>M45</v>
      </c>
      <c r="E20" s="46">
        <f>Finish!F22</f>
        <v>3.2384259259259258E-2</v>
      </c>
      <c r="F20" s="45">
        <f>IF(Finish!J142="",Finish!H142,Finish!H142&amp;" (Fem "&amp;Finish!J142&amp;")")</f>
        <v>139</v>
      </c>
      <c r="G20" s="44" t="str">
        <f>Finish!M142</f>
        <v/>
      </c>
      <c r="H20" s="44" t="str">
        <f>Finish!N142</f>
        <v/>
      </c>
      <c r="I20" s="45" t="str">
        <f>Finish!O142&amp;Finish!Q142</f>
        <v/>
      </c>
      <c r="J20" s="47">
        <f>Finish!F142</f>
        <v>7.1527777777777773E-2</v>
      </c>
      <c r="K20" s="44"/>
    </row>
    <row r="21" spans="1:11" ht="11.25" customHeight="1" x14ac:dyDescent="0.2">
      <c r="A21" s="45">
        <f>IF(Finish!J23="",Finish!H23,Finish!H23&amp;" (Fem "&amp;Finish!J23&amp;")")</f>
        <v>20</v>
      </c>
      <c r="B21" s="44" t="str">
        <f>Finish!M23</f>
        <v>Mark Walsh</v>
      </c>
      <c r="C21" s="44" t="str">
        <f>Finish!N23</f>
        <v>Horwich RMI Harriers</v>
      </c>
      <c r="D21" s="45" t="str">
        <f>Finish!O23&amp;Finish!Q23</f>
        <v>M50</v>
      </c>
      <c r="E21" s="46">
        <f>Finish!F23</f>
        <v>3.246527777777778E-2</v>
      </c>
      <c r="F21" s="45">
        <f>IF(Finish!J143="",Finish!H143,Finish!H143&amp;" (Fem "&amp;Finish!J143&amp;")")</f>
        <v>140</v>
      </c>
      <c r="G21" s="44" t="str">
        <f>Finish!M143</f>
        <v/>
      </c>
      <c r="H21" s="44" t="str">
        <f>Finish!N143</f>
        <v/>
      </c>
      <c r="I21" s="45" t="str">
        <f>Finish!O143&amp;Finish!Q143</f>
        <v/>
      </c>
      <c r="J21" s="47">
        <f>Finish!F143</f>
        <v>7.1527777777777773E-2</v>
      </c>
      <c r="K21" s="44"/>
    </row>
    <row r="22" spans="1:11" ht="11.25" customHeight="1" x14ac:dyDescent="0.2">
      <c r="A22" s="45">
        <f>IF(Finish!J24="",Finish!H24,Finish!H24&amp;" (Fem "&amp;Finish!J24&amp;")")</f>
        <v>21</v>
      </c>
      <c r="B22" s="44" t="str">
        <f>Finish!M24</f>
        <v>Rick Solman</v>
      </c>
      <c r="C22" s="44" t="str">
        <f>Finish!N24</f>
        <v>Rossendale Harriers</v>
      </c>
      <c r="D22" s="45" t="str">
        <f>Finish!O24&amp;Finish!Q24</f>
        <v>M40</v>
      </c>
      <c r="E22" s="46">
        <f>Finish!F24</f>
        <v>3.2685185185185185E-2</v>
      </c>
      <c r="F22" s="45">
        <f>IF(Finish!J144="",Finish!H144,Finish!H144&amp;" (Fem "&amp;Finish!J144&amp;")")</f>
        <v>141</v>
      </c>
      <c r="G22" s="44" t="str">
        <f>Finish!M144</f>
        <v/>
      </c>
      <c r="H22" s="44" t="str">
        <f>Finish!N144</f>
        <v/>
      </c>
      <c r="I22" s="45" t="str">
        <f>Finish!O144&amp;Finish!Q144</f>
        <v/>
      </c>
      <c r="J22" s="47">
        <f>Finish!F144</f>
        <v>7.1527777777777773E-2</v>
      </c>
      <c r="K22" s="44"/>
    </row>
    <row r="23" spans="1:11" ht="11.25" customHeight="1" x14ac:dyDescent="0.2">
      <c r="A23" s="45">
        <f>IF(Finish!J25="",Finish!H25,Finish!H25&amp;" (Fem "&amp;Finish!J25&amp;")")</f>
        <v>22</v>
      </c>
      <c r="B23" s="44" t="str">
        <f>Finish!M25</f>
        <v>Dave Haygarth</v>
      </c>
      <c r="C23" s="44" t="str">
        <f>Finish!N25</f>
        <v>Rossendale Harriers</v>
      </c>
      <c r="D23" s="45" t="str">
        <f>Finish!O25&amp;Finish!Q25</f>
        <v>M50</v>
      </c>
      <c r="E23" s="46">
        <f>Finish!F25</f>
        <v>3.318287037037037E-2</v>
      </c>
      <c r="F23" s="45">
        <f>IF(Finish!J145="",Finish!H145,Finish!H145&amp;" (Fem "&amp;Finish!J145&amp;")")</f>
        <v>142</v>
      </c>
      <c r="G23" s="44" t="str">
        <f>Finish!M145</f>
        <v/>
      </c>
      <c r="H23" s="44" t="str">
        <f>Finish!N145</f>
        <v/>
      </c>
      <c r="I23" s="45" t="str">
        <f>Finish!O145&amp;Finish!Q145</f>
        <v/>
      </c>
      <c r="J23" s="47">
        <f>Finish!F145</f>
        <v>7.1527777777777773E-2</v>
      </c>
      <c r="K23" s="44"/>
    </row>
    <row r="24" spans="1:11" ht="11.25" customHeight="1" x14ac:dyDescent="0.2">
      <c r="A24" s="45">
        <f>IF(Finish!J26="",Finish!H26,Finish!H26&amp;" (Fem "&amp;Finish!J26&amp;")")</f>
        <v>23</v>
      </c>
      <c r="B24" s="44" t="str">
        <f>Finish!M26</f>
        <v>James Thomas</v>
      </c>
      <c r="C24" s="44" t="str">
        <f>Finish!N26</f>
        <v>Ramsbottom RC</v>
      </c>
      <c r="D24" s="45" t="str">
        <f>Finish!O26&amp;Finish!Q26</f>
        <v>MSen</v>
      </c>
      <c r="E24" s="46">
        <f>Finish!F26</f>
        <v>3.3368055555555561E-2</v>
      </c>
      <c r="F24" s="45">
        <f>IF(Finish!J146="",Finish!H146,Finish!H146&amp;" (Fem "&amp;Finish!J146&amp;")")</f>
        <v>143</v>
      </c>
      <c r="G24" s="44" t="str">
        <f>Finish!M146</f>
        <v/>
      </c>
      <c r="H24" s="44" t="str">
        <f>Finish!N146</f>
        <v/>
      </c>
      <c r="I24" s="45" t="str">
        <f>Finish!O146&amp;Finish!Q146</f>
        <v/>
      </c>
      <c r="J24" s="47">
        <f>Finish!F146</f>
        <v>7.1527777777777773E-2</v>
      </c>
      <c r="K24" s="44"/>
    </row>
    <row r="25" spans="1:11" ht="11.25" customHeight="1" x14ac:dyDescent="0.2">
      <c r="A25" s="45">
        <v>24</v>
      </c>
      <c r="B25" s="44" t="str">
        <f>Finish!M27</f>
        <v>Mick Toman</v>
      </c>
      <c r="C25" s="44" t="str">
        <f>Finish!N27</f>
        <v>Accrington RR</v>
      </c>
      <c r="D25" t="s">
        <v>23</v>
      </c>
      <c r="E25" s="46">
        <f>Finish!F27</f>
        <v>3.3495370370370377E-2</v>
      </c>
      <c r="F25" s="45">
        <v>144</v>
      </c>
      <c r="G25" s="44"/>
      <c r="H25" s="44"/>
      <c r="I25" s="45"/>
      <c r="J25" s="47"/>
      <c r="K25" s="44"/>
    </row>
    <row r="26" spans="1:11" ht="11.25" customHeight="1" x14ac:dyDescent="0.2">
      <c r="A26" s="45">
        <v>25</v>
      </c>
      <c r="B26" s="44" t="str">
        <f>Finish!M28</f>
        <v>Dan Vipham</v>
      </c>
      <c r="C26" s="44" t="str">
        <f>Finish!N28</f>
        <v>u/a</v>
      </c>
      <c r="D26" s="45" t="str">
        <f>Finish!O28&amp;Finish!Q28</f>
        <v>M40</v>
      </c>
      <c r="E26" s="46">
        <f>Finish!F28</f>
        <v>3.3541666666666671E-2</v>
      </c>
      <c r="F26" s="45">
        <f>IF(Finish!J148="",Finish!H148,Finish!H148&amp;" (Fem "&amp;Finish!J148&amp;")")</f>
        <v>145</v>
      </c>
      <c r="G26" s="44" t="str">
        <f>Finish!M148</f>
        <v/>
      </c>
      <c r="H26" s="44" t="str">
        <f>Finish!N148</f>
        <v/>
      </c>
      <c r="I26" s="45" t="str">
        <f>Finish!O148&amp;Finish!Q148</f>
        <v/>
      </c>
      <c r="J26" s="47">
        <f>Finish!F148</f>
        <v>7.1527777777777773E-2</v>
      </c>
      <c r="K26" s="44"/>
    </row>
    <row r="27" spans="1:11" ht="11.25" customHeight="1" x14ac:dyDescent="0.2">
      <c r="A27" s="45">
        <v>26</v>
      </c>
      <c r="B27" s="44" t="str">
        <f>Finish!M29</f>
        <v>Neil McRobert</v>
      </c>
      <c r="C27" s="44" t="str">
        <f>Finish!N29</f>
        <v>Ramsbottom RC</v>
      </c>
      <c r="D27" s="45" t="str">
        <f>Finish!O29&amp;Finish!Q29</f>
        <v>MSen</v>
      </c>
      <c r="E27" s="46">
        <f>Finish!F28</f>
        <v>3.3541666666666671E-2</v>
      </c>
      <c r="F27" s="45">
        <f>IF(Finish!J149="",Finish!H149,Finish!H149&amp;" (Fem "&amp;Finish!J149&amp;")")</f>
        <v>146</v>
      </c>
      <c r="G27" s="44" t="str">
        <f>Finish!M149</f>
        <v/>
      </c>
      <c r="H27" s="44" t="str">
        <f>Finish!N149</f>
        <v/>
      </c>
      <c r="I27" s="45" t="str">
        <f>Finish!O149&amp;Finish!Q149</f>
        <v/>
      </c>
      <c r="J27" s="47">
        <f>Finish!F149</f>
        <v>7.1527777777777773E-2</v>
      </c>
      <c r="K27" s="44"/>
    </row>
    <row r="28" spans="1:11" ht="11.25" customHeight="1" x14ac:dyDescent="0.2">
      <c r="A28" s="45">
        <f>IF(Finish!J30="",Finish!H30,Finish!H30&amp;" (Fem "&amp;Finish!J30&amp;")")</f>
        <v>27</v>
      </c>
      <c r="B28" s="44" t="str">
        <f>Finish!M30</f>
        <v>Dave Kelly</v>
      </c>
      <c r="C28" s="44" t="str">
        <f>Finish!N30</f>
        <v>Rossendale Harriers</v>
      </c>
      <c r="D28" s="45" t="str">
        <f>Finish!O30&amp;Finish!Q30</f>
        <v>M65*</v>
      </c>
      <c r="E28" s="46">
        <f>Finish!F30</f>
        <v>3.3715277777777782E-2</v>
      </c>
      <c r="F28" s="45">
        <f>IF(Finish!J150="",Finish!H150,Finish!H150&amp;" (Fem "&amp;Finish!J150&amp;")")</f>
        <v>147</v>
      </c>
      <c r="G28" s="44" t="str">
        <f>Finish!M150</f>
        <v/>
      </c>
      <c r="H28" s="44" t="str">
        <f>Finish!N150</f>
        <v/>
      </c>
      <c r="I28" s="45" t="str">
        <f>Finish!O150&amp;Finish!Q150</f>
        <v/>
      </c>
      <c r="J28" s="47">
        <f>Finish!F150</f>
        <v>7.1527777777777773E-2</v>
      </c>
      <c r="K28" s="44"/>
    </row>
    <row r="29" spans="1:11" ht="11.25" customHeight="1" x14ac:dyDescent="0.2">
      <c r="A29" s="45" t="str">
        <f>IF(Finish!J31="",Finish!H31,Finish!H31&amp;" (Fem "&amp;Finish!J31&amp;")")</f>
        <v>28 (Fem 2)</v>
      </c>
      <c r="B29" s="44" t="str">
        <f>Finish!M31</f>
        <v>Lisa Parker</v>
      </c>
      <c r="C29" s="44" t="str">
        <f>Finish!N31</f>
        <v>Accrington RR</v>
      </c>
      <c r="D29" s="45" t="str">
        <f>Finish!O31&amp;Finish!Q31</f>
        <v>W40*</v>
      </c>
      <c r="E29" s="46">
        <f>Finish!F31</f>
        <v>3.380787037037037E-2</v>
      </c>
      <c r="F29" s="45">
        <f>IF(Finish!J151="",Finish!H151,Finish!H151&amp;" (Fem "&amp;Finish!J151&amp;")")</f>
        <v>148</v>
      </c>
      <c r="G29" s="44" t="str">
        <f>Finish!M151</f>
        <v/>
      </c>
      <c r="H29" s="44" t="str">
        <f>Finish!N151</f>
        <v/>
      </c>
      <c r="I29" s="45" t="str">
        <f>Finish!O151&amp;Finish!Q151</f>
        <v/>
      </c>
      <c r="J29" s="47">
        <f>Finish!F151</f>
        <v>7.1527777777777773E-2</v>
      </c>
      <c r="K29" s="44"/>
    </row>
    <row r="30" spans="1:11" ht="11.25" customHeight="1" x14ac:dyDescent="0.2">
      <c r="A30" s="45">
        <f>IF(Finish!J32="",Finish!H32,Finish!H32&amp;" (Fem "&amp;Finish!J32&amp;")")</f>
        <v>29</v>
      </c>
      <c r="B30" s="44" t="str">
        <f>Finish!M32</f>
        <v>Tom O'Gorman</v>
      </c>
      <c r="C30" s="44" t="str">
        <f>Finish!N32</f>
        <v>Bowland Fell Runners</v>
      </c>
      <c r="D30" s="45" t="str">
        <f>Finish!O32&amp;Finish!Q32</f>
        <v>MU21*</v>
      </c>
      <c r="E30" s="46">
        <f>Finish!F32</f>
        <v>3.3912037037037039E-2</v>
      </c>
      <c r="F30" s="45">
        <f>IF(Finish!J152="",Finish!H152,Finish!H152&amp;" (Fem "&amp;Finish!J152&amp;")")</f>
        <v>149</v>
      </c>
      <c r="G30" s="44" t="str">
        <f>Finish!M152</f>
        <v/>
      </c>
      <c r="H30" s="44" t="str">
        <f>Finish!N152</f>
        <v/>
      </c>
      <c r="I30" s="45" t="str">
        <f>Finish!O152&amp;Finish!Q152</f>
        <v/>
      </c>
      <c r="J30" s="47">
        <f>Finish!F152</f>
        <v>7.1527777777777773E-2</v>
      </c>
      <c r="K30" s="44"/>
    </row>
    <row r="31" spans="1:11" ht="11.25" customHeight="1" x14ac:dyDescent="0.2">
      <c r="A31" s="45">
        <f>IF(Finish!J33="",Finish!H33,Finish!H33&amp;" (Fem "&amp;Finish!J33&amp;")")</f>
        <v>30</v>
      </c>
      <c r="B31" s="44" t="str">
        <f>Finish!M33</f>
        <v>Conor Tyndall</v>
      </c>
      <c r="C31" s="44" t="str">
        <f>Finish!N33</f>
        <v>u/a</v>
      </c>
      <c r="D31" s="45" t="str">
        <f>Finish!O33&amp;Finish!Q33</f>
        <v>MSen</v>
      </c>
      <c r="E31" s="46">
        <f>Finish!F33</f>
        <v>3.3969907407407407E-2</v>
      </c>
      <c r="F31" s="45">
        <f>IF(Finish!J153="",Finish!H153,Finish!H153&amp;" (Fem "&amp;Finish!J153&amp;")")</f>
        <v>150</v>
      </c>
      <c r="G31" s="44" t="str">
        <f>Finish!M153</f>
        <v/>
      </c>
      <c r="H31" s="44" t="str">
        <f>Finish!N153</f>
        <v/>
      </c>
      <c r="I31" s="45" t="str">
        <f>Finish!O153&amp;Finish!Q153</f>
        <v/>
      </c>
      <c r="J31" s="47">
        <f>Finish!F153</f>
        <v>7.1527777777777773E-2</v>
      </c>
      <c r="K31" s="44"/>
    </row>
    <row r="32" spans="1:11" ht="11.25" customHeight="1" x14ac:dyDescent="0.2">
      <c r="A32" s="45">
        <f>IF(Finish!J34="",Finish!H34,Finish!H34&amp;" (Fem "&amp;Finish!J34&amp;")")</f>
        <v>31</v>
      </c>
      <c r="B32" s="44" t="str">
        <f>Finish!M34</f>
        <v>Mervyn Keys</v>
      </c>
      <c r="C32" s="44" t="str">
        <f>Finish!N34</f>
        <v>Rossendale Harriers</v>
      </c>
      <c r="D32" s="45" t="str">
        <f>Finish!O34&amp;Finish!Q34</f>
        <v>M60*</v>
      </c>
      <c r="E32" s="46">
        <f>Finish!F34</f>
        <v>3.4027777777777775E-2</v>
      </c>
      <c r="F32" s="45">
        <f>IF(Finish!J154="",Finish!H154,Finish!H154&amp;" (Fem "&amp;Finish!J154&amp;")")</f>
        <v>151</v>
      </c>
      <c r="G32" s="44" t="str">
        <f>Finish!M154</f>
        <v/>
      </c>
      <c r="H32" s="44" t="str">
        <f>Finish!N154</f>
        <v/>
      </c>
      <c r="I32" s="45" t="str">
        <f>Finish!O154&amp;Finish!Q154</f>
        <v/>
      </c>
      <c r="J32" s="47">
        <f>Finish!F154</f>
        <v>7.1527777777777773E-2</v>
      </c>
      <c r="K32" s="44"/>
    </row>
    <row r="33" spans="1:11" ht="11.25" customHeight="1" x14ac:dyDescent="0.2">
      <c r="A33" s="45">
        <f>IF(Finish!J35="",Finish!H35,Finish!H35&amp;" (Fem "&amp;Finish!J35&amp;")")</f>
        <v>32</v>
      </c>
      <c r="B33" s="44" t="str">
        <f>Finish!M35</f>
        <v>Jan Harwood</v>
      </c>
      <c r="C33" s="44" t="str">
        <f>Finish!N35</f>
        <v>Rossendale Tri Club</v>
      </c>
      <c r="D33" s="45" t="str">
        <f>Finish!O35&amp;Finish!Q35</f>
        <v>MSen</v>
      </c>
      <c r="E33" s="46">
        <f>Finish!F35</f>
        <v>3.4108796296296297E-2</v>
      </c>
      <c r="F33" s="45">
        <f>IF(Finish!J155="",Finish!H155,Finish!H155&amp;" (Fem "&amp;Finish!J155&amp;")")</f>
        <v>152</v>
      </c>
      <c r="G33" s="44" t="str">
        <f>Finish!M155</f>
        <v/>
      </c>
      <c r="H33" s="44" t="str">
        <f>Finish!N155</f>
        <v/>
      </c>
      <c r="I33" s="45" t="str">
        <f>Finish!O155&amp;Finish!Q155</f>
        <v/>
      </c>
      <c r="J33" s="47">
        <f>Finish!F155</f>
        <v>7.1527777777777773E-2</v>
      </c>
      <c r="K33" s="44"/>
    </row>
    <row r="34" spans="1:11" ht="11.25" customHeight="1" x14ac:dyDescent="0.2">
      <c r="A34" s="45">
        <f>IF(Finish!J36="",Finish!H36,Finish!H36&amp;" (Fem "&amp;Finish!J36&amp;")")</f>
        <v>33</v>
      </c>
      <c r="B34" s="44" t="str">
        <f>Finish!M36</f>
        <v>Neil Hardiman</v>
      </c>
      <c r="C34" s="44" t="str">
        <f>Finish!N36</f>
        <v>CleM</v>
      </c>
      <c r="D34" s="45" t="str">
        <f>Finish!O36&amp;Finish!Q36</f>
        <v>M50</v>
      </c>
      <c r="E34" s="46">
        <f>Finish!F36</f>
        <v>3.4583333333333334E-2</v>
      </c>
      <c r="F34" s="45">
        <f>IF(Finish!J156="",Finish!H156,Finish!H156&amp;" (Fem "&amp;Finish!J156&amp;")")</f>
        <v>153</v>
      </c>
      <c r="G34" s="44" t="str">
        <f>Finish!M156</f>
        <v/>
      </c>
      <c r="H34" s="44" t="str">
        <f>Finish!N156</f>
        <v/>
      </c>
      <c r="I34" s="45" t="str">
        <f>Finish!O156&amp;Finish!Q156</f>
        <v/>
      </c>
      <c r="J34" s="47">
        <f>Finish!F156</f>
        <v>7.1527777777777773E-2</v>
      </c>
      <c r="K34" s="44"/>
    </row>
    <row r="35" spans="1:11" ht="11.25" customHeight="1" x14ac:dyDescent="0.2">
      <c r="A35" s="45">
        <f>IF(Finish!J37="",Finish!H37,Finish!H37&amp;" (Fem "&amp;Finish!J37&amp;")")</f>
        <v>34</v>
      </c>
      <c r="B35" s="44" t="str">
        <f>Finish!M37</f>
        <v>Liam Walsh</v>
      </c>
      <c r="C35" s="44" t="str">
        <f>Finish!N37</f>
        <v>u/a</v>
      </c>
      <c r="D35" s="45" t="str">
        <f>Finish!O37&amp;Finish!Q37</f>
        <v>Msen</v>
      </c>
      <c r="E35" s="46">
        <f>Finish!F37</f>
        <v>3.4768518518518518E-2</v>
      </c>
      <c r="F35" s="45">
        <f>IF(Finish!J157="",Finish!H157,Finish!H157&amp;" (Fem "&amp;Finish!J157&amp;")")</f>
        <v>154</v>
      </c>
      <c r="G35" s="44" t="str">
        <f>Finish!M157</f>
        <v/>
      </c>
      <c r="H35" s="44" t="str">
        <f>Finish!N157</f>
        <v/>
      </c>
      <c r="I35" s="45" t="str">
        <f>Finish!O157&amp;Finish!Q157</f>
        <v/>
      </c>
      <c r="J35" s="47">
        <f>Finish!F157</f>
        <v>7.1527777777777773E-2</v>
      </c>
      <c r="K35" s="44"/>
    </row>
    <row r="36" spans="1:11" ht="11.25" customHeight="1" x14ac:dyDescent="0.2">
      <c r="A36" s="45">
        <f>IF(Finish!J38="",Finish!H38,Finish!H38&amp;" (Fem "&amp;Finish!J38&amp;")")</f>
        <v>35</v>
      </c>
      <c r="B36" s="44" t="str">
        <f>Finish!M38</f>
        <v>Rick Moore</v>
      </c>
      <c r="C36" s="44" t="str">
        <f>Finish!N38</f>
        <v>CleM</v>
      </c>
      <c r="D36" s="45" t="str">
        <f>Finish!O38&amp;Finish!Q38</f>
        <v>M60</v>
      </c>
      <c r="E36" s="46">
        <f>Finish!F38</f>
        <v>3.4953703703703702E-2</v>
      </c>
      <c r="F36" s="45">
        <f>IF(Finish!J158="",Finish!H158,Finish!H158&amp;" (Fem "&amp;Finish!J158&amp;")")</f>
        <v>155</v>
      </c>
      <c r="G36" s="44" t="str">
        <f>Finish!M158</f>
        <v/>
      </c>
      <c r="H36" s="44" t="str">
        <f>Finish!N158</f>
        <v/>
      </c>
      <c r="I36" s="45" t="str">
        <f>Finish!O158&amp;Finish!Q158</f>
        <v/>
      </c>
      <c r="J36" s="47">
        <f>Finish!F158</f>
        <v>7.1527777777777773E-2</v>
      </c>
      <c r="K36" s="44"/>
    </row>
    <row r="37" spans="1:11" ht="11.25" customHeight="1" x14ac:dyDescent="0.2">
      <c r="A37" s="45">
        <f>IF(Finish!J39="",Finish!H39,Finish!H39&amp;" (Fem "&amp;Finish!J39&amp;")")</f>
        <v>36</v>
      </c>
      <c r="B37" s="44" t="str">
        <f>Finish!M39</f>
        <v>James Bowater</v>
      </c>
      <c r="C37" s="44" t="str">
        <f>Finish!N39</f>
        <v>Rossendale Harriers</v>
      </c>
      <c r="D37" s="45" t="str">
        <f>Finish!O39&amp;Finish!Q39</f>
        <v>M45</v>
      </c>
      <c r="E37" s="46">
        <f>Finish!F39</f>
        <v>3.5416666666666666E-2</v>
      </c>
      <c r="F37" s="45">
        <f>IF(Finish!J159="",Finish!H159,Finish!H159&amp;" (Fem "&amp;Finish!J159&amp;")")</f>
        <v>156</v>
      </c>
      <c r="G37" s="44" t="str">
        <f>Finish!M159</f>
        <v/>
      </c>
      <c r="H37" s="44" t="str">
        <f>Finish!N159</f>
        <v/>
      </c>
      <c r="I37" s="45" t="str">
        <f>Finish!O159&amp;Finish!Q159</f>
        <v/>
      </c>
      <c r="J37" s="47">
        <f>Finish!F159</f>
        <v>7.1527777777777773E-2</v>
      </c>
      <c r="K37" s="44"/>
    </row>
    <row r="38" spans="1:11" ht="11.25" customHeight="1" x14ac:dyDescent="0.2">
      <c r="A38" s="45">
        <f>IF(Finish!J40="",Finish!H40,Finish!H40&amp;" (Fem "&amp;Finish!J40&amp;")")</f>
        <v>37</v>
      </c>
      <c r="B38" s="44" t="str">
        <f>Finish!M40</f>
        <v>Brian Hickey</v>
      </c>
      <c r="C38" s="44" t="str">
        <f>Finish!N40</f>
        <v>Cheshire Hill Racers</v>
      </c>
      <c r="D38" s="45" t="str">
        <f>Finish!O40&amp;Finish!Q40</f>
        <v>M55</v>
      </c>
      <c r="E38" s="46">
        <f>Finish!F40</f>
        <v>3.5543981481481482E-2</v>
      </c>
      <c r="F38" s="45">
        <f>IF(Finish!J160="",Finish!H160,Finish!H160&amp;" (Fem "&amp;Finish!J160&amp;")")</f>
        <v>157</v>
      </c>
      <c r="G38" s="44" t="str">
        <f>Finish!M160</f>
        <v/>
      </c>
      <c r="H38" s="44" t="str">
        <f>Finish!N160</f>
        <v/>
      </c>
      <c r="I38" s="45" t="str">
        <f>Finish!O160&amp;Finish!Q160</f>
        <v/>
      </c>
      <c r="J38" s="47">
        <f>Finish!F160</f>
        <v>7.1527777777777773E-2</v>
      </c>
      <c r="K38" s="44"/>
    </row>
    <row r="39" spans="1:11" ht="11.25" customHeight="1" x14ac:dyDescent="0.2">
      <c r="A39" s="45">
        <f>IF(Finish!J41="",Finish!H41,Finish!H41&amp;" (Fem "&amp;Finish!J41&amp;")")</f>
        <v>38</v>
      </c>
      <c r="B39" s="44" t="str">
        <f>Finish!M41</f>
        <v>Paul Boardman</v>
      </c>
      <c r="C39" s="44" t="str">
        <f>Finish!N41</f>
        <v>Horwich RMI Harriers</v>
      </c>
      <c r="D39" s="45" t="str">
        <f>Finish!O41&amp;Finish!Q41</f>
        <v>M60</v>
      </c>
      <c r="E39" s="46">
        <f>Finish!F41</f>
        <v>3.5590277777777776E-2</v>
      </c>
      <c r="F39" s="45">
        <f>IF(Finish!J161="",Finish!H161,Finish!H161&amp;" (Fem "&amp;Finish!J161&amp;")")</f>
        <v>158</v>
      </c>
      <c r="G39" s="44" t="str">
        <f>Finish!M161</f>
        <v/>
      </c>
      <c r="H39" s="44" t="str">
        <f>Finish!N161</f>
        <v/>
      </c>
      <c r="I39" s="45" t="str">
        <f>Finish!O161&amp;Finish!Q161</f>
        <v/>
      </c>
      <c r="J39" s="47">
        <f>Finish!F161</f>
        <v>7.1527777777777773E-2</v>
      </c>
      <c r="K39" s="44"/>
    </row>
    <row r="40" spans="1:11" ht="11.25" customHeight="1" x14ac:dyDescent="0.2">
      <c r="A40" s="45">
        <f>IF(Finish!J42="",Finish!H42,Finish!H42&amp;" (Fem "&amp;Finish!J42&amp;")")</f>
        <v>39</v>
      </c>
      <c r="B40" s="44" t="str">
        <f>Finish!M42</f>
        <v>Christian Ellis</v>
      </c>
      <c r="C40" s="44" t="str">
        <f>Finish!N42</f>
        <v>u/a</v>
      </c>
      <c r="D40" s="45" t="str">
        <f>Finish!O42&amp;Finish!Q42</f>
        <v>M50</v>
      </c>
      <c r="E40" s="46">
        <f>Finish!F42</f>
        <v>3.5763888888888887E-2</v>
      </c>
      <c r="F40" s="45">
        <f>IF(Finish!J162="",Finish!H162,Finish!H162&amp;" (Fem "&amp;Finish!J162&amp;")")</f>
        <v>159</v>
      </c>
      <c r="G40" s="44" t="str">
        <f>Finish!M162</f>
        <v/>
      </c>
      <c r="H40" s="44" t="str">
        <f>Finish!N162</f>
        <v/>
      </c>
      <c r="I40" s="45" t="str">
        <f>Finish!O162&amp;Finish!Q162</f>
        <v/>
      </c>
      <c r="J40" s="47">
        <f>Finish!F162</f>
        <v>7.1527777777777773E-2</v>
      </c>
      <c r="K40" s="44"/>
    </row>
    <row r="41" spans="1:11" ht="11.25" customHeight="1" x14ac:dyDescent="0.2">
      <c r="A41" s="45">
        <f>IF(Finish!J43="",Finish!H43,Finish!H43&amp;" (Fem "&amp;Finish!J43&amp;")")</f>
        <v>40</v>
      </c>
      <c r="B41" s="44" t="str">
        <f>Finish!M43</f>
        <v>Thornton Taylor</v>
      </c>
      <c r="C41" s="44" t="str">
        <f>Finish!N43</f>
        <v>Rossendale Harriers</v>
      </c>
      <c r="D41" s="45" t="str">
        <f>Finish!O43&amp;Finish!Q43</f>
        <v>M65</v>
      </c>
      <c r="E41" s="46">
        <f>Finish!F43</f>
        <v>3.5856481481481482E-2</v>
      </c>
      <c r="F41" s="45">
        <f>IF(Finish!J163="",Finish!H163,Finish!H163&amp;" (Fem "&amp;Finish!J163&amp;")")</f>
        <v>160</v>
      </c>
      <c r="G41" s="44" t="str">
        <f>Finish!M163</f>
        <v/>
      </c>
      <c r="H41" s="44" t="str">
        <f>Finish!N163</f>
        <v/>
      </c>
      <c r="I41" s="45" t="str">
        <f>Finish!O163&amp;Finish!Q163</f>
        <v/>
      </c>
      <c r="J41" s="47">
        <f>Finish!F163</f>
        <v>7.1527777777777773E-2</v>
      </c>
      <c r="K41" s="44"/>
    </row>
    <row r="42" spans="1:11" ht="11.25" customHeight="1" x14ac:dyDescent="0.2">
      <c r="A42" s="45">
        <f>IF(Finish!J44="",Finish!H44,Finish!H44&amp;" (Fem "&amp;Finish!J44&amp;")")</f>
        <v>41</v>
      </c>
      <c r="B42" s="44" t="str">
        <f>Finish!M44</f>
        <v>Dan Stacey</v>
      </c>
      <c r="C42" s="44" t="str">
        <f>Finish!N44</f>
        <v>Ramsbottom RC</v>
      </c>
      <c r="D42" s="45" t="str">
        <f>Finish!O44&amp;Finish!Q44</f>
        <v>M45</v>
      </c>
      <c r="E42" s="46">
        <f>Finish!F44</f>
        <v>3.5891203703703703E-2</v>
      </c>
      <c r="F42" s="45">
        <f>IF(Finish!J164="",Finish!H164,Finish!H164&amp;" (Fem "&amp;Finish!J164&amp;")")</f>
        <v>161</v>
      </c>
      <c r="G42" s="44" t="str">
        <f>Finish!M164</f>
        <v/>
      </c>
      <c r="H42" s="44" t="str">
        <f>Finish!N164</f>
        <v/>
      </c>
      <c r="I42" s="45" t="str">
        <f>Finish!O164&amp;Finish!Q164</f>
        <v/>
      </c>
      <c r="J42" s="47">
        <f>Finish!F164</f>
        <v>7.1527777777777773E-2</v>
      </c>
      <c r="K42" s="44"/>
    </row>
    <row r="43" spans="1:11" ht="11.25" customHeight="1" x14ac:dyDescent="0.2">
      <c r="A43" s="45" t="str">
        <f>IF(Finish!J45="",Finish!H45,Finish!H45&amp;" (Fem "&amp;Finish!J45&amp;")")</f>
        <v>42 (Fem 3)</v>
      </c>
      <c r="B43" s="44" t="str">
        <f>Finish!M45</f>
        <v>Deborah Gowans</v>
      </c>
      <c r="C43" s="44" t="str">
        <f>Finish!N45</f>
        <v>Todmorden Harriers</v>
      </c>
      <c r="D43" s="45" t="str">
        <f>Finish!O45&amp;Finish!Q45</f>
        <v>W55*</v>
      </c>
      <c r="E43" s="46">
        <f>Finish!F45</f>
        <v>3.5983796296296298E-2</v>
      </c>
      <c r="F43" s="45">
        <f>IF(Finish!J165="",Finish!H165,Finish!H165&amp;" (Fem "&amp;Finish!J165&amp;")")</f>
        <v>162</v>
      </c>
      <c r="G43" s="44" t="str">
        <f>Finish!M165</f>
        <v/>
      </c>
      <c r="H43" s="44" t="str">
        <f>Finish!N165</f>
        <v/>
      </c>
      <c r="I43" s="45" t="str">
        <f>Finish!O165&amp;Finish!Q165</f>
        <v/>
      </c>
      <c r="J43" s="47">
        <f>Finish!F165</f>
        <v>7.1527777777777773E-2</v>
      </c>
      <c r="K43" s="44"/>
    </row>
    <row r="44" spans="1:11" ht="11.25" customHeight="1" x14ac:dyDescent="0.2">
      <c r="A44" s="45">
        <f>IF(Finish!J46="",Finish!H46,Finish!H46&amp;" (Fem "&amp;Finish!J46&amp;")")</f>
        <v>43</v>
      </c>
      <c r="B44" s="44" t="str">
        <f>Finish!M46</f>
        <v>Joe Curran</v>
      </c>
      <c r="C44" s="44" t="str">
        <f>Finish!N46</f>
        <v>Accrington RR</v>
      </c>
      <c r="D44" s="45" t="str">
        <f>Finish!O46&amp;Finish!Q46</f>
        <v>M55</v>
      </c>
      <c r="E44" s="46">
        <f>Finish!F46</f>
        <v>3.6064814814814813E-2</v>
      </c>
      <c r="F44" s="45">
        <f>IF(Finish!J166="",Finish!H166,Finish!H166&amp;" (Fem "&amp;Finish!J166&amp;")")</f>
        <v>163</v>
      </c>
      <c r="G44" s="44" t="str">
        <f>Finish!M166</f>
        <v/>
      </c>
      <c r="H44" s="44" t="str">
        <f>Finish!N166</f>
        <v/>
      </c>
      <c r="I44" s="45" t="str">
        <f>Finish!O166&amp;Finish!Q166</f>
        <v/>
      </c>
      <c r="J44" s="47">
        <f>Finish!F166</f>
        <v>7.1527777777777773E-2</v>
      </c>
      <c r="K44" s="44"/>
    </row>
    <row r="45" spans="1:11" ht="11.25" customHeight="1" x14ac:dyDescent="0.2">
      <c r="A45" s="45" t="str">
        <f>IF(Finish!J47="",Finish!H47,Finish!H47&amp;" (Fem "&amp;Finish!J47&amp;")")</f>
        <v>44 (Fem 4)</v>
      </c>
      <c r="B45" s="44" t="str">
        <f>Finish!M47</f>
        <v>Josephine Wells</v>
      </c>
      <c r="C45" s="44" t="str">
        <f>Finish!N47</f>
        <v>Rossendale Harriers</v>
      </c>
      <c r="D45" s="45" t="str">
        <f>Finish!O47&amp;Finish!Q47</f>
        <v>Wsen</v>
      </c>
      <c r="E45" s="46">
        <f>Finish!F47</f>
        <v>3.6215277777777777E-2</v>
      </c>
      <c r="F45" s="45">
        <f>IF(Finish!J167="",Finish!H167,Finish!H167&amp;" (Fem "&amp;Finish!J167&amp;")")</f>
        <v>164</v>
      </c>
      <c r="G45" s="44" t="str">
        <f>Finish!M167</f>
        <v/>
      </c>
      <c r="H45" s="44" t="str">
        <f>Finish!N167</f>
        <v/>
      </c>
      <c r="I45" s="45" t="str">
        <f>Finish!O167&amp;Finish!Q167</f>
        <v/>
      </c>
      <c r="J45" s="47">
        <f>Finish!F167</f>
        <v>7.1527777777777773E-2</v>
      </c>
      <c r="K45" s="44"/>
    </row>
    <row r="46" spans="1:11" ht="11.25" customHeight="1" x14ac:dyDescent="0.2">
      <c r="A46" s="45">
        <f>IF(Finish!J48="",Finish!H48,Finish!H48&amp;" (Fem "&amp;Finish!J48&amp;")")</f>
        <v>45</v>
      </c>
      <c r="B46" s="44" t="str">
        <f>Finish!M48</f>
        <v>Bill Beckett</v>
      </c>
      <c r="C46" s="44" t="str">
        <f>Finish!N48</f>
        <v>Chorley A+T</v>
      </c>
      <c r="D46" s="45" t="str">
        <f>Finish!O48&amp;Finish!Q48</f>
        <v>M55</v>
      </c>
      <c r="E46" s="46">
        <f>Finish!F48</f>
        <v>3.6481481481481483E-2</v>
      </c>
      <c r="F46" s="45">
        <f>IF(Finish!J168="",Finish!H168,Finish!H168&amp;" (Fem "&amp;Finish!J168&amp;")")</f>
        <v>165</v>
      </c>
      <c r="G46" s="44" t="str">
        <f>Finish!M168</f>
        <v/>
      </c>
      <c r="H46" s="44" t="str">
        <f>Finish!N168</f>
        <v/>
      </c>
      <c r="I46" s="45" t="str">
        <f>Finish!O168&amp;Finish!Q168</f>
        <v/>
      </c>
      <c r="J46" s="47">
        <f>Finish!F168</f>
        <v>7.1527777777777773E-2</v>
      </c>
      <c r="K46" s="44"/>
    </row>
    <row r="47" spans="1:11" ht="11.25" customHeight="1" x14ac:dyDescent="0.2">
      <c r="A47" s="45" t="str">
        <f>IF(Finish!J49="",Finish!H49,Finish!H49&amp;" (Fem "&amp;Finish!J49&amp;")")</f>
        <v>46 (Fem 5)</v>
      </c>
      <c r="B47" s="44" t="str">
        <f>Finish!M49</f>
        <v>Anne-Marie Hindle</v>
      </c>
      <c r="C47" s="44" t="str">
        <f>Finish!N49</f>
        <v>Rossendale Harriers</v>
      </c>
      <c r="D47" s="45" t="str">
        <f>Finish!O49&amp;Finish!Q49</f>
        <v>W50*</v>
      </c>
      <c r="E47" s="46">
        <f>Finish!F49</f>
        <v>3.6620370370370373E-2</v>
      </c>
      <c r="F47" s="45">
        <f>IF(Finish!J169="",Finish!H169,Finish!H169&amp;" (Fem "&amp;Finish!J169&amp;")")</f>
        <v>166</v>
      </c>
      <c r="G47" s="44" t="str">
        <f>Finish!M169</f>
        <v/>
      </c>
      <c r="H47" s="44" t="str">
        <f>Finish!N169</f>
        <v/>
      </c>
      <c r="I47" s="45" t="str">
        <f>Finish!O169&amp;Finish!Q169</f>
        <v/>
      </c>
      <c r="J47" s="47">
        <f>Finish!F169</f>
        <v>7.1527777777777773E-2</v>
      </c>
      <c r="K47" s="44"/>
    </row>
    <row r="48" spans="1:11" ht="11.25" customHeight="1" x14ac:dyDescent="0.2">
      <c r="A48" s="45">
        <f>IF(Finish!J50="",Finish!H50,Finish!H50&amp;" (Fem "&amp;Finish!J50&amp;")")</f>
        <v>47</v>
      </c>
      <c r="B48" s="44" t="str">
        <f>Finish!M50</f>
        <v>Andy Holden</v>
      </c>
      <c r="C48" s="44" t="str">
        <f>Finish!N50</f>
        <v>Achille Ratti CC</v>
      </c>
      <c r="D48" s="45" t="str">
        <f>Finish!O50&amp;Finish!Q50</f>
        <v>M55</v>
      </c>
      <c r="E48" s="46">
        <f>Finish!F50</f>
        <v>3.7152777777777778E-2</v>
      </c>
      <c r="F48" s="45">
        <f>IF(Finish!J170="",Finish!H170,Finish!H170&amp;" (Fem "&amp;Finish!J170&amp;")")</f>
        <v>167</v>
      </c>
      <c r="G48" s="44" t="str">
        <f>Finish!M170</f>
        <v/>
      </c>
      <c r="H48" s="44" t="str">
        <f>Finish!N170</f>
        <v/>
      </c>
      <c r="I48" s="45" t="str">
        <f>Finish!O170&amp;Finish!Q170</f>
        <v/>
      </c>
      <c r="J48" s="47">
        <f>Finish!F170</f>
        <v>7.1527777777777773E-2</v>
      </c>
      <c r="K48" s="44"/>
    </row>
    <row r="49" spans="1:11" ht="11.25" customHeight="1" x14ac:dyDescent="0.2">
      <c r="A49" s="45">
        <f>IF(Finish!J51="",Finish!H51,Finish!H51&amp;" (Fem "&amp;Finish!J51&amp;")")</f>
        <v>48</v>
      </c>
      <c r="B49" s="44" t="str">
        <f>Finish!M51</f>
        <v>James Riley</v>
      </c>
      <c r="C49" s="44" t="str">
        <f>Finish!N51</f>
        <v>Todmorden Harriers</v>
      </c>
      <c r="D49" s="45" t="str">
        <f>Finish!O51&amp;Finish!Q51</f>
        <v>M50</v>
      </c>
      <c r="E49" s="46">
        <f>Finish!F51</f>
        <v>3.7210648148148145E-2</v>
      </c>
      <c r="F49" s="45">
        <f>IF(Finish!J171="",Finish!H171,Finish!H171&amp;" (Fem "&amp;Finish!J171&amp;")")</f>
        <v>168</v>
      </c>
      <c r="G49" s="44" t="str">
        <f>Finish!M171</f>
        <v/>
      </c>
      <c r="H49" s="44" t="str">
        <f>Finish!N171</f>
        <v/>
      </c>
      <c r="I49" s="45" t="str">
        <f>Finish!O171&amp;Finish!Q171</f>
        <v/>
      </c>
      <c r="J49" s="47">
        <f>Finish!F171</f>
        <v>7.1527777777777773E-2</v>
      </c>
      <c r="K49" s="44"/>
    </row>
    <row r="50" spans="1:11" ht="11.25" customHeight="1" x14ac:dyDescent="0.2">
      <c r="A50" s="45">
        <f>IF(Finish!J52="",Finish!H52,Finish!H52&amp;" (Fem "&amp;Finish!J52&amp;")")</f>
        <v>49</v>
      </c>
      <c r="B50" s="44" t="str">
        <f>Finish!M52</f>
        <v>Lee Harkness</v>
      </c>
      <c r="C50" s="44" t="str">
        <f>Finish!N52</f>
        <v>Rossendale Tri Club</v>
      </c>
      <c r="D50" s="45" t="str">
        <f>Finish!O52&amp;Finish!Q52</f>
        <v>M50</v>
      </c>
      <c r="E50" s="46">
        <f>Finish!F52</f>
        <v>3.7453703703703704E-2</v>
      </c>
      <c r="F50" s="45">
        <f>IF(Finish!J172="",Finish!H172,Finish!H172&amp;" (Fem "&amp;Finish!J172&amp;")")</f>
        <v>169</v>
      </c>
      <c r="G50" s="44" t="str">
        <f>Finish!M172</f>
        <v/>
      </c>
      <c r="H50" s="44" t="str">
        <f>Finish!N172</f>
        <v/>
      </c>
      <c r="I50" s="45" t="str">
        <f>Finish!O172&amp;Finish!Q172</f>
        <v/>
      </c>
      <c r="J50" s="47">
        <f>Finish!F172</f>
        <v>7.1527777777777773E-2</v>
      </c>
      <c r="K50" s="44"/>
    </row>
    <row r="51" spans="1:11" ht="11.25" customHeight="1" x14ac:dyDescent="0.2">
      <c r="A51" s="45">
        <f>IF(Finish!J53="",Finish!H53,Finish!H53&amp;" (Fem "&amp;Finish!J53&amp;")")</f>
        <v>50</v>
      </c>
      <c r="B51" s="44" t="str">
        <f>Finish!M53</f>
        <v>Alan Davies</v>
      </c>
      <c r="C51" s="44" t="str">
        <f>Finish!N53</f>
        <v>Middleton Harriers</v>
      </c>
      <c r="D51" s="45" t="str">
        <f>Finish!O53&amp;Finish!Q53</f>
        <v>M65</v>
      </c>
      <c r="E51" s="46">
        <f>Finish!F53</f>
        <v>3.7488425925925925E-2</v>
      </c>
      <c r="F51" s="45">
        <f>IF(Finish!J173="",Finish!H173,Finish!H173&amp;" (Fem "&amp;Finish!J173&amp;")")</f>
        <v>170</v>
      </c>
      <c r="G51" s="44" t="str">
        <f>Finish!M173</f>
        <v/>
      </c>
      <c r="H51" s="44" t="str">
        <f>Finish!N173</f>
        <v/>
      </c>
      <c r="I51" s="45" t="str">
        <f>Finish!O173&amp;Finish!Q173</f>
        <v/>
      </c>
      <c r="J51" s="47">
        <f>Finish!F173</f>
        <v>7.1527777777777773E-2</v>
      </c>
      <c r="K51" s="44"/>
    </row>
    <row r="52" spans="1:11" ht="11.25" customHeight="1" x14ac:dyDescent="0.2">
      <c r="A52" s="45">
        <f>IF(Finish!J54="",Finish!H54,Finish!H54&amp;" (Fem "&amp;Finish!J54&amp;")")</f>
        <v>51</v>
      </c>
      <c r="B52" s="44" t="str">
        <f>Finish!M54</f>
        <v>Lee Entwistle</v>
      </c>
      <c r="C52" s="44" t="str">
        <f>Finish!N54</f>
        <v>Ramsbottom RC</v>
      </c>
      <c r="D52" s="45" t="str">
        <f>Finish!O54&amp;Finish!Q54</f>
        <v>M45</v>
      </c>
      <c r="E52" s="46">
        <f>Finish!F54</f>
        <v>3.7615740740740741E-2</v>
      </c>
      <c r="F52" s="45">
        <f>IF(Finish!J174="",Finish!H174,Finish!H174&amp;" (Fem "&amp;Finish!J174&amp;")")</f>
        <v>171</v>
      </c>
      <c r="G52" s="44" t="str">
        <f>Finish!M174</f>
        <v/>
      </c>
      <c r="H52" s="44" t="str">
        <f>Finish!N174</f>
        <v/>
      </c>
      <c r="I52" s="45" t="str">
        <f>Finish!O174&amp;Finish!Q174</f>
        <v/>
      </c>
      <c r="J52" s="47">
        <f>Finish!F174</f>
        <v>7.1527777777777773E-2</v>
      </c>
      <c r="K52" s="44"/>
    </row>
    <row r="53" spans="1:11" ht="11.25" customHeight="1" x14ac:dyDescent="0.2">
      <c r="A53" s="45" t="str">
        <f>IF(Finish!J55="",Finish!H55,Finish!H55&amp;" (Fem "&amp;Finish!J55&amp;")")</f>
        <v>52 (Fem 6)</v>
      </c>
      <c r="B53" s="44" t="str">
        <f>Finish!M55</f>
        <v>Louise Waller</v>
      </c>
      <c r="C53" s="44" t="str">
        <f>Finish!N55</f>
        <v>Rossendale Harriers</v>
      </c>
      <c r="D53" s="45" t="str">
        <f>Finish!O55&amp;Finish!Q55</f>
        <v>WSen</v>
      </c>
      <c r="E53" s="46">
        <f>Finish!F55</f>
        <v>3.768518518518519E-2</v>
      </c>
      <c r="F53" s="45">
        <f>IF(Finish!J175="",Finish!H175,Finish!H175&amp;" (Fem "&amp;Finish!J175&amp;")")</f>
        <v>172</v>
      </c>
      <c r="G53" s="44" t="str">
        <f>Finish!M175</f>
        <v/>
      </c>
      <c r="H53" s="44" t="str">
        <f>Finish!N175</f>
        <v/>
      </c>
      <c r="I53" s="45" t="str">
        <f>Finish!O175&amp;Finish!Q175</f>
        <v/>
      </c>
      <c r="J53" s="47">
        <f>Finish!F175</f>
        <v>7.1527777777777773E-2</v>
      </c>
      <c r="K53" s="44"/>
    </row>
    <row r="54" spans="1:11" ht="11.25" customHeight="1" x14ac:dyDescent="0.2">
      <c r="A54" s="45">
        <f>IF(Finish!J56="",Finish!H56,Finish!H56&amp;" (Fem "&amp;Finish!J56&amp;")")</f>
        <v>53</v>
      </c>
      <c r="B54" s="44" t="str">
        <f>Finish!M56</f>
        <v>Graham Jenkins</v>
      </c>
      <c r="C54" s="44" t="str">
        <f>Finish!N56</f>
        <v>Ribble Valley Runners</v>
      </c>
      <c r="D54" s="45" t="str">
        <f>Finish!O56&amp;Finish!Q56</f>
        <v>M50</v>
      </c>
      <c r="E54" s="46">
        <f>Finish!F56</f>
        <v>3.7708333333333337E-2</v>
      </c>
      <c r="F54" s="45">
        <f>IF(Finish!J176="",Finish!H176,Finish!H176&amp;" (Fem "&amp;Finish!J176&amp;")")</f>
        <v>173</v>
      </c>
      <c r="G54" s="44" t="str">
        <f>Finish!M176</f>
        <v/>
      </c>
      <c r="H54" s="44" t="str">
        <f>Finish!N176</f>
        <v/>
      </c>
      <c r="I54" s="45" t="str">
        <f>Finish!O176&amp;Finish!Q176</f>
        <v/>
      </c>
      <c r="J54" s="47">
        <f>Finish!F176</f>
        <v>7.1527777777777773E-2</v>
      </c>
      <c r="K54" s="44"/>
    </row>
    <row r="55" spans="1:11" ht="11.25" customHeight="1" x14ac:dyDescent="0.2">
      <c r="A55" s="45">
        <f>IF(Finish!J57="",Finish!H57,Finish!H57&amp;" (Fem "&amp;Finish!J57&amp;")")</f>
        <v>54</v>
      </c>
      <c r="B55" s="44" t="str">
        <f>Finish!M57</f>
        <v>Seoul Randaii</v>
      </c>
      <c r="C55" s="44" t="str">
        <f>Finish!N57</f>
        <v>Meltham AC</v>
      </c>
      <c r="D55" s="45" t="str">
        <f>Finish!O57&amp;Finish!Q57</f>
        <v>M45</v>
      </c>
      <c r="E55" s="46">
        <f>Finish!F57</f>
        <v>3.8437499999999999E-2</v>
      </c>
      <c r="F55" s="45">
        <f>IF(Finish!J177="",Finish!H177,Finish!H177&amp;" (Fem "&amp;Finish!J177&amp;")")</f>
        <v>174</v>
      </c>
      <c r="G55" s="44" t="str">
        <f>Finish!M177</f>
        <v/>
      </c>
      <c r="H55" s="44" t="str">
        <f>Finish!N177</f>
        <v/>
      </c>
      <c r="I55" s="45" t="str">
        <f>Finish!O177&amp;Finish!Q177</f>
        <v/>
      </c>
      <c r="J55" s="47">
        <f>Finish!F177</f>
        <v>7.1527777777777773E-2</v>
      </c>
      <c r="K55" s="44"/>
    </row>
    <row r="56" spans="1:11" ht="11.25" customHeight="1" x14ac:dyDescent="0.2">
      <c r="A56" s="45">
        <f>IF(Finish!J58="",Finish!H58,Finish!H58&amp;" (Fem "&amp;Finish!J58&amp;")")</f>
        <v>55</v>
      </c>
      <c r="B56" s="44" t="str">
        <f>Finish!M58</f>
        <v>Luke Allcock</v>
      </c>
      <c r="C56" s="44" t="str">
        <f>Finish!N58</f>
        <v>u/a</v>
      </c>
      <c r="D56" s="45" t="str">
        <f>Finish!O58&amp;Finish!Q58</f>
        <v>MSen</v>
      </c>
      <c r="E56" s="46">
        <f>Finish!F58</f>
        <v>3.8460648148148147E-2</v>
      </c>
      <c r="F56" s="45">
        <f>IF(Finish!J178="",Finish!H178,Finish!H178&amp;" (Fem "&amp;Finish!J178&amp;")")</f>
        <v>175</v>
      </c>
      <c r="G56" s="44" t="str">
        <f>Finish!M178</f>
        <v/>
      </c>
      <c r="H56" s="44" t="str">
        <f>Finish!N178</f>
        <v/>
      </c>
      <c r="I56" s="45" t="str">
        <f>Finish!O178&amp;Finish!Q178</f>
        <v/>
      </c>
      <c r="J56" s="47">
        <f>Finish!F178</f>
        <v>7.1527777777777773E-2</v>
      </c>
      <c r="K56" s="44"/>
    </row>
    <row r="57" spans="1:11" ht="11.25" customHeight="1" x14ac:dyDescent="0.2">
      <c r="A57" s="45">
        <f>IF(Finish!J59="",Finish!H59,Finish!H59&amp;" (Fem "&amp;Finish!J59&amp;")")</f>
        <v>56</v>
      </c>
      <c r="B57" s="44" t="str">
        <f>Finish!M59</f>
        <v>Peter Potter</v>
      </c>
      <c r="C57" s="44" t="str">
        <f>Finish!N59</f>
        <v>Prestwich AC</v>
      </c>
      <c r="D57" s="45" t="str">
        <f>Finish!O59&amp;Finish!Q59</f>
        <v>M40</v>
      </c>
      <c r="E57" s="46">
        <f>Finish!F59</f>
        <v>3.8460648148148147E-2</v>
      </c>
      <c r="F57" s="45">
        <f>IF(Finish!J179="",Finish!H179,Finish!H179&amp;" (Fem "&amp;Finish!J179&amp;")")</f>
        <v>176</v>
      </c>
      <c r="G57" s="44" t="str">
        <f>Finish!M179</f>
        <v/>
      </c>
      <c r="H57" s="44" t="str">
        <f>Finish!N179</f>
        <v/>
      </c>
      <c r="I57" s="45" t="str">
        <f>Finish!O179&amp;Finish!Q179</f>
        <v/>
      </c>
      <c r="J57" s="47">
        <f>Finish!F179</f>
        <v>7.1527777777777773E-2</v>
      </c>
      <c r="K57" s="44"/>
    </row>
    <row r="58" spans="1:11" ht="11.25" customHeight="1" x14ac:dyDescent="0.2">
      <c r="A58" s="45">
        <f>IF(Finish!J60="",Finish!H60,Finish!H60&amp;" (Fem "&amp;Finish!J60&amp;")")</f>
        <v>57</v>
      </c>
      <c r="B58" s="44" t="str">
        <f>Finish!M60</f>
        <v>Richard Campbell</v>
      </c>
      <c r="C58" s="44" t="str">
        <f>Finish!N60</f>
        <v>Rossendale Harriers</v>
      </c>
      <c r="D58" s="45" t="str">
        <f>Finish!O60&amp;Finish!Q60</f>
        <v>M45</v>
      </c>
      <c r="E58" s="46">
        <f>Finish!F60</f>
        <v>3.8634259259259257E-2</v>
      </c>
      <c r="F58" s="45">
        <f>IF(Finish!J180="",Finish!H180,Finish!H180&amp;" (Fem "&amp;Finish!J180&amp;")")</f>
        <v>177</v>
      </c>
      <c r="G58" s="44" t="str">
        <f>Finish!M180</f>
        <v/>
      </c>
      <c r="H58" s="44" t="str">
        <f>Finish!N180</f>
        <v/>
      </c>
      <c r="I58" s="45" t="str">
        <f>Finish!O180&amp;Finish!Q180</f>
        <v/>
      </c>
      <c r="J58" s="47">
        <f>Finish!F180</f>
        <v>7.1527777777777773E-2</v>
      </c>
      <c r="K58" s="44"/>
    </row>
    <row r="59" spans="1:11" ht="11.25" customHeight="1" x14ac:dyDescent="0.2">
      <c r="A59" s="45" t="str">
        <f>IF(Finish!J61="",Finish!H61,Finish!H61&amp;" (Fem "&amp;Finish!J61&amp;")")</f>
        <v>58 (Fem 7)</v>
      </c>
      <c r="B59" s="44" t="str">
        <f>Finish!M61</f>
        <v>Fiona Dyson</v>
      </c>
      <c r="C59" s="44" t="str">
        <f>Finish!N61</f>
        <v>Saddleworth Runners</v>
      </c>
      <c r="D59" s="45" t="str">
        <f>Finish!O61&amp;Finish!Q61</f>
        <v>W55</v>
      </c>
      <c r="E59" s="46">
        <f>Finish!F61</f>
        <v>3.875E-2</v>
      </c>
      <c r="F59" s="45">
        <f>IF(Finish!J181="",Finish!H181,Finish!H181&amp;" (Fem "&amp;Finish!J181&amp;")")</f>
        <v>178</v>
      </c>
      <c r="G59" s="44" t="str">
        <f>Finish!M181</f>
        <v/>
      </c>
      <c r="H59" s="44" t="str">
        <f>Finish!N181</f>
        <v/>
      </c>
      <c r="I59" s="45" t="str">
        <f>Finish!O181&amp;Finish!Q181</f>
        <v/>
      </c>
      <c r="J59" s="47">
        <f>Finish!F181</f>
        <v>7.1527777777777773E-2</v>
      </c>
      <c r="K59" s="44"/>
    </row>
    <row r="60" spans="1:11" ht="11.25" customHeight="1" x14ac:dyDescent="0.2">
      <c r="A60" s="45" t="str">
        <f>IF(Finish!J62="",Finish!H62,Finish!H62&amp;" (Fem "&amp;Finish!J62&amp;")")</f>
        <v>59 (Fem 8)</v>
      </c>
      <c r="B60" s="44" t="str">
        <f>Finish!M62</f>
        <v>Yasmin Boodhun</v>
      </c>
      <c r="C60" s="44" t="str">
        <f>Finish!N62</f>
        <v>Holcombe Harriers</v>
      </c>
      <c r="D60" s="45" t="str">
        <f>Finish!O62&amp;Finish!Q62</f>
        <v>W40</v>
      </c>
      <c r="E60" s="46">
        <f>Finish!F62</f>
        <v>3.9004629629629632E-2</v>
      </c>
      <c r="F60" s="45">
        <f>IF(Finish!J182="",Finish!H182,Finish!H182&amp;" (Fem "&amp;Finish!J182&amp;")")</f>
        <v>179</v>
      </c>
      <c r="G60" s="44" t="str">
        <f>Finish!M182</f>
        <v/>
      </c>
      <c r="H60" s="44" t="str">
        <f>Finish!N182</f>
        <v/>
      </c>
      <c r="I60" s="45" t="str">
        <f>Finish!O182&amp;Finish!Q182</f>
        <v/>
      </c>
      <c r="J60" s="47">
        <f>Finish!F182</f>
        <v>7.1527777777777773E-2</v>
      </c>
      <c r="K60" s="44"/>
    </row>
    <row r="61" spans="1:11" ht="11.25" customHeight="1" x14ac:dyDescent="0.2">
      <c r="A61" s="45">
        <f>IF(Finish!J63="",Finish!H63,Finish!H63&amp;" (Fem "&amp;Finish!J63&amp;")")</f>
        <v>60</v>
      </c>
      <c r="B61" s="44" t="str">
        <f>Finish!M63</f>
        <v>Colin Gilmour</v>
      </c>
      <c r="C61" s="44" t="str">
        <f>Finish!N63</f>
        <v>u/a</v>
      </c>
      <c r="D61" s="45" t="str">
        <f>Finish!O63&amp;Finish!Q63</f>
        <v>M60</v>
      </c>
      <c r="E61" s="46">
        <f>Finish!F63</f>
        <v>3.9085648148148147E-2</v>
      </c>
      <c r="F61" s="45">
        <f>IF(Finish!J183="",Finish!H183,Finish!H183&amp;" (Fem "&amp;Finish!J183&amp;")")</f>
        <v>180</v>
      </c>
      <c r="G61" s="44" t="str">
        <f>Finish!M183</f>
        <v/>
      </c>
      <c r="H61" s="44" t="str">
        <f>Finish!N183</f>
        <v/>
      </c>
      <c r="I61" s="45" t="str">
        <f>Finish!O183&amp;Finish!Q183</f>
        <v/>
      </c>
      <c r="J61" s="47">
        <f>Finish!F183</f>
        <v>7.1527777777777773E-2</v>
      </c>
      <c r="K61" s="44"/>
    </row>
    <row r="62" spans="1:11" ht="11.25" customHeight="1" x14ac:dyDescent="0.2">
      <c r="A62" s="45">
        <f>IF(Finish!J64="",Finish!H64,Finish!H64&amp;" (Fem "&amp;Finish!J64&amp;")")</f>
        <v>61</v>
      </c>
      <c r="B62" s="44" t="str">
        <f>Finish!M64</f>
        <v>Chris Rainey</v>
      </c>
      <c r="C62" s="44" t="str">
        <f>Finish!N64</f>
        <v>u/a</v>
      </c>
      <c r="D62" s="45" t="str">
        <f>Finish!O64&amp;Finish!Q64</f>
        <v>M50</v>
      </c>
      <c r="E62" s="46">
        <f>Finish!F64</f>
        <v>3.9282407407407412E-2</v>
      </c>
      <c r="F62" s="45">
        <f>IF(Finish!J184="",Finish!H184,Finish!H184&amp;" (Fem "&amp;Finish!J184&amp;")")</f>
        <v>181</v>
      </c>
      <c r="G62" s="44" t="str">
        <f>Finish!M184</f>
        <v/>
      </c>
      <c r="H62" s="44" t="str">
        <f>Finish!N184</f>
        <v/>
      </c>
      <c r="I62" s="45" t="str">
        <f>Finish!O184&amp;Finish!Q184</f>
        <v/>
      </c>
      <c r="J62" s="47">
        <f>Finish!F184</f>
        <v>7.1527777777777773E-2</v>
      </c>
      <c r="K62" s="44"/>
    </row>
    <row r="63" spans="1:11" ht="11.25" customHeight="1" x14ac:dyDescent="0.2">
      <c r="A63" s="45">
        <f>IF(Finish!J65="",Finish!H65,Finish!H65&amp;" (Fem "&amp;Finish!J65&amp;")")</f>
        <v>62</v>
      </c>
      <c r="B63" s="44" t="str">
        <f>Finish!M65</f>
        <v>Lee Turner</v>
      </c>
      <c r="C63" s="44" t="str">
        <f>Finish!N65</f>
        <v>Radcliffe AC</v>
      </c>
      <c r="D63" s="45" t="str">
        <f>Finish!O65&amp;Finish!Q65</f>
        <v>M55</v>
      </c>
      <c r="E63" s="46">
        <f>Finish!F65</f>
        <v>3.9328703703703706E-2</v>
      </c>
      <c r="F63" s="45">
        <f>IF(Finish!J185="",Finish!H185,Finish!H185&amp;" (Fem "&amp;Finish!J185&amp;")")</f>
        <v>182</v>
      </c>
      <c r="G63" s="44" t="str">
        <f>Finish!M185</f>
        <v/>
      </c>
      <c r="H63" s="44" t="str">
        <f>Finish!N185</f>
        <v/>
      </c>
      <c r="I63" s="45" t="str">
        <f>Finish!O185&amp;Finish!Q185</f>
        <v/>
      </c>
      <c r="J63" s="47">
        <f>Finish!F185</f>
        <v>7.1527777777777773E-2</v>
      </c>
      <c r="K63" s="44"/>
    </row>
    <row r="64" spans="1:11" ht="11.25" customHeight="1" x14ac:dyDescent="0.2">
      <c r="A64" s="45">
        <f>IF(Finish!J66="",Finish!H66,Finish!H66&amp;" (Fem "&amp;Finish!J66&amp;")")</f>
        <v>63</v>
      </c>
      <c r="B64" s="44" t="str">
        <f>Finish!M66</f>
        <v>Ken Taylor</v>
      </c>
      <c r="C64" s="44" t="str">
        <f>Finish!N66</f>
        <v>Rossendale Harriers</v>
      </c>
      <c r="D64" s="45" t="str">
        <f>Finish!O66&amp;Finish!Q66</f>
        <v>M75*</v>
      </c>
      <c r="E64" s="46">
        <f>Finish!F66</f>
        <v>3.9525462962962964E-2</v>
      </c>
      <c r="F64" s="45">
        <f>IF(Finish!J186="",Finish!H186,Finish!H186&amp;" (Fem "&amp;Finish!J186&amp;")")</f>
        <v>183</v>
      </c>
      <c r="G64" s="44" t="str">
        <f>Finish!M186</f>
        <v/>
      </c>
      <c r="H64" s="44" t="str">
        <f>Finish!N186</f>
        <v/>
      </c>
      <c r="I64" s="45" t="str">
        <f>Finish!O186&amp;Finish!Q186</f>
        <v/>
      </c>
      <c r="J64" s="47">
        <f>Finish!F186</f>
        <v>7.1527777777777773E-2</v>
      </c>
      <c r="K64" s="44"/>
    </row>
    <row r="65" spans="1:11" ht="11.25" customHeight="1" x14ac:dyDescent="0.2">
      <c r="A65" s="45">
        <f>IF(Finish!J67="",Finish!H67,Finish!H67&amp;" (Fem "&amp;Finish!J67&amp;")")</f>
        <v>64</v>
      </c>
      <c r="B65" s="44" t="str">
        <f>Finish!M67</f>
        <v>David Kenneford</v>
      </c>
      <c r="C65" s="44" t="str">
        <f>Finish!N67</f>
        <v>Accrington RR</v>
      </c>
      <c r="D65" s="45" t="str">
        <f>Finish!O67&amp;Finish!Q67</f>
        <v>M50</v>
      </c>
      <c r="E65" s="46">
        <f>Finish!F67</f>
        <v>3.9548611111111111E-2</v>
      </c>
      <c r="F65" s="45">
        <f>IF(Finish!J187="",Finish!H187,Finish!H187&amp;" (Fem "&amp;Finish!J187&amp;")")</f>
        <v>184</v>
      </c>
      <c r="G65" s="44" t="str">
        <f>Finish!M187</f>
        <v/>
      </c>
      <c r="H65" s="44" t="str">
        <f>Finish!N187</f>
        <v/>
      </c>
      <c r="I65" s="45" t="str">
        <f>Finish!O187&amp;Finish!Q187</f>
        <v/>
      </c>
      <c r="J65" s="47">
        <f>Finish!F187</f>
        <v>7.1527777777777773E-2</v>
      </c>
      <c r="K65" s="44"/>
    </row>
    <row r="66" spans="1:11" ht="11.25" customHeight="1" x14ac:dyDescent="0.2">
      <c r="A66" s="45">
        <f>IF(Finish!J68="",Finish!H68,Finish!H68&amp;" (Fem "&amp;Finish!J68&amp;")")</f>
        <v>65</v>
      </c>
      <c r="B66" s="44" t="str">
        <f>Finish!M68</f>
        <v>Guy Sanderson</v>
      </c>
      <c r="C66" s="44" t="str">
        <f>Finish!N68</f>
        <v>u/a</v>
      </c>
      <c r="D66" s="45" t="str">
        <f>Finish!O68&amp;Finish!Q68</f>
        <v>MSen</v>
      </c>
      <c r="E66" s="46">
        <f>Finish!F68</f>
        <v>3.9571759259259258E-2</v>
      </c>
      <c r="F66" s="45">
        <f>IF(Finish!J188="",Finish!H188,Finish!H188&amp;" (Fem "&amp;Finish!J188&amp;")")</f>
        <v>185</v>
      </c>
      <c r="G66" s="44" t="str">
        <f>Finish!M188</f>
        <v/>
      </c>
      <c r="H66" s="44" t="str">
        <f>Finish!N188</f>
        <v/>
      </c>
      <c r="I66" s="45" t="str">
        <f>Finish!O188&amp;Finish!Q188</f>
        <v/>
      </c>
      <c r="J66" s="47">
        <f>Finish!F188</f>
        <v>7.1527777777777773E-2</v>
      </c>
      <c r="K66" s="44"/>
    </row>
    <row r="67" spans="1:11" ht="11.25" customHeight="1" x14ac:dyDescent="0.2">
      <c r="A67" s="45">
        <f>IF(Finish!J69="",Finish!H69,Finish!H69&amp;" (Fem "&amp;Finish!J69&amp;")")</f>
        <v>66</v>
      </c>
      <c r="B67" s="44" t="str">
        <f>Finish!M69</f>
        <v>Andrew Kershaw</v>
      </c>
      <c r="C67" s="44" t="str">
        <f>Finish!N69</f>
        <v>Rossendale Tri Club</v>
      </c>
      <c r="D67" s="45" t="str">
        <f>Finish!O69&amp;Finish!Q69</f>
        <v>M55</v>
      </c>
      <c r="E67" s="46">
        <f>Finish!F69</f>
        <v>3.9629629629629626E-2</v>
      </c>
      <c r="F67" s="45">
        <f>IF(Finish!J189="",Finish!H189,Finish!H189&amp;" (Fem "&amp;Finish!J189&amp;")")</f>
        <v>186</v>
      </c>
      <c r="G67" s="44" t="str">
        <f>Finish!M189</f>
        <v/>
      </c>
      <c r="H67" s="44" t="str">
        <f>Finish!N189</f>
        <v/>
      </c>
      <c r="I67" s="45" t="str">
        <f>Finish!O189&amp;Finish!Q189</f>
        <v/>
      </c>
      <c r="J67" s="47">
        <f>Finish!F189</f>
        <v>7.1527777777777773E-2</v>
      </c>
      <c r="K67" s="44"/>
    </row>
    <row r="68" spans="1:11" ht="11.25" customHeight="1" x14ac:dyDescent="0.2">
      <c r="A68" s="45">
        <f>IF(Finish!J70="",Finish!H70,Finish!H70&amp;" (Fem "&amp;Finish!J70&amp;")")</f>
        <v>67</v>
      </c>
      <c r="B68" s="44" t="str">
        <f>Finish!M70</f>
        <v>Peter Nuttall</v>
      </c>
      <c r="C68" s="44" t="str">
        <f>Finish!N70</f>
        <v>Rossendale Harriers</v>
      </c>
      <c r="D68" s="45" t="str">
        <f>Finish!O70&amp;Finish!Q70</f>
        <v>M60</v>
      </c>
      <c r="E68" s="46">
        <f>Finish!F70</f>
        <v>3.9664351851851846E-2</v>
      </c>
      <c r="F68" s="45">
        <f>IF(Finish!J190="",Finish!H190,Finish!H190&amp;" (Fem "&amp;Finish!J190&amp;")")</f>
        <v>187</v>
      </c>
      <c r="G68" s="44" t="str">
        <f>Finish!M190</f>
        <v/>
      </c>
      <c r="H68" s="44" t="str">
        <f>Finish!N190</f>
        <v/>
      </c>
      <c r="I68" s="45" t="str">
        <f>Finish!O190&amp;Finish!Q190</f>
        <v/>
      </c>
      <c r="J68" s="47">
        <f>Finish!F190</f>
        <v>7.1527777777777773E-2</v>
      </c>
      <c r="K68" s="44"/>
    </row>
    <row r="69" spans="1:11" ht="11.25" customHeight="1" x14ac:dyDescent="0.2">
      <c r="A69" s="45" t="str">
        <f>IF(Finish!J71="",Finish!H71,Finish!H71&amp;" (Fem "&amp;Finish!J71&amp;")")</f>
        <v>68 (Fem 9)</v>
      </c>
      <c r="B69" s="44" t="str">
        <f>Finish!M71</f>
        <v>Helen Taylor</v>
      </c>
      <c r="C69" s="44" t="str">
        <f>Finish!N71</f>
        <v>Holcombe Harriers</v>
      </c>
      <c r="D69" s="45" t="str">
        <f>Finish!O71&amp;Finish!Q71</f>
        <v>W45*</v>
      </c>
      <c r="E69" s="46">
        <f>Finish!F71</f>
        <v>3.9699074074074074E-2</v>
      </c>
      <c r="F69" s="45">
        <f>IF(Finish!J191="",Finish!H191,Finish!H191&amp;" (Fem "&amp;Finish!J191&amp;")")</f>
        <v>188</v>
      </c>
      <c r="G69" s="44" t="str">
        <f>Finish!M191</f>
        <v/>
      </c>
      <c r="H69" s="44" t="str">
        <f>Finish!N191</f>
        <v/>
      </c>
      <c r="I69" s="45" t="str">
        <f>Finish!O191&amp;Finish!Q191</f>
        <v/>
      </c>
      <c r="J69" s="47">
        <f>Finish!F191</f>
        <v>7.1527777777777773E-2</v>
      </c>
      <c r="K69" s="44"/>
    </row>
    <row r="70" spans="1:11" ht="11.25" customHeight="1" x14ac:dyDescent="0.2">
      <c r="A70" s="45">
        <f>IF(Finish!J72="",Finish!H72,Finish!H72&amp;" (Fem "&amp;Finish!J72&amp;")")</f>
        <v>69</v>
      </c>
      <c r="B70" s="44" t="str">
        <f>Finish!M72</f>
        <v>Paul Patrick</v>
      </c>
      <c r="C70" s="44" t="str">
        <f>Finish!N72</f>
        <v>Stainland Lions</v>
      </c>
      <c r="D70" s="45" t="str">
        <f>Finish!O72&amp;Finish!Q72</f>
        <v>M55</v>
      </c>
      <c r="E70" s="46">
        <f>Finish!F72</f>
        <v>3.9722222222222221E-2</v>
      </c>
      <c r="F70" s="45">
        <f>IF(Finish!J192="",Finish!H192,Finish!H192&amp;" (Fem "&amp;Finish!J192&amp;")")</f>
        <v>189</v>
      </c>
      <c r="G70" s="44" t="str">
        <f>Finish!M192</f>
        <v/>
      </c>
      <c r="H70" s="44" t="str">
        <f>Finish!N192</f>
        <v/>
      </c>
      <c r="I70" s="45" t="str">
        <f>Finish!O192&amp;Finish!Q192</f>
        <v/>
      </c>
      <c r="J70" s="47">
        <f>Finish!F192</f>
        <v>7.1527777777777773E-2</v>
      </c>
      <c r="K70" s="44"/>
    </row>
    <row r="71" spans="1:11" ht="11.25" customHeight="1" x14ac:dyDescent="0.2">
      <c r="A71" s="45">
        <f>IF(Finish!J73="",Finish!H73,Finish!H73&amp;" (Fem "&amp;Finish!J73&amp;")")</f>
        <v>70</v>
      </c>
      <c r="B71" s="44" t="str">
        <f>Finish!M73</f>
        <v>Mark Walker</v>
      </c>
      <c r="C71" s="44" t="str">
        <f>Finish!N73</f>
        <v>Rochdale Harriers</v>
      </c>
      <c r="D71" s="45" t="str">
        <f>Finish!O73&amp;Finish!Q73</f>
        <v>M55</v>
      </c>
      <c r="E71" s="46">
        <f>Finish!F73</f>
        <v>3.9780092592592589E-2</v>
      </c>
      <c r="F71" s="45">
        <f>IF(Finish!J193="",Finish!H193,Finish!H193&amp;" (Fem "&amp;Finish!J193&amp;")")</f>
        <v>190</v>
      </c>
      <c r="G71" s="44" t="str">
        <f>Finish!M193</f>
        <v/>
      </c>
      <c r="H71" s="44" t="str">
        <f>Finish!N193</f>
        <v/>
      </c>
      <c r="I71" s="45" t="str">
        <f>Finish!O193&amp;Finish!Q193</f>
        <v/>
      </c>
      <c r="J71" s="47">
        <f>Finish!F193</f>
        <v>7.1527777777777773E-2</v>
      </c>
      <c r="K71" s="44"/>
    </row>
    <row r="72" spans="1:11" ht="11.25" customHeight="1" x14ac:dyDescent="0.2">
      <c r="A72" s="45">
        <f>IF(Finish!J74="",Finish!H74,Finish!H74&amp;" (Fem "&amp;Finish!J74&amp;")")</f>
        <v>71</v>
      </c>
      <c r="B72" s="44" t="str">
        <f>Finish!M74</f>
        <v>Paul Burnett</v>
      </c>
      <c r="C72" s="44" t="str">
        <f>Finish!N74</f>
        <v>Todmorden Harriers</v>
      </c>
      <c r="D72" s="45" t="str">
        <f>Finish!O74&amp;Finish!Q74</f>
        <v>M50</v>
      </c>
      <c r="E72" s="46">
        <f>Finish!F74</f>
        <v>4.0497685185185185E-2</v>
      </c>
      <c r="F72" s="45">
        <f>IF(Finish!J194="",Finish!H194,Finish!H194&amp;" (Fem "&amp;Finish!J194&amp;")")</f>
        <v>191</v>
      </c>
      <c r="G72" s="44" t="str">
        <f>Finish!M194</f>
        <v/>
      </c>
      <c r="H72" s="44" t="str">
        <f>Finish!N194</f>
        <v/>
      </c>
      <c r="I72" s="45" t="str">
        <f>Finish!O194&amp;Finish!Q194</f>
        <v/>
      </c>
      <c r="J72" s="47">
        <f>Finish!F194</f>
        <v>7.1527777777777773E-2</v>
      </c>
      <c r="K72" s="44"/>
    </row>
    <row r="73" spans="1:11" ht="11.25" customHeight="1" x14ac:dyDescent="0.2">
      <c r="A73" s="45">
        <f>IF(Finish!J75="",Finish!H75,Finish!H75&amp;" (Fem "&amp;Finish!J75&amp;")")</f>
        <v>72</v>
      </c>
      <c r="B73" s="44" t="str">
        <f>Finish!M75</f>
        <v>Phil Haworth</v>
      </c>
      <c r="C73" s="44" t="str">
        <f>Finish!N75</f>
        <v>u/a</v>
      </c>
      <c r="D73" s="45" t="str">
        <f>Finish!O75&amp;Finish!Q75</f>
        <v>M40</v>
      </c>
      <c r="E73" s="46">
        <f>Finish!F75</f>
        <v>4.0671296296296296E-2</v>
      </c>
      <c r="F73" s="45">
        <f>IF(Finish!J195="",Finish!H195,Finish!H195&amp;" (Fem "&amp;Finish!J195&amp;")")</f>
        <v>192</v>
      </c>
      <c r="G73" s="44" t="str">
        <f>Finish!M195</f>
        <v/>
      </c>
      <c r="H73" s="44" t="str">
        <f>Finish!N195</f>
        <v/>
      </c>
      <c r="I73" s="45" t="str">
        <f>Finish!O195&amp;Finish!Q195</f>
        <v/>
      </c>
      <c r="J73" s="47">
        <f>Finish!F195</f>
        <v>7.1527777777777773E-2</v>
      </c>
      <c r="K73" s="44"/>
    </row>
    <row r="74" spans="1:11" ht="11.25" customHeight="1" x14ac:dyDescent="0.2">
      <c r="A74" s="45">
        <f>IF(Finish!J76="",Finish!H76,Finish!H76&amp;" (Fem "&amp;Finish!J76&amp;")")</f>
        <v>73</v>
      </c>
      <c r="B74" s="44" t="str">
        <f>Finish!M76</f>
        <v>Steven White</v>
      </c>
      <c r="C74" s="44" t="str">
        <f>Finish!N76</f>
        <v>Holcombe Harriers</v>
      </c>
      <c r="D74" s="45" t="str">
        <f>Finish!O76&amp;Finish!Q76</f>
        <v>M40</v>
      </c>
      <c r="E74" s="46">
        <f>Finish!F76</f>
        <v>4.0763888888888891E-2</v>
      </c>
      <c r="F74" s="45">
        <f>IF(Finish!J196="",Finish!H196,Finish!H196&amp;" (Fem "&amp;Finish!J196&amp;")")</f>
        <v>193</v>
      </c>
      <c r="G74" s="44" t="str">
        <f>Finish!M196</f>
        <v/>
      </c>
      <c r="H74" s="44" t="str">
        <f>Finish!N196</f>
        <v/>
      </c>
      <c r="I74" s="45" t="str">
        <f>Finish!O196&amp;Finish!Q196</f>
        <v/>
      </c>
      <c r="J74" s="47">
        <f>Finish!F196</f>
        <v>7.1527777777777773E-2</v>
      </c>
      <c r="K74" s="44"/>
    </row>
    <row r="75" spans="1:11" ht="11.25" customHeight="1" x14ac:dyDescent="0.2">
      <c r="A75" s="45">
        <f>IF(Finish!J77="",Finish!H77,Finish!H77&amp;" (Fem "&amp;Finish!J77&amp;")")</f>
        <v>74</v>
      </c>
      <c r="B75" s="44" t="str">
        <f>Finish!M77</f>
        <v>Neil Cornfoot</v>
      </c>
      <c r="C75" s="44" t="str">
        <f>Finish!N77</f>
        <v>Rossendale Harriers</v>
      </c>
      <c r="D75" s="45" t="str">
        <f>Finish!O77&amp;Finish!Q77</f>
        <v>M50</v>
      </c>
      <c r="E75" s="46">
        <f>Finish!F77</f>
        <v>4.08912037037037E-2</v>
      </c>
      <c r="F75" s="45">
        <f>IF(Finish!J197="",Finish!H197,Finish!H197&amp;" (Fem "&amp;Finish!J197&amp;")")</f>
        <v>194</v>
      </c>
      <c r="G75" s="44" t="str">
        <f>Finish!M197</f>
        <v/>
      </c>
      <c r="H75" s="44" t="str">
        <f>Finish!N197</f>
        <v/>
      </c>
      <c r="I75" s="45" t="str">
        <f>Finish!O197&amp;Finish!Q197</f>
        <v/>
      </c>
      <c r="J75" s="47">
        <f>Finish!F197</f>
        <v>7.1527777777777773E-2</v>
      </c>
      <c r="K75" s="44"/>
    </row>
    <row r="76" spans="1:11" ht="11.25" customHeight="1" x14ac:dyDescent="0.2">
      <c r="A76" s="45">
        <f>IF(Finish!J78="",Finish!H78,Finish!H78&amp;" (Fem "&amp;Finish!J78&amp;")")</f>
        <v>75</v>
      </c>
      <c r="B76" s="44" t="str">
        <f>Finish!M78</f>
        <v>Martin O'Gorman</v>
      </c>
      <c r="C76" s="44" t="str">
        <f>Finish!N78</f>
        <v>Bowland Fell Runners</v>
      </c>
      <c r="D76" s="45" t="str">
        <f>Finish!O78&amp;Finish!Q78</f>
        <v>M50</v>
      </c>
      <c r="E76" s="46">
        <f>Finish!F78</f>
        <v>4.1377314814814811E-2</v>
      </c>
      <c r="F76" s="45">
        <f>IF(Finish!J198="",Finish!H198,Finish!H198&amp;" (Fem "&amp;Finish!J198&amp;")")</f>
        <v>195</v>
      </c>
      <c r="G76" s="44" t="str">
        <f>Finish!M198</f>
        <v/>
      </c>
      <c r="H76" s="44" t="str">
        <f>Finish!N198</f>
        <v/>
      </c>
      <c r="I76" s="45" t="str">
        <f>Finish!O198&amp;Finish!Q198</f>
        <v/>
      </c>
      <c r="J76" s="47">
        <f>Finish!F198</f>
        <v>7.1527777777777773E-2</v>
      </c>
      <c r="K76" s="44"/>
    </row>
    <row r="77" spans="1:11" ht="11.25" customHeight="1" x14ac:dyDescent="0.2">
      <c r="A77" s="45">
        <f>IF(Finish!J79="",Finish!H79,Finish!H79&amp;" (Fem "&amp;Finish!J79&amp;")")</f>
        <v>76</v>
      </c>
      <c r="B77" s="44" t="str">
        <f>Finish!M79</f>
        <v>Christopher Goldie</v>
      </c>
      <c r="C77" s="44" t="str">
        <f>Finish!N79</f>
        <v>Bowland Fell Runners</v>
      </c>
      <c r="D77" s="45" t="str">
        <f>Finish!O79&amp;Finish!Q79</f>
        <v>M40</v>
      </c>
      <c r="E77" s="46">
        <f>Finish!F79</f>
        <v>4.1539351851851848E-2</v>
      </c>
      <c r="F77" s="45">
        <f>IF(Finish!J199="",Finish!H199,Finish!H199&amp;" (Fem "&amp;Finish!J199&amp;")")</f>
        <v>196</v>
      </c>
      <c r="G77" s="44" t="str">
        <f>Finish!M199</f>
        <v/>
      </c>
      <c r="H77" s="44" t="str">
        <f>Finish!N199</f>
        <v/>
      </c>
      <c r="I77" s="45" t="str">
        <f>Finish!O199&amp;Finish!Q199</f>
        <v/>
      </c>
      <c r="J77" s="47">
        <f>Finish!F199</f>
        <v>7.1527777777777773E-2</v>
      </c>
      <c r="K77" s="44"/>
    </row>
    <row r="78" spans="1:11" ht="11.25" customHeight="1" x14ac:dyDescent="0.2">
      <c r="A78" s="45">
        <f>IF(Finish!J80="",Finish!H80,Finish!H80&amp;" (Fem "&amp;Finish!J80&amp;")")</f>
        <v>77</v>
      </c>
      <c r="B78" s="44" t="str">
        <f>Finish!M80</f>
        <v>John McDonald</v>
      </c>
      <c r="C78" s="44" t="str">
        <f>Finish!N80</f>
        <v>Trawden AC</v>
      </c>
      <c r="D78" s="45" t="str">
        <f>Finish!O80&amp;Finish!Q80</f>
        <v>M55</v>
      </c>
      <c r="E78" s="46">
        <f>Finish!F80</f>
        <v>4.1562499999999995E-2</v>
      </c>
      <c r="F78" s="45">
        <f>IF(Finish!J200="",Finish!H200,Finish!H200&amp;" (Fem "&amp;Finish!J200&amp;")")</f>
        <v>197</v>
      </c>
      <c r="G78" s="44" t="str">
        <f>Finish!M200</f>
        <v/>
      </c>
      <c r="H78" s="44" t="str">
        <f>Finish!N200</f>
        <v/>
      </c>
      <c r="I78" s="45" t="str">
        <f>Finish!O200&amp;Finish!Q200</f>
        <v/>
      </c>
      <c r="J78" s="47">
        <f>Finish!F200</f>
        <v>7.1527777777777773E-2</v>
      </c>
      <c r="K78" s="44"/>
    </row>
    <row r="79" spans="1:11" ht="11.25" customHeight="1" x14ac:dyDescent="0.2">
      <c r="A79" s="45">
        <f>IF(Finish!J81="",Finish!H81,Finish!H81&amp;" (Fem "&amp;Finish!J81&amp;")")</f>
        <v>78</v>
      </c>
      <c r="B79" s="44" t="str">
        <f>Finish!M81</f>
        <v>Ian Smith</v>
      </c>
      <c r="C79" s="44" t="str">
        <f>Finish!N81</f>
        <v>Ribble Valley Runners</v>
      </c>
      <c r="D79" s="45" t="str">
        <f>Finish!O81&amp;Finish!Q81</f>
        <v>M70*</v>
      </c>
      <c r="E79" s="46">
        <f>Finish!F81</f>
        <v>4.1909722222222223E-2</v>
      </c>
      <c r="F79" s="45">
        <f>IF(Finish!J201="",Finish!H201,Finish!H201&amp;" (Fem "&amp;Finish!J201&amp;")")</f>
        <v>198</v>
      </c>
      <c r="G79" s="44" t="str">
        <f>Finish!M201</f>
        <v/>
      </c>
      <c r="H79" s="44" t="str">
        <f>Finish!N201</f>
        <v/>
      </c>
      <c r="I79" s="45" t="str">
        <f>Finish!O201&amp;Finish!Q201</f>
        <v/>
      </c>
      <c r="J79" s="47">
        <f>Finish!F201</f>
        <v>7.1527777777777773E-2</v>
      </c>
      <c r="K79" s="44"/>
    </row>
    <row r="80" spans="1:11" ht="11.25" customHeight="1" x14ac:dyDescent="0.2">
      <c r="A80" s="45">
        <f>IF(Finish!J82="",Finish!H82,Finish!H82&amp;" (Fem "&amp;Finish!J82&amp;")")</f>
        <v>79</v>
      </c>
      <c r="B80" s="44" t="str">
        <f>Finish!M82</f>
        <v>David Barnes</v>
      </c>
      <c r="C80" s="44" t="str">
        <f>Finish!N82</f>
        <v>Darwen Dashers</v>
      </c>
      <c r="D80" s="45" t="str">
        <f>Finish!O82&amp;Finish!Q82</f>
        <v>M60</v>
      </c>
      <c r="E80" s="46" t="e">
        <f>Finish!#REF!</f>
        <v>#REF!</v>
      </c>
      <c r="F80" s="45">
        <f>IF(Finish!J202="",Finish!H202,Finish!H202&amp;" (Fem "&amp;Finish!J202&amp;")")</f>
        <v>199</v>
      </c>
      <c r="G80" s="44" t="str">
        <f>Finish!M202</f>
        <v/>
      </c>
      <c r="H80" s="44" t="str">
        <f>Finish!N202</f>
        <v/>
      </c>
      <c r="I80" s="45" t="str">
        <f>Finish!O202&amp;Finish!Q202</f>
        <v/>
      </c>
      <c r="J80" s="47">
        <f>Finish!F202</f>
        <v>7.1527777777777773E-2</v>
      </c>
      <c r="K80" s="44"/>
    </row>
    <row r="81" spans="1:11" ht="11.25" customHeight="1" x14ac:dyDescent="0.2">
      <c r="A81" s="45" t="str">
        <f>IF(Finish!J83="",Finish!H83,Finish!H83&amp;" (Fem "&amp;Finish!J83&amp;")")</f>
        <v>80 (Fem 10)</v>
      </c>
      <c r="B81" s="44" t="str">
        <f>Finish!M83</f>
        <v>Leanne Walsh</v>
      </c>
      <c r="C81" s="44" t="str">
        <f>Finish!N83</f>
        <v>Darwen Dashers</v>
      </c>
      <c r="D81" s="45" t="str">
        <f>Finish!O83&amp;Finish!Q83</f>
        <v>W40</v>
      </c>
      <c r="E81" s="46">
        <f>Finish!F82</f>
        <v>4.1990740740740745E-2</v>
      </c>
      <c r="F81" s="45">
        <f>IF(Finish!J203="",Finish!H203,Finish!H203&amp;" (Fem "&amp;Finish!J203&amp;")")</f>
        <v>200</v>
      </c>
      <c r="G81" s="44" t="str">
        <f>Finish!M203</f>
        <v/>
      </c>
      <c r="H81" s="44" t="str">
        <f>Finish!N203</f>
        <v/>
      </c>
      <c r="I81" s="45" t="str">
        <f>Finish!O203&amp;Finish!Q203</f>
        <v/>
      </c>
      <c r="J81" s="47">
        <f>Finish!F203</f>
        <v>7.1527777777777773E-2</v>
      </c>
      <c r="K81" s="44"/>
    </row>
    <row r="82" spans="1:11" ht="11.25" customHeight="1" x14ac:dyDescent="0.2">
      <c r="A82" s="45">
        <f>IF(Finish!J84="",Finish!H84,Finish!H84&amp;" (Fem "&amp;Finish!J84&amp;")")</f>
        <v>81</v>
      </c>
      <c r="B82" s="44" t="str">
        <f>Finish!M84</f>
        <v>Craig Wellens</v>
      </c>
      <c r="C82" s="44" t="str">
        <f>Finish!N84</f>
        <v>Rossendale Harriers</v>
      </c>
      <c r="D82" s="45" t="str">
        <f>Finish!O84&amp;Finish!Q84</f>
        <v>M50</v>
      </c>
      <c r="E82" s="46">
        <f>Finish!F83</f>
        <v>4.2013888888888885E-2</v>
      </c>
      <c r="F82" s="45"/>
      <c r="G82" s="44"/>
      <c r="H82" s="44"/>
      <c r="I82" s="45"/>
      <c r="J82" s="48"/>
      <c r="K82" s="44"/>
    </row>
    <row r="83" spans="1:11" ht="11.25" customHeight="1" x14ac:dyDescent="0.2">
      <c r="A83" s="45" t="str">
        <f>IF(Finish!J85="",Finish!H85,Finish!H85&amp;" (Fem "&amp;Finish!J85&amp;")")</f>
        <v>82 (Fem 11)</v>
      </c>
      <c r="B83" s="44" t="str">
        <f>Finish!M85</f>
        <v>Margaret Morley</v>
      </c>
      <c r="C83" s="44" t="str">
        <f>Finish!N85</f>
        <v>Blackburn Road Runners</v>
      </c>
      <c r="D83" s="45" t="str">
        <f>Finish!O85&amp;Finish!Q85</f>
        <v>W50</v>
      </c>
      <c r="E83" s="46">
        <f>Finish!F84</f>
        <v>4.206018518518518E-2</v>
      </c>
      <c r="F83" s="45"/>
      <c r="G83" s="44"/>
      <c r="H83" s="44"/>
      <c r="I83" s="45"/>
      <c r="J83" s="48"/>
      <c r="K83" s="44"/>
    </row>
    <row r="84" spans="1:11" ht="11.25" customHeight="1" x14ac:dyDescent="0.2">
      <c r="A84" s="45" t="str">
        <f>IF(Finish!J86="",Finish!H86,Finish!H86&amp;" (Fem "&amp;Finish!J86&amp;")")</f>
        <v>83 (Fem 12)</v>
      </c>
      <c r="B84" s="44" t="str">
        <f>Finish!M86</f>
        <v>Katharine Gregson</v>
      </c>
      <c r="C84" s="44" t="str">
        <f>Finish!N86</f>
        <v>Accrington RR</v>
      </c>
      <c r="D84" s="45" t="str">
        <f>Finish!O86&amp;Finish!Q86</f>
        <v>W45</v>
      </c>
      <c r="E84" s="46">
        <f>Finish!F85</f>
        <v>4.2106481481481488E-2</v>
      </c>
      <c r="F84" s="45"/>
      <c r="G84" s="44"/>
      <c r="H84" s="44"/>
      <c r="I84" s="45"/>
      <c r="J84" s="48"/>
      <c r="K84" s="44"/>
    </row>
    <row r="85" spans="1:11" ht="11.25" customHeight="1" x14ac:dyDescent="0.2">
      <c r="A85" s="45">
        <f>IF(Finish!J87="",Finish!H87,Finish!H87&amp;" (Fem "&amp;Finish!J87&amp;")")</f>
        <v>84</v>
      </c>
      <c r="B85" s="44" t="str">
        <f>Finish!M87</f>
        <v>David J Banks</v>
      </c>
      <c r="C85" s="44" t="str">
        <f>Finish!N87</f>
        <v>u/a</v>
      </c>
      <c r="D85" s="45" t="str">
        <f>Finish!O87&amp;Finish!Q87</f>
        <v>M60</v>
      </c>
      <c r="E85" s="46">
        <f>Finish!F86</f>
        <v>4.2280092592592598E-2</v>
      </c>
      <c r="F85" s="45"/>
      <c r="G85" s="44"/>
      <c r="H85" s="44"/>
      <c r="I85" s="45"/>
      <c r="J85" s="48"/>
      <c r="K85" s="44"/>
    </row>
    <row r="86" spans="1:11" ht="11.25" customHeight="1" x14ac:dyDescent="0.2">
      <c r="A86" s="45" t="str">
        <f>IF(Finish!J88="",Finish!H88,Finish!H88&amp;" (Fem "&amp;Finish!J88&amp;")")</f>
        <v>85 (Fem 13)</v>
      </c>
      <c r="B86" s="44" t="str">
        <f>Finish!M88</f>
        <v>Lisa Ingham</v>
      </c>
      <c r="C86" s="44" t="str">
        <f>Finish!N88</f>
        <v>Blackburn Road Runners</v>
      </c>
      <c r="D86" s="45" t="str">
        <f>Finish!O88&amp;Finish!Q88</f>
        <v>W50</v>
      </c>
      <c r="E86" s="46">
        <f>Finish!F87</f>
        <v>4.2314814814814812E-2</v>
      </c>
      <c r="F86" s="45"/>
      <c r="G86" s="44"/>
      <c r="H86" s="44"/>
      <c r="I86" s="45"/>
      <c r="J86" s="48"/>
      <c r="K86" s="44"/>
    </row>
    <row r="87" spans="1:11" ht="11.25" customHeight="1" x14ac:dyDescent="0.2">
      <c r="A87" s="45">
        <f>IF(Finish!J89="",Finish!H89,Finish!H89&amp;" (Fem "&amp;Finish!J89&amp;")")</f>
        <v>86</v>
      </c>
      <c r="B87" s="44" t="str">
        <f>Finish!M89</f>
        <v>Andrew Hollas</v>
      </c>
      <c r="C87" s="44" t="str">
        <f>Finish!N89</f>
        <v>Accrington RR</v>
      </c>
      <c r="D87" s="45" t="str">
        <f>Finish!O89&amp;Finish!Q89</f>
        <v>M55</v>
      </c>
      <c r="E87" s="46">
        <f>Finish!F88</f>
        <v>4.2534722222222217E-2</v>
      </c>
      <c r="F87" s="45"/>
      <c r="G87" s="44"/>
      <c r="H87" s="44"/>
      <c r="I87" s="45"/>
      <c r="J87" s="48"/>
      <c r="K87" s="44"/>
    </row>
    <row r="88" spans="1:11" ht="11.25" customHeight="1" x14ac:dyDescent="0.2">
      <c r="A88" s="45">
        <f>IF(Finish!J90="",Finish!H90,Finish!H90&amp;" (Fem "&amp;Finish!J90&amp;")")</f>
        <v>87</v>
      </c>
      <c r="B88" s="44" t="str">
        <f>Finish!M90</f>
        <v>Rick Moore</v>
      </c>
      <c r="C88" s="44" t="str">
        <f>Finish!N90</f>
        <v>CleM</v>
      </c>
      <c r="D88" s="45" t="str">
        <f>Finish!O90&amp;Finish!Q90</f>
        <v>M60</v>
      </c>
      <c r="E88" s="46">
        <f>Finish!F89</f>
        <v>4.3402777777777783E-2</v>
      </c>
      <c r="F88" s="44"/>
      <c r="G88" s="44"/>
      <c r="H88" s="44"/>
      <c r="I88" s="44"/>
      <c r="J88" s="44"/>
      <c r="K88" s="44"/>
    </row>
    <row r="89" spans="1:11" ht="11.25" customHeight="1" x14ac:dyDescent="0.2">
      <c r="A89" s="45">
        <f>IF(Finish!J91="",Finish!H91,Finish!H91&amp;" (Fem "&amp;Finish!J91&amp;")")</f>
        <v>88</v>
      </c>
      <c r="B89" s="44" t="str">
        <f>Finish!M91</f>
        <v>Liam Moden</v>
      </c>
      <c r="C89" s="44" t="str">
        <f>Finish!N91</f>
        <v>Accrington RR</v>
      </c>
      <c r="D89" s="45" t="str">
        <f>Finish!O91&amp;Finish!Q91</f>
        <v>M55</v>
      </c>
      <c r="E89" s="46">
        <f>Finish!F90</f>
        <v>4.3622685185185188E-2</v>
      </c>
      <c r="F89" s="49" t="s">
        <v>59</v>
      </c>
      <c r="G89" s="44"/>
      <c r="H89" s="44"/>
      <c r="I89" s="44"/>
      <c r="J89" s="50" t="s">
        <v>60</v>
      </c>
      <c r="K89" s="44"/>
    </row>
    <row r="90" spans="1:11" ht="11.25" customHeight="1" x14ac:dyDescent="0.2">
      <c r="A90" s="45">
        <f>IF(Finish!J92="",Finish!H92,Finish!H92&amp;" (Fem "&amp;Finish!J92&amp;")")</f>
        <v>89</v>
      </c>
      <c r="B90" s="44" t="str">
        <f>Finish!M92</f>
        <v xml:space="preserve">Robert Smith </v>
      </c>
      <c r="C90" s="44" t="str">
        <f>Finish!N92</f>
        <v>Trawden AC</v>
      </c>
      <c r="D90" s="45" t="str">
        <f>Finish!O92&amp;Finish!Q92</f>
        <v>M65</v>
      </c>
      <c r="E90" s="46">
        <f>Finish!F91</f>
        <v>4.3981481481481483E-2</v>
      </c>
      <c r="F90" s="44">
        <v>1</v>
      </c>
      <c r="G90" s="44" t="str">
        <f>VLOOKUP($H90,'Work (Mteams)'!$B:$F,2,FALSE)</f>
        <v>Grant Cunliffe</v>
      </c>
      <c r="H90" s="44" t="str">
        <f>VLOOKUP($F90,'Work (Mteams)'!$A:$F,2,FALSE)</f>
        <v>Rossendale Harriers</v>
      </c>
      <c r="I90" s="44">
        <f>VLOOKUP($H90,'Work (Mteams)'!$B:$F,3,FALSE)</f>
        <v>1</v>
      </c>
      <c r="J90" s="44">
        <f>VLOOKUP($F90,'Work (Mteams)'!$A:$F,6,FALSE)</f>
        <v>32</v>
      </c>
      <c r="K90" s="44"/>
    </row>
    <row r="91" spans="1:11" ht="11.25" customHeight="1" x14ac:dyDescent="0.2">
      <c r="A91" s="45">
        <f>IF(Finish!J93="",Finish!H93,Finish!H93&amp;" (Fem "&amp;Finish!J93&amp;")")</f>
        <v>90</v>
      </c>
      <c r="B91" s="44" t="str">
        <f>Finish!M93</f>
        <v>Paul Wolstenholme</v>
      </c>
      <c r="C91" s="44" t="str">
        <f>Finish!N93</f>
        <v>Rossendale Harriers</v>
      </c>
      <c r="D91" s="45" t="str">
        <f>Finish!O93&amp;Finish!Q93</f>
        <v>M45</v>
      </c>
      <c r="E91" s="46">
        <f>Finish!F92</f>
        <v>4.4155092592592593E-2</v>
      </c>
      <c r="F91" s="44"/>
      <c r="G91" s="44" t="str">
        <f>VLOOKUP($H90,'Work (Mteams)'!$G:$I,2,FALSE)</f>
        <v>Philip Greenwood</v>
      </c>
      <c r="H91" s="44"/>
      <c r="I91" s="44">
        <f>VLOOKUP($H90,'Work (Mteams)'!$G:$I,3,FALSE)</f>
        <v>14</v>
      </c>
      <c r="J91" s="44"/>
      <c r="K91" s="44"/>
    </row>
    <row r="92" spans="1:11" ht="11.25" customHeight="1" x14ac:dyDescent="0.2">
      <c r="A92" s="45">
        <f>IF(Finish!J94="",Finish!H94,Finish!H94&amp;" (Fem "&amp;Finish!J94&amp;")")</f>
        <v>91</v>
      </c>
      <c r="B92" s="44" t="str">
        <f>Finish!M94</f>
        <v>Sudmanshu Sharma</v>
      </c>
      <c r="C92" s="44" t="str">
        <f>Finish!N94</f>
        <v>Bury AC</v>
      </c>
      <c r="D92" s="45" t="str">
        <f>Finish!O94&amp;Finish!Q94</f>
        <v>M40</v>
      </c>
      <c r="E92" s="46">
        <f>Finish!F93</f>
        <v>4.4166666666666667E-2</v>
      </c>
      <c r="F92" s="44"/>
      <c r="G92" s="44" t="str">
        <f>VLOOKUP($H90,'Work (Mteams)'!$J:$L,2,FALSE)</f>
        <v>Matthew Clawson</v>
      </c>
      <c r="H92" s="44"/>
      <c r="I92" s="44">
        <f>VLOOKUP($H90,'Work (Mteams)'!$J:$L,3,FALSE)</f>
        <v>17</v>
      </c>
      <c r="J92" s="44"/>
      <c r="K92" s="44"/>
    </row>
    <row r="93" spans="1:11" ht="11.25" customHeight="1" x14ac:dyDescent="0.2">
      <c r="A93" s="45">
        <f>IF(Finish!J95="",Finish!H95,Finish!H95&amp;" (Fem "&amp;Finish!J95&amp;")")</f>
        <v>92</v>
      </c>
      <c r="B93" s="44" t="str">
        <f>Finish!M95</f>
        <v>Ian Bury</v>
      </c>
      <c r="C93" s="44" t="str">
        <f>Finish!N95</f>
        <v>u/a</v>
      </c>
      <c r="D93" s="45" t="str">
        <f>Finish!O95&amp;Finish!Q95</f>
        <v>M50</v>
      </c>
      <c r="E93" s="46">
        <f>Finish!F94</f>
        <v>4.4259259259259255E-2</v>
      </c>
      <c r="F93" s="44"/>
      <c r="G93" s="44"/>
      <c r="H93" s="44"/>
      <c r="I93" s="44"/>
      <c r="J93" s="44"/>
      <c r="K93" s="44"/>
    </row>
    <row r="94" spans="1:11" ht="11.25" customHeight="1" x14ac:dyDescent="0.2">
      <c r="A94" s="45" t="str">
        <f>IF(Finish!J96="",Finish!H96,Finish!H96&amp;" (Fem "&amp;Finish!J96&amp;")")</f>
        <v>93 (Fem 14)</v>
      </c>
      <c r="B94" s="44" t="str">
        <f>Finish!M96</f>
        <v>Hena Chaudry</v>
      </c>
      <c r="C94" s="44" t="str">
        <f>Finish!N96</f>
        <v>Rossendale Harriers</v>
      </c>
      <c r="D94" s="45" t="str">
        <f>Finish!O96&amp;Finish!Q96</f>
        <v>W40</v>
      </c>
      <c r="E94" s="46">
        <f>Finish!F95</f>
        <v>4.4432870370370366E-2</v>
      </c>
      <c r="F94" s="44">
        <v>2</v>
      </c>
      <c r="G94" s="44" t="str">
        <f>VLOOKUP($H94,'Work (Mteams)'!$B:$F,2,FALSE)</f>
        <v>Dan Gilbert</v>
      </c>
      <c r="H94" s="44" t="str">
        <f>VLOOKUP($F94,'Work (Mteams)'!$A:$F,2,FALSE)</f>
        <v>Horwich RMI Harriers</v>
      </c>
      <c r="I94" s="44">
        <f>VLOOKUP($H94,'Work (Mteams)'!$B:$F,3,FALSE)</f>
        <v>6</v>
      </c>
      <c r="J94" s="44">
        <f>VLOOKUP($F94,'Work (Mteams)'!$A:$F,6,FALSE)</f>
        <v>38</v>
      </c>
      <c r="K94" s="44"/>
    </row>
    <row r="95" spans="1:11" ht="11.25" customHeight="1" x14ac:dyDescent="0.2">
      <c r="A95" s="45">
        <f>IF(Finish!J97="",Finish!H97,Finish!H97&amp;" (Fem "&amp;Finish!J97&amp;")")</f>
        <v>94</v>
      </c>
      <c r="B95" s="44" t="str">
        <f>Finish!M97</f>
        <v>Steven Melling</v>
      </c>
      <c r="C95" s="44" t="str">
        <f>Finish!N97</f>
        <v>Rossendale Harriers</v>
      </c>
      <c r="D95" s="45" t="str">
        <f>Finish!O97&amp;Finish!Q97</f>
        <v>M65</v>
      </c>
      <c r="E95" s="46">
        <f>Finish!F96</f>
        <v>4.462962962962963E-2</v>
      </c>
      <c r="F95" s="44"/>
      <c r="G95" s="44" t="str">
        <f>VLOOKUP($H94,'Work (Mteams)'!$G:$I,2,FALSE)</f>
        <v>Matt Fawthrop</v>
      </c>
      <c r="H95" s="44"/>
      <c r="I95" s="44">
        <f>VLOOKUP($H94,'Work (Mteams)'!$G:$I,3,FALSE)</f>
        <v>12</v>
      </c>
      <c r="J95" s="44"/>
      <c r="K95" s="44"/>
    </row>
    <row r="96" spans="1:11" ht="11.25" customHeight="1" x14ac:dyDescent="0.2">
      <c r="A96" s="45">
        <f>IF(Finish!J98="",Finish!H98,Finish!H98&amp;" (Fem "&amp;Finish!J98&amp;")")</f>
        <v>95</v>
      </c>
      <c r="B96" s="44" t="str">
        <f>Finish!M98</f>
        <v>Marc Vipham</v>
      </c>
      <c r="C96" s="44" t="str">
        <f>Finish!N98</f>
        <v>u/a</v>
      </c>
      <c r="D96" s="45" t="str">
        <f>Finish!O98&amp;Finish!Q98</f>
        <v>M40</v>
      </c>
      <c r="E96" s="46">
        <f>Finish!F97</f>
        <v>4.4837962962962961E-2</v>
      </c>
      <c r="F96" s="44"/>
      <c r="G96" s="44" t="str">
        <f>VLOOKUP($H94,'Work (Mteams)'!$J:$L,2,FALSE)</f>
        <v>Mark Walsh</v>
      </c>
      <c r="H96" s="44"/>
      <c r="I96" s="44">
        <f>VLOOKUP($H94,'Work (Mteams)'!$J:$L,3,FALSE)</f>
        <v>20</v>
      </c>
      <c r="J96" s="44"/>
      <c r="K96" s="44"/>
    </row>
    <row r="97" spans="1:11" ht="11.25" customHeight="1" x14ac:dyDescent="0.2">
      <c r="A97" s="45" t="str">
        <f>IF(Finish!J99="",Finish!H99,Finish!H99&amp;" (Fem "&amp;Finish!J99&amp;")")</f>
        <v>96 (Fem 15)</v>
      </c>
      <c r="B97" s="44" t="str">
        <f>Finish!M99</f>
        <v>Kathryn Davies</v>
      </c>
      <c r="C97" s="44" t="str">
        <f>Finish!N99</f>
        <v>Radcliffe AC</v>
      </c>
      <c r="D97" s="45" t="str">
        <f>Finish!O99&amp;Finish!Q99</f>
        <v>W55</v>
      </c>
      <c r="E97" s="46">
        <f>Finish!F98</f>
        <v>4.5312499999999999E-2</v>
      </c>
      <c r="F97" s="44"/>
      <c r="G97" s="44"/>
      <c r="H97" s="44"/>
      <c r="I97" s="44"/>
      <c r="J97" s="44"/>
      <c r="K97" s="44"/>
    </row>
    <row r="98" spans="1:11" ht="11.25" customHeight="1" x14ac:dyDescent="0.2">
      <c r="A98" s="45">
        <f>IF(Finish!J100="",Finish!H100,Finish!H100&amp;" (Fem "&amp;Finish!J100&amp;")")</f>
        <v>97</v>
      </c>
      <c r="B98" s="44" t="str">
        <f>Finish!M100</f>
        <v xml:space="preserve">Pete Heywood </v>
      </c>
      <c r="C98" s="44" t="str">
        <f>Finish!N100</f>
        <v>CVFR</v>
      </c>
      <c r="D98" s="45" t="str">
        <f>Finish!O100&amp;Finish!Q100</f>
        <v>M55</v>
      </c>
      <c r="E98" s="46">
        <f>Finish!F99</f>
        <v>4.6469907407407411E-2</v>
      </c>
      <c r="F98" s="44">
        <v>3</v>
      </c>
      <c r="G98" s="44" t="str">
        <f>VLOOKUP($H98,'Work (Mteams)'!$B:$F,2,FALSE)</f>
        <v>Peter Coates</v>
      </c>
      <c r="H98" s="44" t="str">
        <f>VLOOKUP($F98,'Work (Mteams)'!$A:$F,2,FALSE)</f>
        <v>CleM</v>
      </c>
      <c r="I98" s="44">
        <f>VLOOKUP($H98,'Work (Mteams)'!$B:$F,3,FALSE)</f>
        <v>15</v>
      </c>
      <c r="J98" s="44">
        <f>VLOOKUP($F98,'Work (Mteams)'!$A:$F,6,FALSE)</f>
        <v>50</v>
      </c>
      <c r="K98" s="44"/>
    </row>
    <row r="99" spans="1:11" ht="11.25" customHeight="1" x14ac:dyDescent="0.2">
      <c r="A99" s="45">
        <f>IF(Finish!J101="",Finish!H101,Finish!H101&amp;" (Fem "&amp;Finish!J101&amp;")")</f>
        <v>98</v>
      </c>
      <c r="B99" s="44" t="str">
        <f>Finish!M101</f>
        <v>William Murgatroyd</v>
      </c>
      <c r="C99" s="44" t="str">
        <f>Finish!N101</f>
        <v>u/a</v>
      </c>
      <c r="D99" s="45" t="str">
        <f>Finish!O101&amp;Finish!Q101</f>
        <v>M70</v>
      </c>
      <c r="E99" s="46">
        <f>Finish!F100</f>
        <v>4.6643518518518522E-2</v>
      </c>
      <c r="F99" s="44"/>
      <c r="G99" s="44" t="str">
        <f>VLOOKUP($H98,'Work (Mteams)'!$G:$I,2,FALSE)</f>
        <v>Dom Howell</v>
      </c>
      <c r="H99" s="44"/>
      <c r="I99" s="44">
        <f>VLOOKUP($H98,'Work (Mteams)'!$G:$I,3,FALSE)</f>
        <v>16</v>
      </c>
      <c r="J99" s="44"/>
      <c r="K99" s="44"/>
    </row>
    <row r="100" spans="1:11" ht="11.25" customHeight="1" x14ac:dyDescent="0.2">
      <c r="A100" s="45" t="str">
        <f>IF(Finish!J102="",Finish!H102,Finish!H102&amp;" (Fem "&amp;Finish!J102&amp;")")</f>
        <v>99 (Fem 16)</v>
      </c>
      <c r="B100" s="44" t="str">
        <f>Finish!M102</f>
        <v>Cecilia Woods</v>
      </c>
      <c r="C100" s="44" t="str">
        <f>Finish!N102</f>
        <v>Ramsbottom RC</v>
      </c>
      <c r="D100" s="45" t="str">
        <f>Finish!O102&amp;Finish!Q102</f>
        <v>W60*</v>
      </c>
      <c r="E100" s="46">
        <f>Finish!F101</f>
        <v>4.6747685185185184E-2</v>
      </c>
      <c r="F100" s="44"/>
      <c r="G100" s="44" t="str">
        <f>VLOOKUP($H98,'Work (Mteams)'!$J:$L,2,FALSE)</f>
        <v>Richard Stevenson</v>
      </c>
      <c r="H100" s="44"/>
      <c r="I100" s="44">
        <f>VLOOKUP($H98,'Work (Mteams)'!$J:$L,3,FALSE)</f>
        <v>19</v>
      </c>
      <c r="J100" s="44"/>
      <c r="K100" s="44"/>
    </row>
    <row r="101" spans="1:11" ht="11.25" customHeight="1" x14ac:dyDescent="0.2">
      <c r="A101" s="45" t="str">
        <f>IF(Finish!J103="",Finish!H103,Finish!H103&amp;" (Fem "&amp;Finish!J103&amp;")")</f>
        <v>100 (Fem 17)</v>
      </c>
      <c r="B101" s="44" t="str">
        <f>Finish!M103</f>
        <v>Kaen Doherty</v>
      </c>
      <c r="C101" s="44" t="str">
        <f>Finish!N103</f>
        <v>Radcliffe AC</v>
      </c>
      <c r="D101" s="45" t="str">
        <f>Finish!O103&amp;Finish!Q103</f>
        <v>W45</v>
      </c>
      <c r="E101" s="46">
        <f>Finish!F102</f>
        <v>4.7071759259259265E-2</v>
      </c>
      <c r="F101" s="44"/>
      <c r="G101" s="44"/>
      <c r="H101" s="44"/>
      <c r="I101" s="44"/>
      <c r="J101" s="44"/>
      <c r="K101" s="44"/>
    </row>
    <row r="102" spans="1:11" ht="11.25" customHeight="1" x14ac:dyDescent="0.2">
      <c r="A102" s="45">
        <f>IF(Finish!J104="",Finish!H104,Finish!H104&amp;" (Fem "&amp;Finish!J104&amp;")")</f>
        <v>101</v>
      </c>
      <c r="B102" s="44" t="str">
        <f>Finish!M104</f>
        <v xml:space="preserve">Stephen Hutchings </v>
      </c>
      <c r="C102" s="44" t="str">
        <f>Finish!N104</f>
        <v>Rossendale Tri Club</v>
      </c>
      <c r="D102" s="45" t="str">
        <f>Finish!O104&amp;Finish!Q104</f>
        <v>M50</v>
      </c>
      <c r="E102" s="46">
        <f>Finish!F103</f>
        <v>4.731481481481481E-2</v>
      </c>
      <c r="F102" s="44">
        <v>4</v>
      </c>
      <c r="G102" s="44" t="str">
        <f>VLOOKUP($H102,'Work (Mteams)'!$B:$F,2,FALSE)</f>
        <v>Ian Carruthers</v>
      </c>
      <c r="H102" s="44" t="str">
        <f>VLOOKUP($F102,'Work (Mteams)'!$A:$F,2,FALSE)</f>
        <v>u/a</v>
      </c>
      <c r="I102" s="44">
        <f>VLOOKUP($H102,'Work (Mteams)'!$B:$F,3,FALSE)</f>
        <v>8</v>
      </c>
      <c r="J102" s="44">
        <f>VLOOKUP($F102,'Work (Mteams)'!$A:$F,6,FALSE)</f>
        <v>63</v>
      </c>
      <c r="K102" s="44"/>
    </row>
    <row r="103" spans="1:11" ht="11.25" customHeight="1" x14ac:dyDescent="0.2">
      <c r="A103" s="45">
        <f>IF(Finish!J105="",Finish!H105,Finish!H105&amp;" (Fem "&amp;Finish!J105&amp;")")</f>
        <v>102</v>
      </c>
      <c r="B103" s="44" t="str">
        <f>Finish!M105</f>
        <v>Lee Cramp</v>
      </c>
      <c r="C103" s="44" t="str">
        <f>Finish!N105</f>
        <v>Rossendale Tri Club</v>
      </c>
      <c r="D103" s="45" t="str">
        <f>Finish!O105&amp;Finish!Q105</f>
        <v>M45</v>
      </c>
      <c r="E103" s="46">
        <f>Finish!F104</f>
        <v>4.7326388888888883E-2</v>
      </c>
      <c r="F103" s="44"/>
      <c r="G103" s="44" t="str">
        <f>VLOOKUP($H102,'Work (Mteams)'!$G:$I,2,FALSE)</f>
        <v>Dan Vipham</v>
      </c>
      <c r="H103" s="44"/>
      <c r="I103" s="44">
        <f>VLOOKUP($H102,'Work (Mteams)'!$G:$I,3,FALSE)</f>
        <v>25</v>
      </c>
      <c r="J103" s="44"/>
      <c r="K103" s="44"/>
    </row>
    <row r="104" spans="1:11" ht="11.25" customHeight="1" x14ac:dyDescent="0.2">
      <c r="A104" s="45">
        <f>IF(Finish!J106="",Finish!H106,Finish!H106&amp;" (Fem "&amp;Finish!J106&amp;")")</f>
        <v>103</v>
      </c>
      <c r="B104" s="44" t="str">
        <f>Finish!M106</f>
        <v>Graeme Courtney</v>
      </c>
      <c r="C104" s="44" t="str">
        <f>Finish!N106</f>
        <v>Rossendale Tri Club</v>
      </c>
      <c r="D104" s="45" t="str">
        <f>Finish!O106&amp;Finish!Q106</f>
        <v>M55</v>
      </c>
      <c r="E104" s="46">
        <f>Finish!F105</f>
        <v>4.7372685185185177E-2</v>
      </c>
      <c r="F104" s="44"/>
      <c r="G104" s="44" t="str">
        <f>VLOOKUP($H102,'Work (Mteams)'!$J:$L,2,FALSE)</f>
        <v>Conor Tyndall</v>
      </c>
      <c r="H104" s="44"/>
      <c r="I104" s="44">
        <f>VLOOKUP($H102,'Work (Mteams)'!$J:$L,3,FALSE)</f>
        <v>30</v>
      </c>
      <c r="J104" s="44"/>
      <c r="K104" s="44"/>
    </row>
    <row r="105" spans="1:11" ht="11.25" customHeight="1" x14ac:dyDescent="0.2">
      <c r="A105" s="45" t="str">
        <f>IF(Finish!J107="",Finish!H107,Finish!H107&amp;" (Fem "&amp;Finish!J107&amp;")")</f>
        <v>104 (Fem 18)</v>
      </c>
      <c r="B105" s="44" t="str">
        <f>Finish!M107</f>
        <v>Chloe Hewlett</v>
      </c>
      <c r="C105" s="44" t="str">
        <f>Finish!N107</f>
        <v>Acre Street Runners</v>
      </c>
      <c r="D105" s="45" t="str">
        <f>Finish!O107&amp;Finish!Q107</f>
        <v>Wsen</v>
      </c>
      <c r="E105" s="46">
        <f>Finish!F106</f>
        <v>4.7476851851851853E-2</v>
      </c>
      <c r="F105" s="44"/>
      <c r="G105" s="44"/>
      <c r="H105" s="44"/>
      <c r="I105" s="44"/>
      <c r="J105" s="44"/>
      <c r="K105" s="44"/>
    </row>
    <row r="106" spans="1:11" ht="11.25" customHeight="1" x14ac:dyDescent="0.2">
      <c r="A106" s="45" t="str">
        <f>IF(Finish!J108="",Finish!H108,Finish!H108&amp;" (Fem "&amp;Finish!J108&amp;")")</f>
        <v>105 (Fem 19)</v>
      </c>
      <c r="B106" s="44" t="str">
        <f>Finish!M108</f>
        <v>Linda Lord</v>
      </c>
      <c r="C106" s="44" t="str">
        <f>Finish!N108</f>
        <v>CleM</v>
      </c>
      <c r="D106" s="45" t="str">
        <f>Finish!O108&amp;Finish!Q108</f>
        <v>W70*</v>
      </c>
      <c r="E106" s="46" t="e">
        <f>Finish!F107</f>
        <v>#REF!</v>
      </c>
      <c r="F106" s="44">
        <v>5</v>
      </c>
      <c r="G106" s="44" t="str">
        <f>VLOOKUP($H106,'Work (Mteams)'!$B:$F,2,FALSE)</f>
        <v>Darren Shackleton</v>
      </c>
      <c r="H106" s="44" t="str">
        <f>VLOOKUP($F106,'Work (Mteams)'!$A:$F,2,FALSE)</f>
        <v>Todmorden Harriers</v>
      </c>
      <c r="I106" s="44">
        <f>VLOOKUP($H106,'Work (Mteams)'!$B:$F,3,FALSE)</f>
        <v>13</v>
      </c>
      <c r="J106" s="44">
        <f>VLOOKUP($F106,'Work (Mteams)'!$A:$F,6,FALSE)</f>
        <v>73</v>
      </c>
      <c r="K106" s="44"/>
    </row>
    <row r="107" spans="1:11" ht="11.25" customHeight="1" x14ac:dyDescent="0.2">
      <c r="A107" s="45" t="str">
        <f>IF(Finish!J109="",Finish!H109,Finish!H109&amp;" (Fem "&amp;Finish!J109&amp;")")</f>
        <v>106 (Fem 20)</v>
      </c>
      <c r="B107" s="44" t="str">
        <f>Finish!M109</f>
        <v>Becky Albrow</v>
      </c>
      <c r="C107" s="44" t="str">
        <f>Finish!N109</f>
        <v>Ramsbottom RC</v>
      </c>
      <c r="D107" s="45" t="str">
        <f>Finish!O109&amp;Finish!Q109</f>
        <v>WSen</v>
      </c>
      <c r="E107" s="46">
        <f>Finish!F108</f>
        <v>4.7916666666666663E-2</v>
      </c>
      <c r="F107" s="44"/>
      <c r="G107" s="44" t="str">
        <f>VLOOKUP($H106,'Work (Mteams)'!$G:$I,2,FALSE)</f>
        <v>Darren Graham</v>
      </c>
      <c r="H107" s="44"/>
      <c r="I107" s="44">
        <f>VLOOKUP($H106,'Work (Mteams)'!$G:$I,3,FALSE)</f>
        <v>18</v>
      </c>
      <c r="J107" s="44"/>
      <c r="K107" s="44"/>
    </row>
    <row r="108" spans="1:11" ht="11.25" customHeight="1" x14ac:dyDescent="0.2">
      <c r="A108" s="45">
        <f>IF(Finish!J110="",Finish!H110,Finish!H110&amp;" (Fem "&amp;Finish!J110&amp;")")</f>
        <v>107</v>
      </c>
      <c r="B108" s="44" t="str">
        <f>Finish!M110</f>
        <v>Steven Allcock</v>
      </c>
      <c r="C108" s="44" t="str">
        <f>Finish!N110</f>
        <v>u/a</v>
      </c>
      <c r="D108" s="45" t="str">
        <f>Finish!O110&amp;Finish!Q110</f>
        <v>M60</v>
      </c>
      <c r="E108" s="46">
        <f>Finish!F109</f>
        <v>4.8032407407407406E-2</v>
      </c>
      <c r="F108" s="44"/>
      <c r="G108" s="44" t="str">
        <f>VLOOKUP($H106,'Work (Mteams)'!$J:$L,2,FALSE)</f>
        <v>Deborah Gowans</v>
      </c>
      <c r="H108" s="44"/>
      <c r="I108" s="44">
        <f>VLOOKUP($H106,'Work (Mteams)'!$J:$L,3,FALSE)</f>
        <v>42</v>
      </c>
      <c r="J108" s="44"/>
      <c r="K108" s="44"/>
    </row>
    <row r="109" spans="1:11" ht="11.25" customHeight="1" x14ac:dyDescent="0.2">
      <c r="A109" s="45" t="str">
        <f>IF(Finish!J111="",Finish!H111,Finish!H111&amp;" (Fem "&amp;Finish!J111&amp;")")</f>
        <v>108 (Fem 21)</v>
      </c>
      <c r="B109" s="44" t="str">
        <f>Finish!M111</f>
        <v>Lorna Holt</v>
      </c>
      <c r="C109" s="44" t="str">
        <f>Finish!N111</f>
        <v>Rossendale Harriers</v>
      </c>
      <c r="D109" s="45" t="str">
        <f>Finish!O111&amp;Finish!Q111</f>
        <v>W45</v>
      </c>
      <c r="E109" s="46">
        <f>Finish!F110</f>
        <v>4.9351851851851848E-2</v>
      </c>
      <c r="F109" s="44"/>
      <c r="G109" s="44"/>
      <c r="H109" s="44"/>
      <c r="I109" s="44"/>
      <c r="J109" s="44"/>
      <c r="K109" s="44"/>
    </row>
    <row r="110" spans="1:11" ht="11.25" customHeight="1" x14ac:dyDescent="0.2">
      <c r="A110" s="45" t="str">
        <f>IF(Finish!J112="",Finish!H112,Finish!H112&amp;" (Fem "&amp;Finish!J112&amp;")")</f>
        <v>109 (Fem 22)</v>
      </c>
      <c r="B110" s="44" t="str">
        <f>Finish!M112</f>
        <v>Kathryn Clayton</v>
      </c>
      <c r="C110" s="44" t="str">
        <f>Finish!N112</f>
        <v>u/a</v>
      </c>
      <c r="D110" s="45" t="str">
        <f>Finish!O112&amp;Finish!Q112</f>
        <v>W45</v>
      </c>
      <c r="E110" s="46">
        <f>Finish!F111</f>
        <v>5.0081018518518518E-2</v>
      </c>
      <c r="F110" s="49" t="s">
        <v>61</v>
      </c>
      <c r="G110" s="44"/>
      <c r="H110" s="44"/>
      <c r="I110" s="44"/>
      <c r="J110" s="50" t="s">
        <v>60</v>
      </c>
      <c r="K110" s="44"/>
    </row>
    <row r="111" spans="1:11" ht="11.25" customHeight="1" x14ac:dyDescent="0.2">
      <c r="A111" s="45" t="str">
        <f>IF(Finish!J113="",Finish!H113,Finish!H113&amp;" (Fem "&amp;Finish!J113&amp;")")</f>
        <v>110 (Fem 23)</v>
      </c>
      <c r="B111" s="44" t="str">
        <f>Finish!M113</f>
        <v>Karen Windle</v>
      </c>
      <c r="C111" s="44" t="str">
        <f>Finish!N113</f>
        <v>Trawden AC</v>
      </c>
      <c r="D111" s="45" t="str">
        <f>Finish!O113&amp;Finish!Q113</f>
        <v>W60</v>
      </c>
      <c r="E111" s="46">
        <f>Finish!F112</f>
        <v>5.3726851851851859E-2</v>
      </c>
      <c r="F111" s="44">
        <v>1</v>
      </c>
      <c r="G111" s="44" t="str">
        <f>VLOOKUP($H111,'Work (Wteams)'!$B:$F,2,FALSE)</f>
        <v>Josephine Wells</v>
      </c>
      <c r="H111" s="44" t="str">
        <f>VLOOKUP($F111,'Work (Wteams)'!$A:$F,2,FALSE)</f>
        <v>Rossendale Harriers</v>
      </c>
      <c r="I111" s="44">
        <f>VLOOKUP($H111,'Work (Wteams)'!$B:$F,3,FALSE)</f>
        <v>4</v>
      </c>
      <c r="J111" s="44">
        <f>VLOOKUP($F111,'Work (Wteams)'!$A:$F,6,FALSE)</f>
        <v>15</v>
      </c>
      <c r="K111" s="44"/>
    </row>
    <row r="112" spans="1:11" ht="11.25" customHeight="1" x14ac:dyDescent="0.2">
      <c r="A112" s="45">
        <f>IF(Finish!J114="",Finish!H114,Finish!H114&amp;" (Fem "&amp;Finish!J114&amp;")")</f>
        <v>111</v>
      </c>
      <c r="B112" s="44" t="str">
        <f>Finish!M114</f>
        <v>Malcolm Ingham</v>
      </c>
      <c r="C112" s="44" t="str">
        <f>Finish!N114</f>
        <v>Blackburn Road Runners</v>
      </c>
      <c r="D112" s="45" t="str">
        <f>Finish!O114&amp;Finish!Q114</f>
        <v>M75</v>
      </c>
      <c r="E112" s="46">
        <f>Finish!F113</f>
        <v>5.409722222222222E-2</v>
      </c>
      <c r="F112" s="44"/>
      <c r="G112" s="44" t="str">
        <f>VLOOKUP($H111,'Work (Wteams)'!$G:$I,2,FALSE)</f>
        <v>Anne-Marie Hindle</v>
      </c>
      <c r="H112" s="44"/>
      <c r="I112" s="44">
        <f>VLOOKUP($H111,'Work (Wteams)'!$G:$I,3,FALSE)</f>
        <v>5</v>
      </c>
      <c r="J112" s="44"/>
      <c r="K112" s="44"/>
    </row>
    <row r="113" spans="1:11" ht="11.25" customHeight="1" x14ac:dyDescent="0.2">
      <c r="A113" s="45">
        <f>IF(Finish!J115="",Finish!H115,Finish!H115&amp;" (Fem "&amp;Finish!J115&amp;")")</f>
        <v>112</v>
      </c>
      <c r="B113" s="44" t="str">
        <f>Finish!M115</f>
        <v>Neil Hargreaves</v>
      </c>
      <c r="C113" s="44" t="str">
        <f>Finish!N115</f>
        <v>u/a</v>
      </c>
      <c r="D113" s="45" t="str">
        <f>Finish!O115&amp;Finish!Q115</f>
        <v>M70</v>
      </c>
      <c r="E113" s="46">
        <f>Finish!F114</f>
        <v>5.4282407407407411E-2</v>
      </c>
      <c r="F113" s="44"/>
      <c r="G113" s="44" t="str">
        <f>VLOOKUP($H111,'Work (Wteams)'!$J:$L,2,FALSE)</f>
        <v>Louise Waller</v>
      </c>
      <c r="H113" s="44"/>
      <c r="I113" s="44">
        <f>VLOOKUP($H111,'Work (Wteams)'!$J:$L,3,FALSE)</f>
        <v>6</v>
      </c>
      <c r="J113" s="44"/>
      <c r="K113" s="44"/>
    </row>
    <row r="114" spans="1:11" ht="11.25" customHeight="1" x14ac:dyDescent="0.2">
      <c r="A114" s="45" t="str">
        <f>IF(Finish!J116="",Finish!H116,Finish!H116&amp;" (Fem "&amp;Finish!J116&amp;")")</f>
        <v>113 (Fem 24)</v>
      </c>
      <c r="B114" s="44" t="str">
        <f>Finish!M116</f>
        <v>Hilary Farren</v>
      </c>
      <c r="C114" s="44" t="str">
        <f>Finish!N116</f>
        <v>Rossendale Harriers</v>
      </c>
      <c r="D114" s="45" t="str">
        <f>Finish!O116&amp;Finish!Q116</f>
        <v>W55</v>
      </c>
      <c r="E114" s="46">
        <f>Finish!F115</f>
        <v>5.545138888888889E-2</v>
      </c>
      <c r="F114" s="44"/>
      <c r="G114" s="44"/>
      <c r="H114" s="44"/>
      <c r="I114" s="44"/>
      <c r="J114" s="44"/>
      <c r="K114" s="44"/>
    </row>
    <row r="115" spans="1:11" ht="11.25" customHeight="1" x14ac:dyDescent="0.2">
      <c r="A115" s="45">
        <f>IF(Finish!J117="",Finish!H117,Finish!H117&amp;" (Fem "&amp;Finish!J117&amp;")")</f>
        <v>114</v>
      </c>
      <c r="B115" s="44" t="str">
        <f>Finish!M117</f>
        <v>Robert Hirst</v>
      </c>
      <c r="C115" s="44" t="str">
        <f>Finish!N117</f>
        <v>CleM</v>
      </c>
      <c r="D115" s="45" t="str">
        <f>Finish!O117&amp;Finish!Q117</f>
        <v>M70</v>
      </c>
      <c r="E115" s="46">
        <f>Finish!F116</f>
        <v>5.7199074074074076E-2</v>
      </c>
      <c r="F115" s="44">
        <v>2</v>
      </c>
      <c r="G115" s="44" t="e">
        <f>VLOOKUP($H115,'Work (Wteams)'!$B:$F,2,FALSE)</f>
        <v>#N/A</v>
      </c>
      <c r="H115" s="44" t="e">
        <f>VLOOKUP($F115,'Work (Wteams)'!$A:$F,2,FALSE)</f>
        <v>#N/A</v>
      </c>
      <c r="I115" s="44" t="e">
        <f>VLOOKUP($H115,'Work (Wteams)'!$B:$F,3,FALSE)</f>
        <v>#N/A</v>
      </c>
      <c r="J115" s="44" t="e">
        <f>VLOOKUP($F115,'Work (Wteams)'!$A:$F,6,FALSE)</f>
        <v>#N/A</v>
      </c>
      <c r="K115" s="44"/>
    </row>
    <row r="116" spans="1:11" ht="11.25" customHeight="1" x14ac:dyDescent="0.2">
      <c r="A116" s="45">
        <f>IF(Finish!J118="",Finish!H118,Finish!H118&amp;" (Fem "&amp;Finish!J118&amp;")")</f>
        <v>115</v>
      </c>
      <c r="B116" s="44" t="str">
        <f>Finish!M118</f>
        <v>Phil Martin</v>
      </c>
      <c r="C116" s="44" t="str">
        <f>Finish!N118</f>
        <v>Bowland Fell Runners</v>
      </c>
      <c r="D116" s="45" t="str">
        <f>Finish!O118&amp;Finish!Q118</f>
        <v>M80*</v>
      </c>
      <c r="E116" s="46">
        <f>Finish!F117</f>
        <v>7.121527777777778E-2</v>
      </c>
      <c r="F116" s="44"/>
      <c r="G116" s="44" t="e">
        <f>VLOOKUP($H115,'Work (Wteams)'!$G:$I,2,FALSE)</f>
        <v>#N/A</v>
      </c>
      <c r="H116" s="44"/>
      <c r="I116" s="44" t="e">
        <f>VLOOKUP($H115,'Work (Wteams)'!$G:$I,3,FALSE)</f>
        <v>#N/A</v>
      </c>
      <c r="J116" s="44"/>
      <c r="K116" s="44"/>
    </row>
    <row r="117" spans="1:11" ht="11.25" customHeight="1" x14ac:dyDescent="0.2">
      <c r="A117" s="45">
        <f>IF(Finish!J120="",Finish!H120,Finish!H120&amp;" (Fem "&amp;Finish!J120&amp;")")</f>
        <v>117</v>
      </c>
      <c r="B117" s="44" t="str">
        <f>Finish!M120</f>
        <v/>
      </c>
      <c r="C117" s="44" t="str">
        <f>Finish!N120</f>
        <v/>
      </c>
      <c r="D117" s="45" t="str">
        <f>Finish!O119&amp;Finish!Q119</f>
        <v>*</v>
      </c>
      <c r="E117" s="46">
        <f>Finish!F118</f>
        <v>7.1284722222222222E-2</v>
      </c>
      <c r="F117" s="44"/>
      <c r="G117" s="44" t="e">
        <f>VLOOKUP($H115,'Work (Wteams)'!$J:$L,2,FALSE)</f>
        <v>#N/A</v>
      </c>
      <c r="H117" s="44"/>
      <c r="I117" s="44" t="e">
        <f>VLOOKUP($H115,'Work (Wteams)'!$J:$L,3,FALSE)</f>
        <v>#N/A</v>
      </c>
      <c r="J117" s="44"/>
      <c r="K117" s="44"/>
    </row>
    <row r="118" spans="1:11" ht="11.25" customHeight="1" x14ac:dyDescent="0.2">
      <c r="F118" s="44"/>
      <c r="G118" s="44"/>
      <c r="H118" s="44"/>
      <c r="I118" s="44"/>
      <c r="J118" s="44"/>
      <c r="K118" s="44"/>
    </row>
    <row r="119" spans="1:11" ht="11.25" customHeight="1" x14ac:dyDescent="0.2">
      <c r="A119" s="45">
        <f>IF(Finish!J121="",Finish!H121,Finish!H121&amp;" (Fem "&amp;Finish!J121&amp;")")</f>
        <v>118</v>
      </c>
      <c r="B119" s="44" t="str">
        <f>Finish!M121</f>
        <v/>
      </c>
      <c r="C119" s="44" t="str">
        <f>Finish!N121</f>
        <v/>
      </c>
      <c r="D119" s="45" t="str">
        <f>Finish!O121&amp;Finish!Q121</f>
        <v/>
      </c>
      <c r="E119" s="46">
        <f>Finish!F121</f>
        <v>7.1527777777777773E-2</v>
      </c>
      <c r="F119" s="44">
        <v>3</v>
      </c>
      <c r="G119" s="44" t="e">
        <f>VLOOKUP($H119,'Work (Wteams)'!$B:$F,2,FALSE)</f>
        <v>#N/A</v>
      </c>
      <c r="H119" s="44" t="e">
        <f>VLOOKUP($F119,'Work (Wteams)'!$A:$F,2,FALSE)</f>
        <v>#N/A</v>
      </c>
      <c r="I119" s="44" t="e">
        <f>VLOOKUP($H119,'Work (Wteams)'!$B:$F,3,FALSE)</f>
        <v>#N/A</v>
      </c>
      <c r="J119" s="44" t="e">
        <f>VLOOKUP($F119,'Work (Wteams)'!$A:$F,6,FALSE)</f>
        <v>#N/A</v>
      </c>
      <c r="K119" s="44"/>
    </row>
    <row r="120" spans="1:11" ht="11.25" customHeight="1" x14ac:dyDescent="0.2">
      <c r="A120" s="45">
        <f>IF(Finish!J122="",Finish!H122,Finish!H122&amp;" (Fem "&amp;Finish!J122&amp;")")</f>
        <v>119</v>
      </c>
      <c r="B120" s="44" t="str">
        <f>Finish!M122</f>
        <v/>
      </c>
      <c r="C120" s="44" t="str">
        <f>Finish!N122</f>
        <v/>
      </c>
      <c r="D120" s="45" t="str">
        <f>Finish!O122&amp;Finish!Q122</f>
        <v/>
      </c>
      <c r="E120" s="46">
        <f>Finish!F122</f>
        <v>7.1527777777777773E-2</v>
      </c>
      <c r="F120" s="44"/>
      <c r="G120" s="44" t="e">
        <f>VLOOKUP($H119,'Work (Wteams)'!$G:$I,2,FALSE)</f>
        <v>#N/A</v>
      </c>
      <c r="H120" s="44"/>
      <c r="I120" s="44" t="e">
        <f>VLOOKUP($H119,'Work (Wteams)'!$G:$I,3,FALSE)</f>
        <v>#N/A</v>
      </c>
      <c r="J120" s="44"/>
      <c r="K120" s="44"/>
    </row>
    <row r="121" spans="1:11" ht="11.25" customHeight="1" x14ac:dyDescent="0.2">
      <c r="A121" s="45">
        <f>IF(Finish!J123="",Finish!H123,Finish!H123&amp;" (Fem "&amp;Finish!J123&amp;")")</f>
        <v>120</v>
      </c>
      <c r="B121" s="44" t="str">
        <f>Finish!M123</f>
        <v/>
      </c>
      <c r="C121" s="44" t="str">
        <f>Finish!N123</f>
        <v/>
      </c>
      <c r="D121" s="45" t="str">
        <f>Finish!O123&amp;Finish!Q123</f>
        <v/>
      </c>
      <c r="E121" s="46">
        <f>Finish!F123</f>
        <v>7.1527777777777773E-2</v>
      </c>
      <c r="F121" s="44"/>
      <c r="G121" s="44" t="e">
        <f>VLOOKUP($H119,'Work (Wteams)'!$J:$L,2,FALSE)</f>
        <v>#N/A</v>
      </c>
      <c r="H121" s="44"/>
      <c r="I121" s="44" t="e">
        <f>VLOOKUP($H119,'Work (Wteams)'!$J:$L,3,FALSE)</f>
        <v>#N/A</v>
      </c>
      <c r="J121" s="44"/>
      <c r="K121" s="44"/>
    </row>
  </sheetData>
  <pageMargins left="0.11811023622047245" right="0.15748031496062992" top="0.94488188976377963" bottom="0.6692913385826772" header="0" footer="0"/>
  <pageSetup paperSize="9" orientation="portrait"/>
  <headerFooter>
    <oddHeader>&amp;CTimothy Taylors Tom Tittiman&amp;R24th June 2012</oddHeader>
    <oddFooter>&amp;CCalder Valley Fellrunners (www.cvfr.co.uk)&amp;R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238"/>
  <sheetViews>
    <sheetView tabSelected="1" topLeftCell="A110" workbookViewId="0"/>
  </sheetViews>
  <sheetFormatPr defaultColWidth="12.5703125" defaultRowHeight="15" customHeight="1" x14ac:dyDescent="0.2"/>
  <cols>
    <col min="1" max="1" width="23.5703125" customWidth="1"/>
    <col min="2" max="2" width="23" customWidth="1"/>
    <col min="3" max="3" width="32" bestFit="1" customWidth="1"/>
    <col min="4" max="4" width="8.85546875" bestFit="1" customWidth="1"/>
    <col min="5" max="5" width="10.5703125" customWidth="1"/>
    <col min="6" max="6" width="9.140625" customWidth="1"/>
    <col min="7" max="11" width="8.5703125" customWidth="1"/>
  </cols>
  <sheetData>
    <row r="1" spans="1:11" ht="18" customHeight="1" x14ac:dyDescent="0.2">
      <c r="A1" s="51" t="s">
        <v>57</v>
      </c>
      <c r="B1" s="52" t="s">
        <v>33</v>
      </c>
      <c r="C1" s="52" t="s">
        <v>52</v>
      </c>
      <c r="D1" s="51" t="s">
        <v>53</v>
      </c>
      <c r="E1" s="53" t="s">
        <v>58</v>
      </c>
      <c r="F1" s="54"/>
      <c r="G1" s="54"/>
      <c r="H1" s="54"/>
      <c r="I1" s="54"/>
      <c r="J1" s="54"/>
      <c r="K1" s="54"/>
    </row>
    <row r="2" spans="1:11" ht="18" customHeight="1" x14ac:dyDescent="0.25">
      <c r="A2" s="55">
        <f>IF(Finish!J4="",Finish!H4,Finish!H4&amp;" (fem "&amp;Finish!J4&amp;")")</f>
        <v>1</v>
      </c>
      <c r="B2" s="56" t="str">
        <f>Finish!M4</f>
        <v>Grant Cunliffe</v>
      </c>
      <c r="C2" s="56" t="str">
        <f>Finish!N4</f>
        <v>Rossendale Harriers</v>
      </c>
      <c r="D2" s="55" t="str">
        <f>Finish!O4</f>
        <v>MSen</v>
      </c>
      <c r="E2" s="57">
        <f>Finish!F4</f>
        <v>2.5555555555555554E-2</v>
      </c>
      <c r="F2" s="56"/>
      <c r="G2" s="56"/>
      <c r="H2" s="56"/>
      <c r="I2" s="56"/>
      <c r="J2" s="56"/>
      <c r="K2" s="56"/>
    </row>
    <row r="3" spans="1:11" ht="18" customHeight="1" x14ac:dyDescent="0.25">
      <c r="A3" s="55">
        <f>IF(Finish!J5="",Finish!H5,Finish!H5&amp;" (fem "&amp;Finish!J5&amp;")")</f>
        <v>2</v>
      </c>
      <c r="B3" s="56" t="str">
        <f>Finish!M5</f>
        <v xml:space="preserve">Andrew Worster </v>
      </c>
      <c r="C3" s="56" t="str">
        <f>Finish!N5</f>
        <v>CVFR</v>
      </c>
      <c r="D3" s="55" t="str">
        <f>Finish!O5</f>
        <v>MSen</v>
      </c>
      <c r="E3" s="57">
        <f>Finish!F5</f>
        <v>2.6689814814814816E-2</v>
      </c>
      <c r="F3" s="56"/>
      <c r="G3" s="56"/>
      <c r="H3" s="56"/>
      <c r="I3" s="56"/>
      <c r="J3" s="56"/>
      <c r="K3" s="56"/>
    </row>
    <row r="4" spans="1:11" ht="18" customHeight="1" x14ac:dyDescent="0.25">
      <c r="A4" s="55">
        <f>IF(Finish!J6="",Finish!H6,Finish!H6&amp;" (fem "&amp;Finish!J6&amp;")")</f>
        <v>3</v>
      </c>
      <c r="B4" s="56" t="str">
        <f>Finish!M6</f>
        <v>Alex Whittem</v>
      </c>
      <c r="C4" s="56" t="str">
        <f>Finish!N6</f>
        <v>CVFR</v>
      </c>
      <c r="D4" s="55" t="str">
        <f>Finish!O6</f>
        <v>M40</v>
      </c>
      <c r="E4" s="57">
        <f>Finish!F6</f>
        <v>2.7442129629629632E-2</v>
      </c>
      <c r="F4" s="56"/>
      <c r="G4" s="56"/>
      <c r="H4" s="56"/>
      <c r="I4" s="56"/>
      <c r="J4" s="56"/>
      <c r="K4" s="56"/>
    </row>
    <row r="5" spans="1:11" ht="18" customHeight="1" x14ac:dyDescent="0.25">
      <c r="A5" s="55">
        <f>IF(Finish!J7="",Finish!H7,Finish!H7&amp;" (fem "&amp;Finish!J7&amp;")")</f>
        <v>4</v>
      </c>
      <c r="B5" s="56" t="str">
        <f>Finish!M7</f>
        <v>Oliver Heaton</v>
      </c>
      <c r="C5" s="56" t="str">
        <f>Finish!N7</f>
        <v>Bowland Fell Runners</v>
      </c>
      <c r="D5" s="55" t="str">
        <f>Finish!O7</f>
        <v>Msen</v>
      </c>
      <c r="E5" s="57">
        <f>Finish!F7</f>
        <v>2.8182870370370369E-2</v>
      </c>
      <c r="F5" s="56"/>
      <c r="G5" s="56"/>
      <c r="H5" s="56"/>
      <c r="I5" s="56"/>
      <c r="J5" s="56"/>
      <c r="K5" s="56"/>
    </row>
    <row r="6" spans="1:11" ht="18" customHeight="1" x14ac:dyDescent="0.25">
      <c r="A6" s="55">
        <f>IF(Finish!J8="",Finish!H8,Finish!H8&amp;" (fem "&amp;Finish!J8&amp;")")</f>
        <v>5</v>
      </c>
      <c r="B6" s="56" t="str">
        <f>Finish!M8</f>
        <v>Chris Donnelly</v>
      </c>
      <c r="C6" s="56" t="str">
        <f>Finish!N8</f>
        <v>Sale Harriers</v>
      </c>
      <c r="D6" s="55" t="str">
        <f>Finish!O8</f>
        <v>M40</v>
      </c>
      <c r="E6" s="57">
        <f>Finish!F8</f>
        <v>2.8437500000000001E-2</v>
      </c>
      <c r="F6" s="56"/>
      <c r="G6" s="56"/>
      <c r="H6" s="56"/>
      <c r="I6" s="56"/>
      <c r="J6" s="56"/>
      <c r="K6" s="56"/>
    </row>
    <row r="7" spans="1:11" ht="18" customHeight="1" x14ac:dyDescent="0.25">
      <c r="A7" s="55">
        <f>IF(Finish!J9="",Finish!H9,Finish!H9&amp;" (fem "&amp;Finish!J9&amp;")")</f>
        <v>6</v>
      </c>
      <c r="B7" s="56" t="str">
        <f>Finish!M9</f>
        <v>Dan Gilbert</v>
      </c>
      <c r="C7" s="56" t="str">
        <f>Finish!N9</f>
        <v>Horwich RMI Harriers</v>
      </c>
      <c r="D7" s="55" t="str">
        <f>Finish!O9</f>
        <v>M45</v>
      </c>
      <c r="E7" s="57">
        <f>Finish!F9</f>
        <v>2.8784722222222222E-2</v>
      </c>
      <c r="F7" s="56"/>
      <c r="G7" s="56"/>
      <c r="H7" s="56"/>
      <c r="I7" s="56"/>
      <c r="J7" s="56"/>
      <c r="K7" s="56"/>
    </row>
    <row r="8" spans="1:11" ht="18" customHeight="1" x14ac:dyDescent="0.25">
      <c r="A8" s="55">
        <f>IF(Finish!J10="",Finish!H10,Finish!H10&amp;" (fem "&amp;Finish!J10&amp;")")</f>
        <v>7</v>
      </c>
      <c r="B8" s="56" t="str">
        <f>Finish!M10</f>
        <v>Marc Hartley</v>
      </c>
      <c r="C8" s="56" t="str">
        <f>Finish!N10</f>
        <v>Blackburn Harriers</v>
      </c>
      <c r="D8" s="55" t="str">
        <f>Finish!O10</f>
        <v>MSen</v>
      </c>
      <c r="E8" s="57">
        <f>Finish!F10</f>
        <v>2.8958333333333336E-2</v>
      </c>
      <c r="F8" s="56"/>
      <c r="G8" s="56"/>
      <c r="H8" s="56"/>
      <c r="I8" s="56"/>
      <c r="J8" s="56"/>
      <c r="K8" s="56"/>
    </row>
    <row r="9" spans="1:11" ht="18" customHeight="1" x14ac:dyDescent="0.25">
      <c r="A9" s="55">
        <f>IF(Finish!J11="",Finish!H11,Finish!H11&amp;" (fem "&amp;Finish!J11&amp;")")</f>
        <v>8</v>
      </c>
      <c r="B9" s="56" t="str">
        <f>Finish!M11</f>
        <v>Ian Carruthers</v>
      </c>
      <c r="C9" s="56" t="str">
        <f>Finish!N11</f>
        <v>u/a</v>
      </c>
      <c r="D9" s="55" t="str">
        <f>Finish!O11</f>
        <v>M40</v>
      </c>
      <c r="E9" s="57">
        <f>Finish!F11</f>
        <v>2.8981481481481483E-2</v>
      </c>
      <c r="F9" s="56"/>
      <c r="G9" s="56"/>
      <c r="H9" s="56"/>
      <c r="I9" s="56"/>
      <c r="J9" s="56"/>
      <c r="K9" s="56"/>
    </row>
    <row r="10" spans="1:11" ht="18" customHeight="1" x14ac:dyDescent="0.25">
      <c r="A10" s="55">
        <f>IF(Finish!J12="",Finish!H12,Finish!H12&amp;" (fem "&amp;Finish!J12&amp;")")</f>
        <v>9</v>
      </c>
      <c r="B10" s="56" t="str">
        <f>Finish!M12</f>
        <v>Declan Tattersall</v>
      </c>
      <c r="C10" s="56" t="str">
        <f>Finish!N12</f>
        <v>Bury AC</v>
      </c>
      <c r="D10" s="55" t="str">
        <f>Finish!O12</f>
        <v>MSen</v>
      </c>
      <c r="E10" s="57">
        <f>Finish!F12</f>
        <v>2.8993055555555553E-2</v>
      </c>
      <c r="F10" s="56"/>
      <c r="G10" s="56"/>
      <c r="H10" s="56"/>
      <c r="I10" s="56"/>
      <c r="J10" s="56"/>
      <c r="K10" s="56"/>
    </row>
    <row r="11" spans="1:11" ht="18" customHeight="1" x14ac:dyDescent="0.25">
      <c r="A11" s="55">
        <f>IF(Finish!J13="",Finish!H13,Finish!H13&amp;" (fem "&amp;Finish!J13&amp;")")</f>
        <v>10</v>
      </c>
      <c r="B11" s="56" t="str">
        <f>Finish!M13</f>
        <v>Michael Fleming</v>
      </c>
      <c r="C11" s="56" t="str">
        <f>Finish!N13</f>
        <v>Saddleworth Runners</v>
      </c>
      <c r="D11" s="55" t="str">
        <f>Finish!O13</f>
        <v>M40</v>
      </c>
      <c r="E11" s="57">
        <f>Finish!F13</f>
        <v>2.9224537037037035E-2</v>
      </c>
      <c r="F11" s="56"/>
      <c r="G11" s="56"/>
      <c r="H11" s="56"/>
      <c r="I11" s="56"/>
      <c r="J11" s="56"/>
      <c r="K11" s="56"/>
    </row>
    <row r="12" spans="1:11" ht="18" customHeight="1" x14ac:dyDescent="0.25">
      <c r="A12" s="55" t="str">
        <f>IF(Finish!J14="",Finish!H14,Finish!H14&amp;" (fem "&amp;Finish!J14&amp;")")</f>
        <v>11 (fem 1)</v>
      </c>
      <c r="B12" s="56" t="str">
        <f>Finish!M14</f>
        <v>Martha Tibbot</v>
      </c>
      <c r="C12" s="56" t="str">
        <f>Finish!N14</f>
        <v>Saddleworth Runners</v>
      </c>
      <c r="D12" s="55" t="str">
        <f>Finish!O14</f>
        <v>WSen</v>
      </c>
      <c r="E12" s="57">
        <f>Finish!F14</f>
        <v>2.9641203703703701E-2</v>
      </c>
      <c r="F12" s="56"/>
      <c r="G12" s="56"/>
      <c r="H12" s="56"/>
      <c r="I12" s="56"/>
      <c r="J12" s="56"/>
      <c r="K12" s="56"/>
    </row>
    <row r="13" spans="1:11" ht="18" customHeight="1" x14ac:dyDescent="0.25">
      <c r="A13" s="55">
        <f>IF(Finish!J15="",Finish!H15,Finish!H15&amp;" (fem "&amp;Finish!J15&amp;")")</f>
        <v>12</v>
      </c>
      <c r="B13" s="56" t="str">
        <f>Finish!M15</f>
        <v>Matt Fawthrop</v>
      </c>
      <c r="C13" s="56" t="str">
        <f>Finish!N15</f>
        <v>Horwich RMI Harriers</v>
      </c>
      <c r="D13" s="55" t="str">
        <f>Finish!O15</f>
        <v>MSen</v>
      </c>
      <c r="E13" s="57">
        <f>Finish!F15</f>
        <v>2.9861111111111113E-2</v>
      </c>
      <c r="F13" s="56"/>
      <c r="G13" s="56"/>
      <c r="H13" s="56"/>
      <c r="I13" s="56"/>
      <c r="J13" s="56"/>
      <c r="K13" s="56"/>
    </row>
    <row r="14" spans="1:11" ht="18" customHeight="1" x14ac:dyDescent="0.25">
      <c r="A14" s="55">
        <f>IF(Finish!J16="",Finish!H16,Finish!H16&amp;" (fem "&amp;Finish!J16&amp;")")</f>
        <v>13</v>
      </c>
      <c r="B14" s="56" t="str">
        <f>Finish!M16</f>
        <v>Darren Shackleton</v>
      </c>
      <c r="C14" s="56" t="str">
        <f>Finish!N16</f>
        <v>Todmorden Harriers</v>
      </c>
      <c r="D14" s="55" t="str">
        <f>Finish!O16</f>
        <v>MSen</v>
      </c>
      <c r="E14" s="57">
        <f>Finish!F16</f>
        <v>3.0405092592592595E-2</v>
      </c>
      <c r="F14" s="56"/>
      <c r="G14" s="56"/>
      <c r="H14" s="56"/>
      <c r="I14" s="56"/>
      <c r="J14" s="56"/>
      <c r="K14" s="56"/>
    </row>
    <row r="15" spans="1:11" ht="18" customHeight="1" x14ac:dyDescent="0.25">
      <c r="A15" s="55">
        <f>IF(Finish!J17="",Finish!H17,Finish!H17&amp;" (fem "&amp;Finish!J17&amp;")")</f>
        <v>14</v>
      </c>
      <c r="B15" s="56" t="str">
        <f>Finish!M17</f>
        <v>Philip Greenwood</v>
      </c>
      <c r="C15" s="56" t="str">
        <f>Finish!N17</f>
        <v>Rossendale Harriers</v>
      </c>
      <c r="D15" s="55" t="str">
        <f>Finish!O17</f>
        <v>MSen</v>
      </c>
      <c r="E15" s="57">
        <f>Finish!F17</f>
        <v>3.0648148148148147E-2</v>
      </c>
      <c r="F15" s="56"/>
      <c r="G15" s="56"/>
      <c r="H15" s="56"/>
      <c r="I15" s="56"/>
      <c r="J15" s="56"/>
      <c r="K15" s="56"/>
    </row>
    <row r="16" spans="1:11" ht="18" customHeight="1" x14ac:dyDescent="0.25">
      <c r="A16" s="55">
        <f>IF(Finish!J18="",Finish!H18,Finish!H18&amp;" (fem "&amp;Finish!J18&amp;")")</f>
        <v>15</v>
      </c>
      <c r="B16" s="56" t="str">
        <f>Finish!M18</f>
        <v>Peter Coates</v>
      </c>
      <c r="C16" s="56" t="str">
        <f>Finish!N18</f>
        <v>CleM</v>
      </c>
      <c r="D16" s="55" t="str">
        <f>Finish!O18</f>
        <v>M45</v>
      </c>
      <c r="E16" s="57">
        <f>Finish!F18</f>
        <v>3.125E-2</v>
      </c>
      <c r="F16" s="56"/>
      <c r="G16" s="56"/>
      <c r="H16" s="56"/>
      <c r="I16" s="56"/>
      <c r="J16" s="56"/>
      <c r="K16" s="56"/>
    </row>
    <row r="17" spans="1:11" ht="18" customHeight="1" x14ac:dyDescent="0.25">
      <c r="A17" s="55">
        <f>IF(Finish!J19="",Finish!H19,Finish!H19&amp;" (fem "&amp;Finish!J19&amp;")")</f>
        <v>16</v>
      </c>
      <c r="B17" s="56" t="str">
        <f>Finish!M19</f>
        <v>Dom Howell</v>
      </c>
      <c r="C17" s="56" t="str">
        <f>Finish!N19</f>
        <v>CleM</v>
      </c>
      <c r="D17" s="55" t="str">
        <f>Finish!O19</f>
        <v>M45</v>
      </c>
      <c r="E17" s="57">
        <f>Finish!F19</f>
        <v>3.1284722222222221E-2</v>
      </c>
      <c r="F17" s="56"/>
      <c r="G17" s="56"/>
      <c r="H17" s="56"/>
      <c r="I17" s="56"/>
      <c r="J17" s="56"/>
      <c r="K17" s="56"/>
    </row>
    <row r="18" spans="1:11" ht="18" customHeight="1" x14ac:dyDescent="0.25">
      <c r="A18" s="55">
        <f>IF(Finish!J20="",Finish!H20,Finish!H20&amp;" (fem "&amp;Finish!J20&amp;")")</f>
        <v>17</v>
      </c>
      <c r="B18" s="56" t="str">
        <f>Finish!M20</f>
        <v>Matthew Clawson</v>
      </c>
      <c r="C18" s="56" t="str">
        <f>Finish!N20</f>
        <v>Rossendale Harriers</v>
      </c>
      <c r="D18" s="55" t="str">
        <f>Finish!O20</f>
        <v>MSen</v>
      </c>
      <c r="E18" s="57">
        <f>Finish!F20</f>
        <v>3.184027777777778E-2</v>
      </c>
      <c r="F18" s="56"/>
      <c r="G18" s="56"/>
      <c r="H18" s="56"/>
      <c r="I18" s="56"/>
      <c r="J18" s="56"/>
      <c r="K18" s="56"/>
    </row>
    <row r="19" spans="1:11" ht="18" customHeight="1" x14ac:dyDescent="0.25">
      <c r="A19" s="55">
        <f>IF(Finish!J21="",Finish!H21,Finish!H21&amp;" (fem "&amp;Finish!J21&amp;")")</f>
        <v>18</v>
      </c>
      <c r="B19" s="56" t="str">
        <f>Finish!M21</f>
        <v>Darren Graham</v>
      </c>
      <c r="C19" s="56" t="str">
        <f>Finish!N21</f>
        <v>Todmorden Harriers</v>
      </c>
      <c r="D19" s="55" t="str">
        <f>Finish!O21</f>
        <v>M50</v>
      </c>
      <c r="E19" s="57">
        <f>Finish!F21</f>
        <v>3.2337962962962964E-2</v>
      </c>
      <c r="F19" s="56"/>
      <c r="G19" s="56"/>
      <c r="H19" s="56"/>
      <c r="I19" s="56"/>
      <c r="J19" s="56"/>
      <c r="K19" s="56"/>
    </row>
    <row r="20" spans="1:11" ht="18" customHeight="1" x14ac:dyDescent="0.25">
      <c r="A20" s="55">
        <f>IF(Finish!J22="",Finish!H22,Finish!H22&amp;" (fem "&amp;Finish!J22&amp;")")</f>
        <v>19</v>
      </c>
      <c r="B20" s="56" t="str">
        <f>Finish!M22</f>
        <v>Richard Stevenson</v>
      </c>
      <c r="C20" s="56" t="str">
        <f>Finish!N22</f>
        <v>CleM</v>
      </c>
      <c r="D20" s="55" t="str">
        <f>Finish!O22</f>
        <v>M45</v>
      </c>
      <c r="E20" s="57">
        <f>Finish!F22</f>
        <v>3.2384259259259258E-2</v>
      </c>
      <c r="F20" s="56"/>
      <c r="G20" s="56"/>
      <c r="H20" s="56"/>
      <c r="I20" s="56"/>
      <c r="J20" s="56"/>
      <c r="K20" s="56"/>
    </row>
    <row r="21" spans="1:11" ht="18" customHeight="1" x14ac:dyDescent="0.25">
      <c r="A21" s="55">
        <f>IF(Finish!J23="",Finish!H23,Finish!H23&amp;" (fem "&amp;Finish!J23&amp;")")</f>
        <v>20</v>
      </c>
      <c r="B21" s="56" t="str">
        <f>Finish!M23</f>
        <v>Mark Walsh</v>
      </c>
      <c r="C21" s="56" t="str">
        <f>Finish!N23</f>
        <v>Horwich RMI Harriers</v>
      </c>
      <c r="D21" s="55" t="str">
        <f>Finish!O23</f>
        <v>M50</v>
      </c>
      <c r="E21" s="57">
        <f>Finish!F23</f>
        <v>3.246527777777778E-2</v>
      </c>
      <c r="F21" s="56"/>
      <c r="G21" s="56"/>
      <c r="H21" s="56"/>
      <c r="I21" s="56"/>
      <c r="J21" s="56"/>
      <c r="K21" s="56"/>
    </row>
    <row r="22" spans="1:11" ht="18" customHeight="1" x14ac:dyDescent="0.25">
      <c r="A22" s="55">
        <f>IF(Finish!J24="",Finish!H24,Finish!H24&amp;" (fem "&amp;Finish!J24&amp;")")</f>
        <v>21</v>
      </c>
      <c r="B22" s="56" t="str">
        <f>Finish!M24</f>
        <v>Rick Solman</v>
      </c>
      <c r="C22" s="56" t="str">
        <f>Finish!N24</f>
        <v>Rossendale Harriers</v>
      </c>
      <c r="D22" s="55" t="str">
        <f>Finish!O24</f>
        <v>M40</v>
      </c>
      <c r="E22" s="57">
        <f>Finish!F24</f>
        <v>3.2685185185185185E-2</v>
      </c>
      <c r="F22" s="56"/>
      <c r="G22" s="56"/>
      <c r="H22" s="56"/>
      <c r="I22" s="56"/>
      <c r="J22" s="56"/>
      <c r="K22" s="56"/>
    </row>
    <row r="23" spans="1:11" ht="18" customHeight="1" x14ac:dyDescent="0.25">
      <c r="A23" s="55">
        <f>IF(Finish!J25="",Finish!H25,Finish!H25&amp;" (fem "&amp;Finish!J25&amp;")")</f>
        <v>22</v>
      </c>
      <c r="B23" s="56" t="str">
        <f>Finish!M25</f>
        <v>Dave Haygarth</v>
      </c>
      <c r="C23" s="56" t="str">
        <f>Finish!N25</f>
        <v>Rossendale Harriers</v>
      </c>
      <c r="D23" s="55" t="str">
        <f>Finish!O25</f>
        <v>M50</v>
      </c>
      <c r="E23" s="57">
        <f>Finish!F25</f>
        <v>3.318287037037037E-2</v>
      </c>
      <c r="F23" s="56"/>
      <c r="G23" s="56"/>
      <c r="H23" s="56"/>
      <c r="I23" s="56"/>
      <c r="J23" s="56"/>
      <c r="K23" s="56"/>
    </row>
    <row r="24" spans="1:11" ht="18" customHeight="1" x14ac:dyDescent="0.25">
      <c r="A24" s="55">
        <f>IF(Finish!J26="",Finish!H26,Finish!H26&amp;" (fem "&amp;Finish!J26&amp;")")</f>
        <v>23</v>
      </c>
      <c r="B24" s="56" t="str">
        <f>Finish!M26</f>
        <v>James Thomas</v>
      </c>
      <c r="C24" s="56" t="str">
        <f>Finish!N26</f>
        <v>Ramsbottom RC</v>
      </c>
      <c r="D24" s="55" t="str">
        <f>Finish!O26</f>
        <v>MSen</v>
      </c>
      <c r="E24" s="57">
        <f>Finish!F26</f>
        <v>3.3368055555555561E-2</v>
      </c>
      <c r="F24" s="56"/>
      <c r="G24" s="56"/>
      <c r="H24" s="56"/>
      <c r="I24" s="56"/>
      <c r="J24" s="56"/>
      <c r="K24" s="56"/>
    </row>
    <row r="25" spans="1:11" ht="18" customHeight="1" x14ac:dyDescent="0.25">
      <c r="A25" s="55">
        <f>IF(Finish!J27="",Finish!H27,Finish!H27&amp;" (fem "&amp;Finish!J27&amp;")")</f>
        <v>24</v>
      </c>
      <c r="B25" s="56" t="str">
        <f>Finish!M27</f>
        <v>Mick Toman</v>
      </c>
      <c r="C25" s="56" t="str">
        <f>Finish!N27</f>
        <v>Accrington RR</v>
      </c>
      <c r="D25" s="55" t="str">
        <f>Finish!O27</f>
        <v>M55</v>
      </c>
      <c r="E25" s="57">
        <f>Finish!F27</f>
        <v>3.3495370370370377E-2</v>
      </c>
      <c r="F25" s="56"/>
      <c r="G25" s="56"/>
      <c r="H25" s="56"/>
      <c r="I25" s="56"/>
      <c r="J25" s="56"/>
      <c r="K25" s="56"/>
    </row>
    <row r="26" spans="1:11" ht="18" customHeight="1" x14ac:dyDescent="0.25">
      <c r="A26" s="55">
        <f>IF(Finish!J28="",Finish!H28,Finish!H28&amp;" (fem "&amp;Finish!J28&amp;")")</f>
        <v>25</v>
      </c>
      <c r="B26" s="56" t="str">
        <f>Finish!M28</f>
        <v>Dan Vipham</v>
      </c>
      <c r="C26" s="56" t="str">
        <f>Finish!N28</f>
        <v>u/a</v>
      </c>
      <c r="D26" s="55" t="str">
        <f>Finish!O28</f>
        <v>M40</v>
      </c>
      <c r="E26" s="57">
        <f>Finish!F28</f>
        <v>3.3541666666666671E-2</v>
      </c>
      <c r="F26" s="56"/>
      <c r="G26" s="56"/>
      <c r="H26" s="56"/>
      <c r="I26" s="56"/>
      <c r="J26" s="56"/>
      <c r="K26" s="56"/>
    </row>
    <row r="27" spans="1:11" ht="18" customHeight="1" x14ac:dyDescent="0.25">
      <c r="A27" s="55">
        <f>IF(Finish!J29="",Finish!H29,Finish!H29&amp;" (fem "&amp;Finish!J29&amp;")")</f>
        <v>26</v>
      </c>
      <c r="B27" s="56" t="str">
        <f>Finish!M29</f>
        <v>Neil McRobert</v>
      </c>
      <c r="C27" s="56" t="str">
        <f>Finish!N29</f>
        <v>Ramsbottom RC</v>
      </c>
      <c r="D27" s="55" t="str">
        <f>Finish!O29</f>
        <v>MSen</v>
      </c>
      <c r="E27" s="57">
        <f>Finish!F30</f>
        <v>3.3715277777777782E-2</v>
      </c>
      <c r="F27" s="56"/>
      <c r="G27" s="56"/>
      <c r="H27" s="56"/>
      <c r="I27" s="56"/>
      <c r="J27" s="56"/>
      <c r="K27" s="56"/>
    </row>
    <row r="28" spans="1:11" ht="18" customHeight="1" x14ac:dyDescent="0.25">
      <c r="A28" s="55">
        <f>IF(Finish!J30="",Finish!H30,Finish!H30&amp;" (fem "&amp;Finish!J30&amp;")")</f>
        <v>27</v>
      </c>
      <c r="B28" s="56" t="str">
        <f>Finish!M30</f>
        <v>Dave Kelly</v>
      </c>
      <c r="C28" s="56" t="str">
        <f>Finish!N30</f>
        <v>Rossendale Harriers</v>
      </c>
      <c r="D28" s="55" t="str">
        <f>Finish!O30</f>
        <v>M65</v>
      </c>
      <c r="E28" s="57">
        <f>Finish!F31</f>
        <v>3.380787037037037E-2</v>
      </c>
      <c r="F28" s="56"/>
      <c r="G28" s="56"/>
      <c r="H28" s="56"/>
      <c r="I28" s="56"/>
      <c r="J28" s="56"/>
      <c r="K28" s="56"/>
    </row>
    <row r="29" spans="1:11" ht="18" customHeight="1" x14ac:dyDescent="0.25">
      <c r="A29" s="55" t="str">
        <f>IF(Finish!J31="",Finish!H31,Finish!H31&amp;" (fem "&amp;Finish!J31&amp;")")</f>
        <v>28 (fem 2)</v>
      </c>
      <c r="B29" s="56" t="str">
        <f>Finish!M31</f>
        <v>Lisa Parker</v>
      </c>
      <c r="C29" s="56" t="str">
        <f>Finish!N31</f>
        <v>Accrington RR</v>
      </c>
      <c r="D29" s="55" t="str">
        <f>Finish!O31</f>
        <v>W40</v>
      </c>
      <c r="E29" s="57">
        <f>Finish!F32</f>
        <v>3.3912037037037039E-2</v>
      </c>
      <c r="F29" s="56"/>
      <c r="G29" s="56"/>
      <c r="H29" s="56"/>
      <c r="I29" s="56"/>
      <c r="J29" s="56"/>
      <c r="K29" s="56"/>
    </row>
    <row r="30" spans="1:11" ht="18" customHeight="1" x14ac:dyDescent="0.25">
      <c r="A30" s="55">
        <f>IF(Finish!J32="",Finish!H32,Finish!H32&amp;" (fem "&amp;Finish!J32&amp;")")</f>
        <v>29</v>
      </c>
      <c r="B30" s="56" t="str">
        <f>Finish!M32</f>
        <v>Tom O'Gorman</v>
      </c>
      <c r="C30" s="56" t="str">
        <f>Finish!N32</f>
        <v>Bowland Fell Runners</v>
      </c>
      <c r="D30" s="55" t="str">
        <f>Finish!O32</f>
        <v>MU21</v>
      </c>
      <c r="E30" s="57">
        <f>Finish!F33</f>
        <v>3.3969907407407407E-2</v>
      </c>
      <c r="F30" s="56"/>
      <c r="G30" s="56"/>
      <c r="H30" s="56"/>
      <c r="I30" s="56"/>
      <c r="J30" s="56"/>
      <c r="K30" s="56"/>
    </row>
    <row r="31" spans="1:11" ht="18" customHeight="1" x14ac:dyDescent="0.25">
      <c r="A31" s="55">
        <f>IF(Finish!J33="",Finish!H33,Finish!H33&amp;" (fem "&amp;Finish!J33&amp;")")</f>
        <v>30</v>
      </c>
      <c r="B31" s="56" t="str">
        <f>Finish!M33</f>
        <v>Conor Tyndall</v>
      </c>
      <c r="C31" s="56" t="str">
        <f>Finish!N33</f>
        <v>u/a</v>
      </c>
      <c r="D31" s="55" t="str">
        <f>Finish!O33</f>
        <v>MSen</v>
      </c>
      <c r="E31" s="57">
        <f>Finish!F34</f>
        <v>3.4027777777777775E-2</v>
      </c>
      <c r="F31" s="56"/>
      <c r="G31" s="56"/>
      <c r="H31" s="56"/>
      <c r="I31" s="56"/>
      <c r="J31" s="56"/>
      <c r="K31" s="56"/>
    </row>
    <row r="32" spans="1:11" ht="18" customHeight="1" x14ac:dyDescent="0.25">
      <c r="A32" s="55">
        <f>IF(Finish!J34="",Finish!H34,Finish!H34&amp;" (fem "&amp;Finish!J34&amp;")")</f>
        <v>31</v>
      </c>
      <c r="B32" s="56" t="str">
        <f>Finish!M34</f>
        <v>Mervyn Keys</v>
      </c>
      <c r="C32" s="56" t="str">
        <f>Finish!N34</f>
        <v>Rossendale Harriers</v>
      </c>
      <c r="D32" s="55" t="str">
        <f>Finish!O34</f>
        <v>M60</v>
      </c>
      <c r="E32" s="57">
        <f>Finish!F35</f>
        <v>3.4108796296296297E-2</v>
      </c>
      <c r="F32" s="56"/>
      <c r="G32" s="56"/>
      <c r="H32" s="56"/>
      <c r="I32" s="56"/>
      <c r="J32" s="56"/>
      <c r="K32" s="56"/>
    </row>
    <row r="33" spans="1:11" ht="18" customHeight="1" x14ac:dyDescent="0.25">
      <c r="A33" s="55">
        <f>IF(Finish!J35="",Finish!H35,Finish!H35&amp;" (fem "&amp;Finish!J35&amp;")")</f>
        <v>32</v>
      </c>
      <c r="B33" s="56" t="str">
        <f>Finish!M35</f>
        <v>Jan Harwood</v>
      </c>
      <c r="C33" s="56" t="str">
        <f>Finish!N35</f>
        <v>Rossendale Tri Club</v>
      </c>
      <c r="D33" s="55" t="str">
        <f>Finish!O35</f>
        <v>MSen</v>
      </c>
      <c r="E33" s="57">
        <f>Finish!F36</f>
        <v>3.4583333333333334E-2</v>
      </c>
      <c r="F33" s="56"/>
      <c r="G33" s="56"/>
      <c r="H33" s="56"/>
      <c r="I33" s="56"/>
      <c r="J33" s="56"/>
      <c r="K33" s="56"/>
    </row>
    <row r="34" spans="1:11" ht="18" customHeight="1" x14ac:dyDescent="0.25">
      <c r="A34" s="55">
        <f>IF(Finish!J36="",Finish!H36,Finish!H36&amp;" (fem "&amp;Finish!J36&amp;")")</f>
        <v>33</v>
      </c>
      <c r="B34" s="56" t="str">
        <f>Finish!M36</f>
        <v>Neil Hardiman</v>
      </c>
      <c r="C34" s="56" t="str">
        <f>Finish!N36</f>
        <v>CleM</v>
      </c>
      <c r="D34" s="55" t="str">
        <f>Finish!O36</f>
        <v>M50</v>
      </c>
      <c r="E34" s="57">
        <f>Finish!F37</f>
        <v>3.4768518518518518E-2</v>
      </c>
      <c r="F34" s="56"/>
      <c r="G34" s="56"/>
      <c r="H34" s="56"/>
      <c r="I34" s="56"/>
      <c r="J34" s="56"/>
      <c r="K34" s="56"/>
    </row>
    <row r="35" spans="1:11" ht="18" customHeight="1" x14ac:dyDescent="0.25">
      <c r="A35" s="55">
        <f>IF(Finish!J37="",Finish!H37,Finish!H37&amp;" (fem "&amp;Finish!J37&amp;")")</f>
        <v>34</v>
      </c>
      <c r="B35" s="56" t="str">
        <f>Finish!M37</f>
        <v>Liam Walsh</v>
      </c>
      <c r="C35" s="56" t="str">
        <f>Finish!N37</f>
        <v>u/a</v>
      </c>
      <c r="D35" s="55" t="str">
        <f>Finish!O37</f>
        <v>Msen</v>
      </c>
      <c r="E35" s="57">
        <f>Finish!F38</f>
        <v>3.4953703703703702E-2</v>
      </c>
      <c r="F35" s="56"/>
      <c r="G35" s="56"/>
      <c r="H35" s="56"/>
      <c r="I35" s="56"/>
      <c r="J35" s="56"/>
      <c r="K35" s="56"/>
    </row>
    <row r="36" spans="1:11" ht="18" customHeight="1" x14ac:dyDescent="0.25">
      <c r="A36" s="55">
        <f>IF(Finish!J38="",Finish!H38,Finish!H38&amp;" (fem "&amp;Finish!J38&amp;")")</f>
        <v>35</v>
      </c>
      <c r="B36" s="56" t="str">
        <f>Finish!M38</f>
        <v>Rick Moore</v>
      </c>
      <c r="C36" s="56" t="str">
        <f>Finish!N38</f>
        <v>CleM</v>
      </c>
      <c r="D36" s="55" t="str">
        <f>Finish!O38</f>
        <v>M60</v>
      </c>
      <c r="E36" s="57">
        <f>Finish!F39</f>
        <v>3.5416666666666666E-2</v>
      </c>
      <c r="F36" s="56"/>
      <c r="G36" s="56"/>
      <c r="H36" s="56"/>
      <c r="I36" s="56"/>
      <c r="J36" s="56"/>
      <c r="K36" s="56"/>
    </row>
    <row r="37" spans="1:11" ht="18" customHeight="1" x14ac:dyDescent="0.25">
      <c r="A37" s="55">
        <f>IF(Finish!J39="",Finish!H39,Finish!H39&amp;" (fem "&amp;Finish!J39&amp;")")</f>
        <v>36</v>
      </c>
      <c r="B37" s="56" t="str">
        <f>Finish!M39</f>
        <v>James Bowater</v>
      </c>
      <c r="C37" s="56" t="str">
        <f>Finish!N39</f>
        <v>Rossendale Harriers</v>
      </c>
      <c r="D37" s="55" t="str">
        <f>Finish!O39</f>
        <v>M45</v>
      </c>
      <c r="E37" s="57">
        <f>Finish!F40</f>
        <v>3.5543981481481482E-2</v>
      </c>
      <c r="F37" s="56"/>
      <c r="G37" s="56"/>
      <c r="H37" s="56"/>
      <c r="I37" s="56"/>
      <c r="J37" s="56"/>
      <c r="K37" s="56"/>
    </row>
    <row r="38" spans="1:11" ht="18" customHeight="1" x14ac:dyDescent="0.25">
      <c r="A38" s="55">
        <f>IF(Finish!J40="",Finish!H40,Finish!H40&amp;" (fem "&amp;Finish!J40&amp;")")</f>
        <v>37</v>
      </c>
      <c r="B38" s="56" t="str">
        <f>Finish!M40</f>
        <v>Brian Hickey</v>
      </c>
      <c r="C38" s="56" t="str">
        <f>Finish!N40</f>
        <v>Cheshire Hill Racers</v>
      </c>
      <c r="D38" s="55" t="str">
        <f>Finish!O40</f>
        <v>M55</v>
      </c>
      <c r="E38" s="57">
        <f>Finish!F41</f>
        <v>3.5590277777777776E-2</v>
      </c>
      <c r="F38" s="56"/>
      <c r="G38" s="56"/>
      <c r="H38" s="56"/>
      <c r="I38" s="56"/>
      <c r="J38" s="56"/>
      <c r="K38" s="56"/>
    </row>
    <row r="39" spans="1:11" ht="18" customHeight="1" x14ac:dyDescent="0.25">
      <c r="A39" s="55">
        <f>IF(Finish!J41="",Finish!H41,Finish!H41&amp;" (fem "&amp;Finish!J41&amp;")")</f>
        <v>38</v>
      </c>
      <c r="B39" s="56" t="str">
        <f>Finish!M41</f>
        <v>Paul Boardman</v>
      </c>
      <c r="C39" s="56" t="str">
        <f>Finish!N41</f>
        <v>Horwich RMI Harriers</v>
      </c>
      <c r="D39" s="55" t="str">
        <f>Finish!O41</f>
        <v>M60</v>
      </c>
      <c r="E39" s="57">
        <f>Finish!F42</f>
        <v>3.5763888888888887E-2</v>
      </c>
      <c r="F39" s="56"/>
      <c r="G39" s="56"/>
      <c r="H39" s="56"/>
      <c r="I39" s="56"/>
      <c r="J39" s="56"/>
      <c r="K39" s="56"/>
    </row>
    <row r="40" spans="1:11" ht="18" customHeight="1" x14ac:dyDescent="0.25">
      <c r="A40" s="55">
        <f>IF(Finish!J42="",Finish!H42,Finish!H42&amp;" (fem "&amp;Finish!J42&amp;")")</f>
        <v>39</v>
      </c>
      <c r="B40" s="56" t="str">
        <f>Finish!M42</f>
        <v>Christian Ellis</v>
      </c>
      <c r="C40" s="56" t="str">
        <f>Finish!N42</f>
        <v>u/a</v>
      </c>
      <c r="D40" s="55" t="str">
        <f>Finish!O42</f>
        <v>M50</v>
      </c>
      <c r="E40" s="57">
        <f>Finish!F43</f>
        <v>3.5856481481481482E-2</v>
      </c>
      <c r="F40" s="56"/>
      <c r="G40" s="56"/>
      <c r="H40" s="56"/>
      <c r="I40" s="56"/>
      <c r="J40" s="56"/>
      <c r="K40" s="56"/>
    </row>
    <row r="41" spans="1:11" ht="18" customHeight="1" x14ac:dyDescent="0.25">
      <c r="A41" s="55">
        <f>IF(Finish!J43="",Finish!H43,Finish!H43&amp;" (fem "&amp;Finish!J43&amp;")")</f>
        <v>40</v>
      </c>
      <c r="B41" s="56" t="str">
        <f>Finish!M43</f>
        <v>Thornton Taylor</v>
      </c>
      <c r="C41" s="56" t="str">
        <f>Finish!N43</f>
        <v>Rossendale Harriers</v>
      </c>
      <c r="D41" s="55" t="str">
        <f>Finish!O43</f>
        <v>M65</v>
      </c>
      <c r="E41" s="57">
        <f>Finish!F44</f>
        <v>3.5891203703703703E-2</v>
      </c>
      <c r="F41" s="56"/>
      <c r="G41" s="56"/>
      <c r="H41" s="56"/>
      <c r="I41" s="56"/>
      <c r="J41" s="56"/>
      <c r="K41" s="56"/>
    </row>
    <row r="42" spans="1:11" ht="18" customHeight="1" x14ac:dyDescent="0.25">
      <c r="A42" s="55">
        <f>IF(Finish!J44="",Finish!H44,Finish!H44&amp;" (fem "&amp;Finish!J44&amp;")")</f>
        <v>41</v>
      </c>
      <c r="B42" s="56" t="str">
        <f>Finish!M44</f>
        <v>Dan Stacey</v>
      </c>
      <c r="C42" s="56" t="str">
        <f>Finish!N44</f>
        <v>Ramsbottom RC</v>
      </c>
      <c r="D42" s="55" t="str">
        <f>Finish!O44</f>
        <v>M45</v>
      </c>
      <c r="E42" s="57">
        <f>Finish!F45</f>
        <v>3.5983796296296298E-2</v>
      </c>
      <c r="F42" s="56"/>
      <c r="G42" s="56"/>
      <c r="H42" s="56"/>
      <c r="I42" s="56"/>
      <c r="J42" s="56"/>
      <c r="K42" s="56"/>
    </row>
    <row r="43" spans="1:11" ht="18" customHeight="1" x14ac:dyDescent="0.25">
      <c r="A43" s="55" t="str">
        <f>IF(Finish!J45="",Finish!H45,Finish!H45&amp;" (fem "&amp;Finish!J45&amp;")")</f>
        <v>42 (fem 3)</v>
      </c>
      <c r="B43" s="56" t="str">
        <f>Finish!M45</f>
        <v>Deborah Gowans</v>
      </c>
      <c r="C43" s="56" t="str">
        <f>Finish!N45</f>
        <v>Todmorden Harriers</v>
      </c>
      <c r="D43" s="55" t="str">
        <f>Finish!O45</f>
        <v>W55</v>
      </c>
      <c r="E43" s="57">
        <f>Finish!F46</f>
        <v>3.6064814814814813E-2</v>
      </c>
      <c r="F43" s="56"/>
      <c r="G43" s="56"/>
      <c r="H43" s="56"/>
      <c r="I43" s="56"/>
      <c r="J43" s="56"/>
      <c r="K43" s="56"/>
    </row>
    <row r="44" spans="1:11" ht="18" customHeight="1" x14ac:dyDescent="0.25">
      <c r="A44" s="55">
        <f>IF(Finish!J46="",Finish!H46,Finish!H46&amp;" (fem "&amp;Finish!J46&amp;")")</f>
        <v>43</v>
      </c>
      <c r="B44" s="56" t="str">
        <f>Finish!M46</f>
        <v>Joe Curran</v>
      </c>
      <c r="C44" s="56" t="str">
        <f>Finish!N46</f>
        <v>Accrington RR</v>
      </c>
      <c r="D44" s="55" t="str">
        <f>Finish!O46</f>
        <v>M55</v>
      </c>
      <c r="E44" s="57">
        <f>Finish!F47</f>
        <v>3.6215277777777777E-2</v>
      </c>
      <c r="F44" s="56"/>
      <c r="G44" s="56"/>
      <c r="H44" s="56"/>
      <c r="I44" s="56"/>
      <c r="J44" s="56"/>
      <c r="K44" s="56"/>
    </row>
    <row r="45" spans="1:11" ht="18" customHeight="1" x14ac:dyDescent="0.25">
      <c r="A45" s="55" t="str">
        <f>IF(Finish!J47="",Finish!H47,Finish!H47&amp;" (fem "&amp;Finish!J47&amp;")")</f>
        <v>44 (fem 4)</v>
      </c>
      <c r="B45" s="56" t="str">
        <f>Finish!M47</f>
        <v>Josephine Wells</v>
      </c>
      <c r="C45" s="56" t="str">
        <f>Finish!N47</f>
        <v>Rossendale Harriers</v>
      </c>
      <c r="D45" s="55" t="str">
        <f>Finish!O47</f>
        <v>Wsen</v>
      </c>
      <c r="E45" s="57">
        <f>Finish!F48</f>
        <v>3.6481481481481483E-2</v>
      </c>
      <c r="F45" s="56"/>
      <c r="G45" s="56"/>
      <c r="H45" s="56"/>
      <c r="I45" s="56"/>
      <c r="J45" s="56"/>
      <c r="K45" s="56"/>
    </row>
    <row r="46" spans="1:11" ht="18" customHeight="1" x14ac:dyDescent="0.25">
      <c r="A46" s="55">
        <f>IF(Finish!J48="",Finish!H48,Finish!H48&amp;" (fem "&amp;Finish!J48&amp;")")</f>
        <v>45</v>
      </c>
      <c r="B46" s="56" t="str">
        <f>Finish!M48</f>
        <v>Bill Beckett</v>
      </c>
      <c r="C46" s="56" t="str">
        <f>Finish!N48</f>
        <v>Chorley A+T</v>
      </c>
      <c r="D46" s="55" t="str">
        <f>Finish!O48</f>
        <v>M55</v>
      </c>
      <c r="E46" s="57">
        <f>Finish!F49</f>
        <v>3.6620370370370373E-2</v>
      </c>
      <c r="F46" s="56"/>
      <c r="G46" s="56"/>
      <c r="H46" s="56"/>
      <c r="I46" s="56"/>
      <c r="J46" s="56"/>
      <c r="K46" s="56"/>
    </row>
    <row r="47" spans="1:11" ht="18" customHeight="1" x14ac:dyDescent="0.25">
      <c r="A47" s="55" t="str">
        <f>IF(Finish!J49="",Finish!H49,Finish!H49&amp;" (fem "&amp;Finish!J49&amp;")")</f>
        <v>46 (fem 5)</v>
      </c>
      <c r="B47" s="56" t="str">
        <f>Finish!M49</f>
        <v>Anne-Marie Hindle</v>
      </c>
      <c r="C47" s="56" t="str">
        <f>Finish!N49</f>
        <v>Rossendale Harriers</v>
      </c>
      <c r="D47" s="55" t="str">
        <f>Finish!O49</f>
        <v>W50</v>
      </c>
      <c r="E47" s="57">
        <f>Finish!F50</f>
        <v>3.7152777777777778E-2</v>
      </c>
      <c r="F47" s="56"/>
      <c r="G47" s="56"/>
      <c r="H47" s="56"/>
      <c r="I47" s="56"/>
      <c r="J47" s="56"/>
      <c r="K47" s="56"/>
    </row>
    <row r="48" spans="1:11" ht="18" customHeight="1" x14ac:dyDescent="0.25">
      <c r="A48" s="55">
        <f>IF(Finish!J50="",Finish!H50,Finish!H50&amp;" (fem "&amp;Finish!J50&amp;")")</f>
        <v>47</v>
      </c>
      <c r="B48" s="56" t="str">
        <f>Finish!M50</f>
        <v>Andy Holden</v>
      </c>
      <c r="C48" s="56" t="str">
        <f>Finish!N50</f>
        <v>Achille Ratti CC</v>
      </c>
      <c r="D48" s="55" t="str">
        <f>Finish!O50</f>
        <v>M55</v>
      </c>
      <c r="E48" s="57">
        <f>Finish!F51</f>
        <v>3.7210648148148145E-2</v>
      </c>
      <c r="F48" s="56"/>
      <c r="G48" s="56"/>
      <c r="H48" s="56"/>
      <c r="I48" s="56"/>
      <c r="J48" s="56"/>
      <c r="K48" s="56"/>
    </row>
    <row r="49" spans="1:11" ht="18" customHeight="1" x14ac:dyDescent="0.25">
      <c r="A49" s="55">
        <f>IF(Finish!J51="",Finish!H51,Finish!H51&amp;" (fem "&amp;Finish!J51&amp;")")</f>
        <v>48</v>
      </c>
      <c r="B49" s="56" t="str">
        <f>Finish!M51</f>
        <v>James Riley</v>
      </c>
      <c r="C49" s="56" t="str">
        <f>Finish!N51</f>
        <v>Todmorden Harriers</v>
      </c>
      <c r="D49" s="55" t="str">
        <f>Finish!O51</f>
        <v>M50</v>
      </c>
      <c r="E49" s="57">
        <f>Finish!F52</f>
        <v>3.7453703703703704E-2</v>
      </c>
      <c r="F49" s="56"/>
      <c r="G49" s="56"/>
      <c r="H49" s="56"/>
      <c r="I49" s="56"/>
      <c r="J49" s="56"/>
      <c r="K49" s="56"/>
    </row>
    <row r="50" spans="1:11" ht="18" customHeight="1" x14ac:dyDescent="0.25">
      <c r="A50" s="55">
        <f>IF(Finish!J52="",Finish!H52,Finish!H52&amp;" (fem "&amp;Finish!J52&amp;")")</f>
        <v>49</v>
      </c>
      <c r="B50" s="56" t="str">
        <f>Finish!M52</f>
        <v>Lee Harkness</v>
      </c>
      <c r="C50" s="56" t="str">
        <f>Finish!N52</f>
        <v>Rossendale Tri Club</v>
      </c>
      <c r="D50" s="55" t="str">
        <f>Finish!O52</f>
        <v>M50</v>
      </c>
      <c r="E50" s="57">
        <f>Finish!F53</f>
        <v>3.7488425925925925E-2</v>
      </c>
      <c r="F50" s="56"/>
      <c r="G50" s="56"/>
      <c r="H50" s="56"/>
      <c r="I50" s="56"/>
      <c r="J50" s="56"/>
      <c r="K50" s="56"/>
    </row>
    <row r="51" spans="1:11" ht="18" customHeight="1" x14ac:dyDescent="0.25">
      <c r="A51" s="55">
        <f>IF(Finish!J53="",Finish!H53,Finish!H53&amp;" (fem "&amp;Finish!J53&amp;")")</f>
        <v>50</v>
      </c>
      <c r="B51" s="56" t="str">
        <f>Finish!M53</f>
        <v>Alan Davies</v>
      </c>
      <c r="C51" s="56" t="str">
        <f>Finish!N53</f>
        <v>Middleton Harriers</v>
      </c>
      <c r="D51" s="55" t="str">
        <f>Finish!O53</f>
        <v>M65</v>
      </c>
      <c r="E51" s="57">
        <f>Finish!F54</f>
        <v>3.7615740740740741E-2</v>
      </c>
      <c r="F51" s="56"/>
      <c r="G51" s="56"/>
      <c r="H51" s="56"/>
      <c r="I51" s="56"/>
      <c r="J51" s="56"/>
      <c r="K51" s="56"/>
    </row>
    <row r="52" spans="1:11" ht="18" customHeight="1" x14ac:dyDescent="0.25">
      <c r="A52" s="55">
        <f>IF(Finish!J54="",Finish!H54,Finish!H54&amp;" (fem "&amp;Finish!J54&amp;")")</f>
        <v>51</v>
      </c>
      <c r="B52" s="56" t="str">
        <f>Finish!M54</f>
        <v>Lee Entwistle</v>
      </c>
      <c r="C52" s="56" t="str">
        <f>Finish!N54</f>
        <v>Ramsbottom RC</v>
      </c>
      <c r="D52" s="55" t="str">
        <f>Finish!O54</f>
        <v>M45</v>
      </c>
      <c r="E52" s="57">
        <f>Finish!F55</f>
        <v>3.768518518518519E-2</v>
      </c>
      <c r="F52" s="56"/>
      <c r="G52" s="56"/>
      <c r="H52" s="56"/>
      <c r="I52" s="56"/>
      <c r="J52" s="56"/>
      <c r="K52" s="56"/>
    </row>
    <row r="53" spans="1:11" ht="18" customHeight="1" x14ac:dyDescent="0.25">
      <c r="A53" s="55" t="str">
        <f>IF(Finish!J55="",Finish!H55,Finish!H55&amp;" (fem "&amp;Finish!J55&amp;")")</f>
        <v>52 (fem 6)</v>
      </c>
      <c r="B53" s="56" t="str">
        <f>Finish!M55</f>
        <v>Louise Waller</v>
      </c>
      <c r="C53" s="56" t="str">
        <f>Finish!N55</f>
        <v>Rossendale Harriers</v>
      </c>
      <c r="D53" s="55" t="str">
        <f>Finish!O55</f>
        <v>WSen</v>
      </c>
      <c r="E53" s="57">
        <f>Finish!F56</f>
        <v>3.7708333333333337E-2</v>
      </c>
      <c r="F53" s="56"/>
      <c r="G53" s="56"/>
      <c r="H53" s="56"/>
      <c r="I53" s="56"/>
      <c r="J53" s="56"/>
      <c r="K53" s="56"/>
    </row>
    <row r="54" spans="1:11" ht="18" customHeight="1" x14ac:dyDescent="0.25">
      <c r="A54" s="55">
        <f>IF(Finish!J56="",Finish!H56,Finish!H56&amp;" (fem "&amp;Finish!J56&amp;")")</f>
        <v>53</v>
      </c>
      <c r="B54" s="56" t="str">
        <f>Finish!M56</f>
        <v>Graham Jenkins</v>
      </c>
      <c r="C54" s="56" t="str">
        <f>Finish!N56</f>
        <v>Ribble Valley Runners</v>
      </c>
      <c r="D54" s="55" t="str">
        <f>Finish!O56</f>
        <v>M50</v>
      </c>
      <c r="E54" s="57">
        <f>Finish!F57</f>
        <v>3.8437499999999999E-2</v>
      </c>
      <c r="F54" s="56"/>
      <c r="G54" s="56"/>
      <c r="H54" s="56"/>
      <c r="I54" s="56"/>
      <c r="J54" s="56"/>
      <c r="K54" s="56"/>
    </row>
    <row r="55" spans="1:11" ht="18" customHeight="1" x14ac:dyDescent="0.25">
      <c r="A55" s="55">
        <f>IF(Finish!J57="",Finish!H57,Finish!H57&amp;" (fem "&amp;Finish!J57&amp;")")</f>
        <v>54</v>
      </c>
      <c r="B55" s="56" t="str">
        <f>Finish!M57</f>
        <v>Seoul Randaii</v>
      </c>
      <c r="C55" s="56" t="str">
        <f>Finish!N57</f>
        <v>Meltham AC</v>
      </c>
      <c r="D55" s="55" t="str">
        <f>Finish!O57</f>
        <v>M45</v>
      </c>
      <c r="E55" s="57">
        <f>Finish!F58</f>
        <v>3.8460648148148147E-2</v>
      </c>
      <c r="F55" s="56"/>
      <c r="G55" s="56"/>
      <c r="H55" s="56"/>
      <c r="I55" s="56"/>
      <c r="J55" s="56"/>
      <c r="K55" s="56"/>
    </row>
    <row r="56" spans="1:11" ht="18" customHeight="1" x14ac:dyDescent="0.25">
      <c r="A56" s="55">
        <f>IF(Finish!J58="",Finish!H58,Finish!H58&amp;" (fem "&amp;Finish!J58&amp;")")</f>
        <v>55</v>
      </c>
      <c r="B56" s="56" t="str">
        <f>Finish!M58</f>
        <v>Luke Allcock</v>
      </c>
      <c r="C56" s="56" t="str">
        <f>Finish!N58</f>
        <v>u/a</v>
      </c>
      <c r="D56" s="55" t="str">
        <f>Finish!O58</f>
        <v>MSen</v>
      </c>
      <c r="E56" s="57">
        <f>Finish!F59</f>
        <v>3.8460648148148147E-2</v>
      </c>
      <c r="F56" s="56"/>
      <c r="G56" s="56"/>
      <c r="H56" s="56"/>
      <c r="I56" s="56"/>
      <c r="J56" s="56"/>
      <c r="K56" s="56"/>
    </row>
    <row r="57" spans="1:11" ht="18" customHeight="1" x14ac:dyDescent="0.25">
      <c r="A57" s="55">
        <f>IF(Finish!J59="",Finish!H59,Finish!H59&amp;" (fem "&amp;Finish!J59&amp;")")</f>
        <v>56</v>
      </c>
      <c r="B57" s="56" t="str">
        <f>Finish!M59</f>
        <v>Peter Potter</v>
      </c>
      <c r="C57" s="56" t="str">
        <f>Finish!N59</f>
        <v>Prestwich AC</v>
      </c>
      <c r="D57" s="55" t="str">
        <f>Finish!O59</f>
        <v>M40</v>
      </c>
      <c r="E57" s="57">
        <f>Finish!F60</f>
        <v>3.8634259259259257E-2</v>
      </c>
      <c r="F57" s="56"/>
      <c r="G57" s="56"/>
      <c r="H57" s="56"/>
      <c r="I57" s="56"/>
      <c r="J57" s="56"/>
      <c r="K57" s="56"/>
    </row>
    <row r="58" spans="1:11" ht="18" customHeight="1" x14ac:dyDescent="0.25">
      <c r="A58" s="55">
        <f>IF(Finish!J60="",Finish!H60,Finish!H60&amp;" (fem "&amp;Finish!J60&amp;")")</f>
        <v>57</v>
      </c>
      <c r="B58" s="56" t="str">
        <f>Finish!M60</f>
        <v>Richard Campbell</v>
      </c>
      <c r="C58" s="56" t="str">
        <f>Finish!N60</f>
        <v>Rossendale Harriers</v>
      </c>
      <c r="D58" s="55" t="str">
        <f>Finish!O60</f>
        <v>M45</v>
      </c>
      <c r="E58" s="57">
        <f>Finish!F61</f>
        <v>3.875E-2</v>
      </c>
      <c r="F58" s="56"/>
      <c r="G58" s="56"/>
      <c r="H58" s="56"/>
      <c r="I58" s="56"/>
      <c r="J58" s="56"/>
      <c r="K58" s="56"/>
    </row>
    <row r="59" spans="1:11" ht="18" customHeight="1" x14ac:dyDescent="0.25">
      <c r="A59" s="55" t="str">
        <f>IF(Finish!J61="",Finish!H61,Finish!H61&amp;" (fem "&amp;Finish!J61&amp;")")</f>
        <v>58 (fem 7)</v>
      </c>
      <c r="B59" s="56" t="str">
        <f>Finish!M61</f>
        <v>Fiona Dyson</v>
      </c>
      <c r="C59" s="56" t="str">
        <f>Finish!N61</f>
        <v>Saddleworth Runners</v>
      </c>
      <c r="D59" s="55" t="str">
        <f>Finish!O61</f>
        <v>W55</v>
      </c>
      <c r="E59" s="57">
        <f>Finish!F62</f>
        <v>3.9004629629629632E-2</v>
      </c>
      <c r="F59" s="56"/>
      <c r="G59" s="56"/>
      <c r="H59" s="56"/>
      <c r="I59" s="56"/>
      <c r="J59" s="56"/>
      <c r="K59" s="56"/>
    </row>
    <row r="60" spans="1:11" ht="18" customHeight="1" x14ac:dyDescent="0.25">
      <c r="A60" s="55" t="str">
        <f>IF(Finish!J62="",Finish!H62,Finish!H62&amp;" (fem "&amp;Finish!J62&amp;")")</f>
        <v>59 (fem 8)</v>
      </c>
      <c r="B60" s="56" t="str">
        <f>Finish!M62</f>
        <v>Yasmin Boodhun</v>
      </c>
      <c r="C60" s="56" t="str">
        <f>Finish!N62</f>
        <v>Holcombe Harriers</v>
      </c>
      <c r="D60" s="55" t="str">
        <f>Finish!O62</f>
        <v>W40</v>
      </c>
      <c r="E60" s="57">
        <f>Finish!F63</f>
        <v>3.9085648148148147E-2</v>
      </c>
      <c r="F60" s="56"/>
      <c r="G60" s="56"/>
      <c r="H60" s="56"/>
      <c r="I60" s="56"/>
      <c r="J60" s="56"/>
      <c r="K60" s="56"/>
    </row>
    <row r="61" spans="1:11" ht="18" customHeight="1" x14ac:dyDescent="0.25">
      <c r="A61" s="55">
        <f>IF(Finish!J63="",Finish!H63,Finish!H63&amp;" (fem "&amp;Finish!J63&amp;")")</f>
        <v>60</v>
      </c>
      <c r="B61" s="56" t="str">
        <f>Finish!M63</f>
        <v>Colin Gilmour</v>
      </c>
      <c r="C61" s="56" t="str">
        <f>Finish!N63</f>
        <v>u/a</v>
      </c>
      <c r="D61" s="55" t="str">
        <f>Finish!O63</f>
        <v>M60</v>
      </c>
      <c r="E61" s="57">
        <f>Finish!F64</f>
        <v>3.9282407407407412E-2</v>
      </c>
      <c r="F61" s="56"/>
      <c r="G61" s="56"/>
      <c r="H61" s="56"/>
      <c r="I61" s="56"/>
      <c r="J61" s="56"/>
      <c r="K61" s="56"/>
    </row>
    <row r="62" spans="1:11" ht="18" customHeight="1" x14ac:dyDescent="0.25">
      <c r="A62" s="55">
        <f>IF(Finish!J64="",Finish!H64,Finish!H64&amp;" (fem "&amp;Finish!J64&amp;")")</f>
        <v>61</v>
      </c>
      <c r="B62" s="56" t="str">
        <f>Finish!M64</f>
        <v>Chris Rainey</v>
      </c>
      <c r="C62" s="56" t="str">
        <f>Finish!N64</f>
        <v>u/a</v>
      </c>
      <c r="D62" s="55" t="str">
        <f>Finish!O64</f>
        <v>M50</v>
      </c>
      <c r="E62" s="57">
        <f>Finish!F65</f>
        <v>3.9328703703703706E-2</v>
      </c>
      <c r="F62" s="56"/>
      <c r="G62" s="56"/>
      <c r="H62" s="56"/>
      <c r="I62" s="56"/>
      <c r="J62" s="56"/>
      <c r="K62" s="56"/>
    </row>
    <row r="63" spans="1:11" ht="18" customHeight="1" x14ac:dyDescent="0.25">
      <c r="A63" s="55">
        <f>IF(Finish!J65="",Finish!H65,Finish!H65&amp;" (fem "&amp;Finish!J65&amp;")")</f>
        <v>62</v>
      </c>
      <c r="B63" s="56" t="str">
        <f>Finish!M65</f>
        <v>Lee Turner</v>
      </c>
      <c r="C63" s="56" t="str">
        <f>Finish!N65</f>
        <v>Radcliffe AC</v>
      </c>
      <c r="D63" s="55" t="str">
        <f>Finish!O65</f>
        <v>M55</v>
      </c>
      <c r="E63" s="57">
        <f>Finish!F66</f>
        <v>3.9525462962962964E-2</v>
      </c>
      <c r="F63" s="56"/>
      <c r="G63" s="56"/>
      <c r="H63" s="56"/>
      <c r="I63" s="56"/>
      <c r="J63" s="56"/>
      <c r="K63" s="56"/>
    </row>
    <row r="64" spans="1:11" ht="18" customHeight="1" x14ac:dyDescent="0.25">
      <c r="A64" s="55">
        <f>IF(Finish!J66="",Finish!H66,Finish!H66&amp;" (fem "&amp;Finish!J66&amp;")")</f>
        <v>63</v>
      </c>
      <c r="B64" s="56" t="str">
        <f>Finish!M66</f>
        <v>Ken Taylor</v>
      </c>
      <c r="C64" s="56" t="str">
        <f>Finish!N66</f>
        <v>Rossendale Harriers</v>
      </c>
      <c r="D64" s="55" t="str">
        <f>Finish!O66</f>
        <v>M75</v>
      </c>
      <c r="E64" s="57">
        <f>Finish!F67</f>
        <v>3.9548611111111111E-2</v>
      </c>
      <c r="F64" s="56"/>
      <c r="G64" s="56"/>
      <c r="H64" s="56"/>
      <c r="I64" s="56"/>
      <c r="J64" s="56"/>
      <c r="K64" s="56"/>
    </row>
    <row r="65" spans="1:11" ht="18" customHeight="1" x14ac:dyDescent="0.25">
      <c r="A65" s="55">
        <f>IF(Finish!J67="",Finish!H67,Finish!H67&amp;" (fem "&amp;Finish!J67&amp;")")</f>
        <v>64</v>
      </c>
      <c r="B65" s="56" t="str">
        <f>Finish!M67</f>
        <v>David Kenneford</v>
      </c>
      <c r="C65" s="56" t="str">
        <f>Finish!N67</f>
        <v>Accrington RR</v>
      </c>
      <c r="D65" s="55" t="str">
        <f>Finish!O67</f>
        <v>M50</v>
      </c>
      <c r="E65" s="57">
        <f>Finish!F68</f>
        <v>3.9571759259259258E-2</v>
      </c>
      <c r="F65" s="56"/>
      <c r="G65" s="56"/>
      <c r="H65" s="56"/>
      <c r="I65" s="56"/>
      <c r="J65" s="56"/>
      <c r="K65" s="56"/>
    </row>
    <row r="66" spans="1:11" ht="18" customHeight="1" x14ac:dyDescent="0.25">
      <c r="A66" s="55">
        <f>IF(Finish!J68="",Finish!H68,Finish!H68&amp;" (fem "&amp;Finish!J68&amp;")")</f>
        <v>65</v>
      </c>
      <c r="B66" s="56" t="str">
        <f>Finish!M68</f>
        <v>Guy Sanderson</v>
      </c>
      <c r="C66" s="56" t="str">
        <f>Finish!N68</f>
        <v>u/a</v>
      </c>
      <c r="D66" s="55" t="str">
        <f>Finish!O68</f>
        <v>MSen</v>
      </c>
      <c r="E66" s="57">
        <f>Finish!F69</f>
        <v>3.9629629629629626E-2</v>
      </c>
      <c r="F66" s="56"/>
      <c r="G66" s="56"/>
      <c r="H66" s="56"/>
      <c r="I66" s="56"/>
      <c r="J66" s="56"/>
      <c r="K66" s="56"/>
    </row>
    <row r="67" spans="1:11" ht="18" customHeight="1" x14ac:dyDescent="0.25">
      <c r="A67" s="55">
        <f>IF(Finish!J69="",Finish!H69,Finish!H69&amp;" (fem "&amp;Finish!J69&amp;")")</f>
        <v>66</v>
      </c>
      <c r="B67" s="56" t="str">
        <f>Finish!M69</f>
        <v>Andrew Kershaw</v>
      </c>
      <c r="C67" s="56" t="str">
        <f>Finish!N69</f>
        <v>Rossendale Tri Club</v>
      </c>
      <c r="D67" s="55" t="str">
        <f>Finish!O69</f>
        <v>M55</v>
      </c>
      <c r="E67" s="57">
        <f>Finish!F70</f>
        <v>3.9664351851851846E-2</v>
      </c>
      <c r="F67" s="56"/>
      <c r="G67" s="56"/>
      <c r="H67" s="56"/>
      <c r="I67" s="56"/>
      <c r="J67" s="56"/>
      <c r="K67" s="56"/>
    </row>
    <row r="68" spans="1:11" ht="18" customHeight="1" x14ac:dyDescent="0.25">
      <c r="A68" s="55">
        <f>IF(Finish!J70="",Finish!H70,Finish!H70&amp;" (fem "&amp;Finish!J70&amp;")")</f>
        <v>67</v>
      </c>
      <c r="B68" s="56" t="str">
        <f>Finish!M70</f>
        <v>Peter Nuttall</v>
      </c>
      <c r="C68" s="56" t="str">
        <f>Finish!N70</f>
        <v>Rossendale Harriers</v>
      </c>
      <c r="D68" s="55" t="str">
        <f>Finish!O70</f>
        <v>M60</v>
      </c>
      <c r="E68" s="57">
        <f>Finish!F71</f>
        <v>3.9699074074074074E-2</v>
      </c>
      <c r="F68" s="56"/>
      <c r="G68" s="56"/>
      <c r="H68" s="56"/>
      <c r="I68" s="56"/>
      <c r="J68" s="56"/>
      <c r="K68" s="56"/>
    </row>
    <row r="69" spans="1:11" ht="18" customHeight="1" x14ac:dyDescent="0.25">
      <c r="A69" s="55" t="str">
        <f>IF(Finish!J71="",Finish!H71,Finish!H71&amp;" (fem "&amp;Finish!J71&amp;")")</f>
        <v>68 (fem 9)</v>
      </c>
      <c r="B69" s="56" t="str">
        <f>Finish!M71</f>
        <v>Helen Taylor</v>
      </c>
      <c r="C69" s="56" t="str">
        <f>Finish!N71</f>
        <v>Holcombe Harriers</v>
      </c>
      <c r="D69" s="55" t="str">
        <f>Finish!O71</f>
        <v>W45</v>
      </c>
      <c r="E69" s="57">
        <f>Finish!F72</f>
        <v>3.9722222222222221E-2</v>
      </c>
      <c r="F69" s="56"/>
      <c r="G69" s="56"/>
      <c r="H69" s="56"/>
      <c r="I69" s="56"/>
      <c r="J69" s="56"/>
      <c r="K69" s="56"/>
    </row>
    <row r="70" spans="1:11" ht="18" customHeight="1" x14ac:dyDescent="0.25">
      <c r="A70" s="55">
        <f>IF(Finish!J72="",Finish!H72,Finish!H72&amp;" (fem "&amp;Finish!J72&amp;")")</f>
        <v>69</v>
      </c>
      <c r="B70" s="56" t="str">
        <f>Finish!M72</f>
        <v>Paul Patrick</v>
      </c>
      <c r="C70" s="56" t="str">
        <f>Finish!N72</f>
        <v>Stainland Lions</v>
      </c>
      <c r="D70" s="55" t="str">
        <f>Finish!O72</f>
        <v>M55</v>
      </c>
      <c r="E70" s="57">
        <f>Finish!F73</f>
        <v>3.9780092592592589E-2</v>
      </c>
      <c r="F70" s="56"/>
      <c r="G70" s="56"/>
      <c r="H70" s="56"/>
      <c r="I70" s="56"/>
      <c r="J70" s="56"/>
      <c r="K70" s="56"/>
    </row>
    <row r="71" spans="1:11" ht="18" customHeight="1" x14ac:dyDescent="0.25">
      <c r="A71" s="55">
        <f>IF(Finish!J73="",Finish!H73,Finish!H73&amp;" (fem "&amp;Finish!J73&amp;")")</f>
        <v>70</v>
      </c>
      <c r="B71" s="56" t="str">
        <f>Finish!M73</f>
        <v>Mark Walker</v>
      </c>
      <c r="C71" s="56" t="str">
        <f>Finish!N73</f>
        <v>Rochdale Harriers</v>
      </c>
      <c r="D71" s="55" t="str">
        <f>Finish!O73</f>
        <v>M55</v>
      </c>
      <c r="E71" s="57">
        <f>Finish!F74</f>
        <v>4.0497685185185185E-2</v>
      </c>
      <c r="F71" s="56"/>
      <c r="G71" s="56"/>
      <c r="H71" s="56"/>
      <c r="I71" s="56"/>
      <c r="J71" s="56"/>
      <c r="K71" s="56"/>
    </row>
    <row r="72" spans="1:11" ht="18" customHeight="1" x14ac:dyDescent="0.25">
      <c r="A72" s="55">
        <f>IF(Finish!J74="",Finish!H74,Finish!H74&amp;" (fem "&amp;Finish!J74&amp;")")</f>
        <v>71</v>
      </c>
      <c r="B72" s="56" t="str">
        <f>Finish!M74</f>
        <v>Paul Burnett</v>
      </c>
      <c r="C72" s="56" t="str">
        <f>Finish!N74</f>
        <v>Todmorden Harriers</v>
      </c>
      <c r="D72" s="55" t="str">
        <f>Finish!O74</f>
        <v>M50</v>
      </c>
      <c r="E72" s="57">
        <f>Finish!F75</f>
        <v>4.0671296296296296E-2</v>
      </c>
      <c r="F72" s="56"/>
      <c r="G72" s="56"/>
      <c r="H72" s="56"/>
      <c r="I72" s="56"/>
      <c r="J72" s="56"/>
      <c r="K72" s="56"/>
    </row>
    <row r="73" spans="1:11" ht="18" customHeight="1" x14ac:dyDescent="0.25">
      <c r="A73" s="55">
        <f>IF(Finish!J75="",Finish!H75,Finish!H75&amp;" (fem "&amp;Finish!J75&amp;")")</f>
        <v>72</v>
      </c>
      <c r="B73" s="56" t="str">
        <f>Finish!M75</f>
        <v>Phil Haworth</v>
      </c>
      <c r="C73" s="56" t="str">
        <f>Finish!N75</f>
        <v>u/a</v>
      </c>
      <c r="D73" s="55" t="str">
        <f>Finish!O75</f>
        <v>M40</v>
      </c>
      <c r="E73" s="57">
        <f>Finish!F76</f>
        <v>4.0763888888888891E-2</v>
      </c>
      <c r="F73" s="56"/>
      <c r="G73" s="56"/>
      <c r="H73" s="56"/>
      <c r="I73" s="56"/>
      <c r="J73" s="56"/>
      <c r="K73" s="56"/>
    </row>
    <row r="74" spans="1:11" ht="18" customHeight="1" x14ac:dyDescent="0.25">
      <c r="A74" s="55">
        <f>IF(Finish!J76="",Finish!H76,Finish!H76&amp;" (fem "&amp;Finish!J76&amp;")")</f>
        <v>73</v>
      </c>
      <c r="B74" s="56" t="str">
        <f>Finish!M76</f>
        <v>Steven White</v>
      </c>
      <c r="C74" s="56" t="str">
        <f>Finish!N76</f>
        <v>Holcombe Harriers</v>
      </c>
      <c r="D74" s="55" t="str">
        <f>Finish!O76</f>
        <v>M40</v>
      </c>
      <c r="E74" s="57">
        <f>Finish!F77</f>
        <v>4.08912037037037E-2</v>
      </c>
      <c r="F74" s="56"/>
      <c r="G74" s="56"/>
      <c r="H74" s="56"/>
      <c r="I74" s="56"/>
      <c r="J74" s="56"/>
      <c r="K74" s="56"/>
    </row>
    <row r="75" spans="1:11" ht="18" customHeight="1" x14ac:dyDescent="0.25">
      <c r="A75" s="55">
        <f>IF(Finish!J77="",Finish!H77,Finish!H77&amp;" (fem "&amp;Finish!J77&amp;")")</f>
        <v>74</v>
      </c>
      <c r="B75" s="56" t="str">
        <f>Finish!M77</f>
        <v>Neil Cornfoot</v>
      </c>
      <c r="C75" s="56" t="str">
        <f>Finish!N77</f>
        <v>Rossendale Harriers</v>
      </c>
      <c r="D75" s="55" t="str">
        <f>Finish!O77</f>
        <v>M50</v>
      </c>
      <c r="E75" s="57">
        <f>Finish!F78</f>
        <v>4.1377314814814811E-2</v>
      </c>
      <c r="F75" s="56"/>
      <c r="G75" s="56"/>
      <c r="H75" s="56"/>
      <c r="I75" s="56"/>
      <c r="J75" s="56"/>
      <c r="K75" s="56"/>
    </row>
    <row r="76" spans="1:11" ht="18" customHeight="1" x14ac:dyDescent="0.25">
      <c r="A76" s="55">
        <f>IF(Finish!J78="",Finish!H78,Finish!H78&amp;" (fem "&amp;Finish!J78&amp;")")</f>
        <v>75</v>
      </c>
      <c r="B76" s="56" t="str">
        <f>Finish!M78</f>
        <v>Martin O'Gorman</v>
      </c>
      <c r="C76" s="56" t="str">
        <f>Finish!N78</f>
        <v>Bowland Fell Runners</v>
      </c>
      <c r="D76" s="55" t="str">
        <f>Finish!O78</f>
        <v>M50</v>
      </c>
      <c r="E76" s="57">
        <f>Finish!F79</f>
        <v>4.1539351851851848E-2</v>
      </c>
      <c r="F76" s="56"/>
      <c r="G76" s="56"/>
      <c r="H76" s="56"/>
      <c r="I76" s="56"/>
      <c r="J76" s="56"/>
      <c r="K76" s="56"/>
    </row>
    <row r="77" spans="1:11" ht="18" customHeight="1" x14ac:dyDescent="0.25">
      <c r="A77" s="55">
        <f>IF(Finish!J79="",Finish!H79,Finish!H79&amp;" (fem "&amp;Finish!J79&amp;")")</f>
        <v>76</v>
      </c>
      <c r="B77" s="56" t="str">
        <f>Finish!M79</f>
        <v>Christopher Goldie</v>
      </c>
      <c r="C77" s="56" t="str">
        <f>Finish!N79</f>
        <v>Bowland Fell Runners</v>
      </c>
      <c r="D77" s="55" t="str">
        <f>Finish!O79</f>
        <v>M40</v>
      </c>
      <c r="E77" s="57">
        <f>Finish!F80</f>
        <v>4.1562499999999995E-2</v>
      </c>
      <c r="F77" s="56"/>
      <c r="G77" s="56"/>
      <c r="H77" s="56"/>
      <c r="I77" s="56"/>
      <c r="J77" s="56"/>
      <c r="K77" s="56"/>
    </row>
    <row r="78" spans="1:11" ht="18" customHeight="1" x14ac:dyDescent="0.25">
      <c r="A78" s="55">
        <f>IF(Finish!J80="",Finish!H80,Finish!H80&amp;" (fem "&amp;Finish!J80&amp;")")</f>
        <v>77</v>
      </c>
      <c r="B78" s="56" t="str">
        <f>Finish!M80</f>
        <v>John McDonald</v>
      </c>
      <c r="C78" s="56" t="str">
        <f>Finish!N80</f>
        <v>Trawden AC</v>
      </c>
      <c r="D78" s="55" t="str">
        <f>Finish!O80</f>
        <v>M55</v>
      </c>
      <c r="E78" s="57">
        <f>Finish!F81</f>
        <v>4.1909722222222223E-2</v>
      </c>
      <c r="F78" s="56"/>
      <c r="G78" s="56"/>
      <c r="H78" s="56"/>
      <c r="I78" s="56"/>
      <c r="J78" s="56"/>
      <c r="K78" s="56"/>
    </row>
    <row r="79" spans="1:11" ht="18" customHeight="1" x14ac:dyDescent="0.25">
      <c r="A79" s="55">
        <f>IF(Finish!J81="",Finish!H81,Finish!H81&amp;" (fem "&amp;Finish!J81&amp;")")</f>
        <v>78</v>
      </c>
      <c r="B79" s="56" t="str">
        <f>Finish!M81</f>
        <v>Ian Smith</v>
      </c>
      <c r="C79" s="56" t="str">
        <f>Finish!N81</f>
        <v>Ribble Valley Runners</v>
      </c>
      <c r="D79" s="55" t="str">
        <f>Finish!O81</f>
        <v>M70</v>
      </c>
      <c r="E79" s="57" t="e">
        <f>Finish!#REF!</f>
        <v>#REF!</v>
      </c>
      <c r="F79" s="56"/>
      <c r="G79" s="56"/>
      <c r="H79" s="56"/>
      <c r="I79" s="56"/>
      <c r="J79" s="56"/>
      <c r="K79" s="56"/>
    </row>
    <row r="80" spans="1:11" ht="18" customHeight="1" x14ac:dyDescent="0.25">
      <c r="A80" s="55">
        <f>IF(Finish!J82="",Finish!H82,Finish!H82&amp;" (fem "&amp;Finish!J82&amp;")")</f>
        <v>79</v>
      </c>
      <c r="B80" s="56" t="str">
        <f>Finish!M82</f>
        <v>David Barnes</v>
      </c>
      <c r="C80" s="56" t="str">
        <f>Finish!N82</f>
        <v>Darwen Dashers</v>
      </c>
      <c r="D80" s="55" t="str">
        <f>Finish!O82</f>
        <v>M60</v>
      </c>
      <c r="E80" s="57">
        <f>Finish!F82</f>
        <v>4.1990740740740745E-2</v>
      </c>
      <c r="F80" s="56"/>
      <c r="G80" s="56"/>
      <c r="H80" s="56"/>
      <c r="I80" s="56"/>
      <c r="J80" s="56"/>
      <c r="K80" s="56"/>
    </row>
    <row r="81" spans="1:11" ht="18" customHeight="1" x14ac:dyDescent="0.25">
      <c r="A81" s="55" t="str">
        <f>IF(Finish!J83="",Finish!H83,Finish!H83&amp;" (fem "&amp;Finish!J83&amp;")")</f>
        <v>80 (fem 10)</v>
      </c>
      <c r="B81" s="56" t="str">
        <f>Finish!M83</f>
        <v>Leanne Walsh</v>
      </c>
      <c r="C81" s="56" t="str">
        <f>Finish!N83</f>
        <v>Darwen Dashers</v>
      </c>
      <c r="D81" s="55" t="str">
        <f>Finish!O83</f>
        <v>W40</v>
      </c>
      <c r="E81" s="57">
        <f>Finish!F83</f>
        <v>4.2013888888888885E-2</v>
      </c>
      <c r="F81" s="56"/>
      <c r="G81" s="56"/>
      <c r="H81" s="56"/>
      <c r="I81" s="56"/>
      <c r="J81" s="56"/>
      <c r="K81" s="56"/>
    </row>
    <row r="82" spans="1:11" ht="18" customHeight="1" x14ac:dyDescent="0.25">
      <c r="A82" s="55">
        <f>IF(Finish!J84="",Finish!H84,Finish!H84&amp;" (fem "&amp;Finish!J84&amp;")")</f>
        <v>81</v>
      </c>
      <c r="B82" s="56" t="str">
        <f>Finish!M84</f>
        <v>Craig Wellens</v>
      </c>
      <c r="C82" s="56" t="str">
        <f>Finish!N84</f>
        <v>Rossendale Harriers</v>
      </c>
      <c r="D82" s="55" t="str">
        <f>Finish!O84</f>
        <v>M50</v>
      </c>
      <c r="E82" s="57">
        <f>Finish!F84</f>
        <v>4.206018518518518E-2</v>
      </c>
      <c r="F82" s="56"/>
      <c r="G82" s="56"/>
      <c r="H82" s="56"/>
      <c r="I82" s="56"/>
      <c r="J82" s="56"/>
      <c r="K82" s="56"/>
    </row>
    <row r="83" spans="1:11" ht="18" customHeight="1" x14ac:dyDescent="0.25">
      <c r="A83" s="55" t="str">
        <f>IF(Finish!J85="",Finish!H85,Finish!H85&amp;" (fem "&amp;Finish!J85&amp;")")</f>
        <v>82 (fem 11)</v>
      </c>
      <c r="B83" s="56" t="str">
        <f>Finish!M85</f>
        <v>Margaret Morley</v>
      </c>
      <c r="C83" s="56" t="str">
        <f>Finish!N85</f>
        <v>Blackburn Road Runners</v>
      </c>
      <c r="D83" s="55" t="str">
        <f>Finish!O85</f>
        <v>W50</v>
      </c>
      <c r="E83" s="57">
        <f>Finish!F85</f>
        <v>4.2106481481481488E-2</v>
      </c>
      <c r="F83" s="56"/>
      <c r="G83" s="56"/>
      <c r="H83" s="56"/>
      <c r="I83" s="56"/>
      <c r="J83" s="56"/>
      <c r="K83" s="56"/>
    </row>
    <row r="84" spans="1:11" ht="18" customHeight="1" x14ac:dyDescent="0.25">
      <c r="A84" s="55" t="str">
        <f>IF(Finish!J86="",Finish!H86,Finish!H86&amp;" (fem "&amp;Finish!J86&amp;")")</f>
        <v>83 (fem 12)</v>
      </c>
      <c r="B84" s="56" t="str">
        <f>Finish!M86</f>
        <v>Katharine Gregson</v>
      </c>
      <c r="C84" s="56" t="str">
        <f>Finish!N86</f>
        <v>Accrington RR</v>
      </c>
      <c r="D84" s="55" t="str">
        <f>Finish!O86</f>
        <v>W45</v>
      </c>
      <c r="E84" s="57">
        <f>Finish!F86</f>
        <v>4.2280092592592598E-2</v>
      </c>
      <c r="F84" s="56"/>
      <c r="G84" s="56"/>
      <c r="H84" s="56"/>
      <c r="I84" s="56"/>
      <c r="J84" s="56"/>
      <c r="K84" s="56"/>
    </row>
    <row r="85" spans="1:11" ht="18" customHeight="1" x14ac:dyDescent="0.25">
      <c r="A85" s="55">
        <f>IF(Finish!J87="",Finish!H87,Finish!H87&amp;" (fem "&amp;Finish!J87&amp;")")</f>
        <v>84</v>
      </c>
      <c r="B85" s="56" t="str">
        <f>Finish!M87</f>
        <v>David J Banks</v>
      </c>
      <c r="C85" s="56" t="str">
        <f>Finish!N87</f>
        <v>u/a</v>
      </c>
      <c r="D85" s="55" t="str">
        <f>Finish!O87</f>
        <v>M60</v>
      </c>
      <c r="E85" s="57">
        <f>Finish!F87</f>
        <v>4.2314814814814812E-2</v>
      </c>
      <c r="F85" s="56"/>
      <c r="G85" s="56"/>
      <c r="H85" s="56"/>
      <c r="I85" s="56"/>
      <c r="J85" s="56"/>
      <c r="K85" s="56"/>
    </row>
    <row r="86" spans="1:11" ht="18" customHeight="1" x14ac:dyDescent="0.25">
      <c r="A86" s="55" t="str">
        <f>IF(Finish!J88="",Finish!H88,Finish!H88&amp;" (fem "&amp;Finish!J88&amp;")")</f>
        <v>85 (fem 13)</v>
      </c>
      <c r="B86" s="56" t="str">
        <f>Finish!M88</f>
        <v>Lisa Ingham</v>
      </c>
      <c r="C86" s="56" t="str">
        <f>Finish!N88</f>
        <v>Blackburn Road Runners</v>
      </c>
      <c r="D86" s="55" t="str">
        <f>Finish!O88</f>
        <v>W50</v>
      </c>
      <c r="E86" s="57">
        <f>Finish!F88</f>
        <v>4.2534722222222217E-2</v>
      </c>
      <c r="F86" s="56"/>
      <c r="G86" s="56"/>
      <c r="H86" s="56"/>
      <c r="I86" s="56"/>
      <c r="J86" s="56"/>
      <c r="K86" s="56"/>
    </row>
    <row r="87" spans="1:11" ht="18" customHeight="1" x14ac:dyDescent="0.25">
      <c r="A87" s="55">
        <f>IF(Finish!J89="",Finish!H89,Finish!H89&amp;" (fem "&amp;Finish!J89&amp;")")</f>
        <v>86</v>
      </c>
      <c r="B87" s="56" t="str">
        <f>Finish!M89</f>
        <v>Andrew Hollas</v>
      </c>
      <c r="C87" s="56" t="str">
        <f>Finish!N89</f>
        <v>Accrington RR</v>
      </c>
      <c r="D87" s="55" t="str">
        <f>Finish!O89</f>
        <v>M55</v>
      </c>
      <c r="E87" s="57">
        <f>Finish!F89</f>
        <v>4.3402777777777783E-2</v>
      </c>
      <c r="F87" s="56"/>
      <c r="G87" s="56"/>
      <c r="H87" s="56"/>
      <c r="I87" s="56"/>
      <c r="J87" s="56"/>
      <c r="K87" s="56"/>
    </row>
    <row r="88" spans="1:11" ht="18" customHeight="1" x14ac:dyDescent="0.25">
      <c r="A88" s="55">
        <f>IF(Finish!J90="",Finish!H90,Finish!H90&amp;" (fem "&amp;Finish!J90&amp;")")</f>
        <v>87</v>
      </c>
      <c r="B88" s="56" t="str">
        <f>Finish!M90</f>
        <v>Rick Moore</v>
      </c>
      <c r="C88" s="56" t="str">
        <f>Finish!N90</f>
        <v>CleM</v>
      </c>
      <c r="D88" s="55" t="str">
        <f>Finish!O90</f>
        <v>M60</v>
      </c>
      <c r="E88" s="57">
        <f>Finish!F90</f>
        <v>4.3622685185185188E-2</v>
      </c>
      <c r="F88" s="56"/>
      <c r="G88" s="56"/>
      <c r="H88" s="56"/>
      <c r="I88" s="56"/>
      <c r="J88" s="56"/>
      <c r="K88" s="56"/>
    </row>
    <row r="89" spans="1:11" ht="18" customHeight="1" x14ac:dyDescent="0.25">
      <c r="A89" s="55">
        <f>IF(Finish!J91="",Finish!H91,Finish!H91&amp;" (fem "&amp;Finish!J91&amp;")")</f>
        <v>88</v>
      </c>
      <c r="B89" s="56" t="str">
        <f>Finish!M91</f>
        <v>Liam Moden</v>
      </c>
      <c r="C89" s="56" t="str">
        <f>Finish!N91</f>
        <v>Accrington RR</v>
      </c>
      <c r="D89" s="55" t="str">
        <f>Finish!O91</f>
        <v>M55</v>
      </c>
      <c r="E89" s="57">
        <f>Finish!F91</f>
        <v>4.3981481481481483E-2</v>
      </c>
      <c r="F89" s="56"/>
      <c r="G89" s="56"/>
      <c r="H89" s="56"/>
      <c r="I89" s="56"/>
      <c r="J89" s="56"/>
      <c r="K89" s="56"/>
    </row>
    <row r="90" spans="1:11" ht="18" customHeight="1" x14ac:dyDescent="0.25">
      <c r="A90" s="55">
        <f>IF(Finish!J92="",Finish!H92,Finish!H92&amp;" (fem "&amp;Finish!J92&amp;")")</f>
        <v>89</v>
      </c>
      <c r="B90" s="56" t="str">
        <f>Finish!M92</f>
        <v xml:space="preserve">Robert Smith </v>
      </c>
      <c r="C90" s="56" t="str">
        <f>Finish!N92</f>
        <v>Trawden AC</v>
      </c>
      <c r="D90" s="55" t="str">
        <f>Finish!O92</f>
        <v>M65</v>
      </c>
      <c r="E90" s="57">
        <f>Finish!F92</f>
        <v>4.4155092592592593E-2</v>
      </c>
      <c r="F90" s="56"/>
      <c r="G90" s="56"/>
      <c r="H90" s="56"/>
      <c r="I90" s="56"/>
      <c r="J90" s="56"/>
      <c r="K90" s="56"/>
    </row>
    <row r="91" spans="1:11" ht="18" customHeight="1" x14ac:dyDescent="0.25">
      <c r="A91" s="55">
        <f>IF(Finish!J93="",Finish!H93,Finish!H93&amp;" (fem "&amp;Finish!J93&amp;")")</f>
        <v>90</v>
      </c>
      <c r="B91" s="56" t="str">
        <f>Finish!M93</f>
        <v>Paul Wolstenholme</v>
      </c>
      <c r="C91" s="56" t="str">
        <f>Finish!N93</f>
        <v>Rossendale Harriers</v>
      </c>
      <c r="D91" s="55" t="str">
        <f>Finish!O93</f>
        <v>M45</v>
      </c>
      <c r="E91" s="57">
        <f>Finish!F93</f>
        <v>4.4166666666666667E-2</v>
      </c>
      <c r="F91" s="56"/>
      <c r="G91" s="56"/>
      <c r="H91" s="56"/>
      <c r="I91" s="56"/>
      <c r="J91" s="56"/>
      <c r="K91" s="56"/>
    </row>
    <row r="92" spans="1:11" ht="18" customHeight="1" x14ac:dyDescent="0.25">
      <c r="A92" s="55">
        <f>IF(Finish!J94="",Finish!H94,Finish!H94&amp;" (fem "&amp;Finish!J94&amp;")")</f>
        <v>91</v>
      </c>
      <c r="B92" s="56" t="str">
        <f>Finish!M94</f>
        <v>Sudmanshu Sharma</v>
      </c>
      <c r="C92" s="56" t="str">
        <f>Finish!N94</f>
        <v>Bury AC</v>
      </c>
      <c r="D92" s="55" t="str">
        <f>Finish!O94</f>
        <v>M40</v>
      </c>
      <c r="E92" s="57">
        <f>Finish!F94</f>
        <v>4.4259259259259255E-2</v>
      </c>
      <c r="F92" s="56"/>
      <c r="G92" s="56"/>
      <c r="H92" s="56"/>
      <c r="I92" s="56"/>
      <c r="J92" s="56"/>
      <c r="K92" s="56"/>
    </row>
    <row r="93" spans="1:11" ht="18" customHeight="1" x14ac:dyDescent="0.25">
      <c r="A93" s="55">
        <f>IF(Finish!J95="",Finish!H95,Finish!H95&amp;" (fem "&amp;Finish!J95&amp;")")</f>
        <v>92</v>
      </c>
      <c r="B93" s="56" t="str">
        <f>Finish!M95</f>
        <v>Ian Bury</v>
      </c>
      <c r="C93" s="56" t="str">
        <f>Finish!N95</f>
        <v>u/a</v>
      </c>
      <c r="D93" s="55" t="str">
        <f>Finish!O95</f>
        <v>M50</v>
      </c>
      <c r="E93" s="57">
        <f>Finish!F95</f>
        <v>4.4432870370370366E-2</v>
      </c>
      <c r="F93" s="56"/>
      <c r="G93" s="56"/>
      <c r="H93" s="56"/>
      <c r="I93" s="56"/>
      <c r="J93" s="56"/>
      <c r="K93" s="56"/>
    </row>
    <row r="94" spans="1:11" ht="18" customHeight="1" x14ac:dyDescent="0.25">
      <c r="A94" s="55" t="str">
        <f>IF(Finish!J96="",Finish!H96,Finish!H96&amp;" (fem "&amp;Finish!J96&amp;")")</f>
        <v>93 (fem 14)</v>
      </c>
      <c r="B94" s="56" t="str">
        <f>Finish!M96</f>
        <v>Hena Chaudry</v>
      </c>
      <c r="C94" s="56" t="str">
        <f>Finish!N96</f>
        <v>Rossendale Harriers</v>
      </c>
      <c r="D94" s="55" t="str">
        <f>Finish!O96</f>
        <v>W40</v>
      </c>
      <c r="E94" s="57">
        <f>Finish!F96</f>
        <v>4.462962962962963E-2</v>
      </c>
      <c r="F94" s="56"/>
      <c r="G94" s="56"/>
      <c r="H94" s="56"/>
      <c r="I94" s="56"/>
      <c r="J94" s="56"/>
      <c r="K94" s="56"/>
    </row>
    <row r="95" spans="1:11" ht="18" customHeight="1" x14ac:dyDescent="0.25">
      <c r="A95" s="55">
        <f>IF(Finish!J97="",Finish!H97,Finish!H97&amp;" (fem "&amp;Finish!J97&amp;")")</f>
        <v>94</v>
      </c>
      <c r="B95" s="56" t="str">
        <f>Finish!M97</f>
        <v>Steven Melling</v>
      </c>
      <c r="C95" s="56" t="str">
        <f>Finish!N97</f>
        <v>Rossendale Harriers</v>
      </c>
      <c r="D95" s="55" t="str">
        <f>Finish!O97</f>
        <v>M65</v>
      </c>
      <c r="E95" s="57">
        <f>Finish!F97</f>
        <v>4.4837962962962961E-2</v>
      </c>
      <c r="F95" s="56"/>
      <c r="G95" s="56"/>
      <c r="H95" s="56"/>
      <c r="I95" s="56"/>
      <c r="J95" s="56"/>
      <c r="K95" s="56"/>
    </row>
    <row r="96" spans="1:11" ht="18" customHeight="1" x14ac:dyDescent="0.25">
      <c r="A96" s="55">
        <f>IF(Finish!J98="",Finish!H98,Finish!H98&amp;" (fem "&amp;Finish!J98&amp;")")</f>
        <v>95</v>
      </c>
      <c r="B96" s="56" t="str">
        <f>Finish!M98</f>
        <v>Marc Vipham</v>
      </c>
      <c r="C96" s="56" t="str">
        <f>Finish!N98</f>
        <v>u/a</v>
      </c>
      <c r="D96" s="55" t="str">
        <f>Finish!O98</f>
        <v>M40</v>
      </c>
      <c r="E96" s="57">
        <f>Finish!F98</f>
        <v>4.5312499999999999E-2</v>
      </c>
      <c r="F96" s="56"/>
      <c r="G96" s="56"/>
      <c r="H96" s="56"/>
      <c r="I96" s="56"/>
      <c r="J96" s="56"/>
      <c r="K96" s="56"/>
    </row>
    <row r="97" spans="1:11" ht="18" customHeight="1" x14ac:dyDescent="0.25">
      <c r="A97" s="55" t="str">
        <f>IF(Finish!J99="",Finish!H99,Finish!H99&amp;" (fem "&amp;Finish!J99&amp;")")</f>
        <v>96 (fem 15)</v>
      </c>
      <c r="B97" s="56" t="str">
        <f>Finish!M99</f>
        <v>Kathryn Davies</v>
      </c>
      <c r="C97" s="56" t="str">
        <f>Finish!N99</f>
        <v>Radcliffe AC</v>
      </c>
      <c r="D97" s="55" t="str">
        <f>Finish!O99</f>
        <v>W55</v>
      </c>
      <c r="E97" s="57">
        <f>Finish!F99</f>
        <v>4.6469907407407411E-2</v>
      </c>
      <c r="F97" s="56"/>
      <c r="G97" s="56"/>
      <c r="H97" s="56"/>
      <c r="I97" s="56"/>
      <c r="J97" s="56"/>
      <c r="K97" s="56"/>
    </row>
    <row r="98" spans="1:11" ht="18" customHeight="1" x14ac:dyDescent="0.25">
      <c r="A98" s="55">
        <f>IF(Finish!J100="",Finish!H100,Finish!H100&amp;" (fem "&amp;Finish!J100&amp;")")</f>
        <v>97</v>
      </c>
      <c r="B98" s="56" t="str">
        <f>Finish!M100</f>
        <v xml:space="preserve">Pete Heywood </v>
      </c>
      <c r="C98" s="56" t="str">
        <f>Finish!N100</f>
        <v>CVFR</v>
      </c>
      <c r="D98" s="55" t="str">
        <f>Finish!O100</f>
        <v>M55</v>
      </c>
      <c r="E98" s="57">
        <f>Finish!F100</f>
        <v>4.6643518518518522E-2</v>
      </c>
      <c r="F98" s="56"/>
      <c r="G98" s="56"/>
      <c r="H98" s="56"/>
      <c r="I98" s="56"/>
      <c r="J98" s="56"/>
      <c r="K98" s="56"/>
    </row>
    <row r="99" spans="1:11" ht="18" customHeight="1" x14ac:dyDescent="0.25">
      <c r="A99" s="55">
        <f>IF(Finish!J101="",Finish!H101,Finish!H101&amp;" (fem "&amp;Finish!J101&amp;")")</f>
        <v>98</v>
      </c>
      <c r="B99" s="56" t="str">
        <f>Finish!M101</f>
        <v>William Murgatroyd</v>
      </c>
      <c r="C99" s="56" t="str">
        <f>Finish!N101</f>
        <v>u/a</v>
      </c>
      <c r="D99" s="55" t="str">
        <f>Finish!O101</f>
        <v>M70</v>
      </c>
      <c r="E99" s="57">
        <f>Finish!F101</f>
        <v>4.6747685185185184E-2</v>
      </c>
      <c r="F99" s="56"/>
      <c r="G99" s="56"/>
      <c r="H99" s="56"/>
      <c r="I99" s="56"/>
      <c r="J99" s="56"/>
      <c r="K99" s="56"/>
    </row>
    <row r="100" spans="1:11" ht="18" customHeight="1" x14ac:dyDescent="0.25">
      <c r="A100" s="55" t="str">
        <f>IF(Finish!J102="",Finish!H102,Finish!H102&amp;" (fem "&amp;Finish!J102&amp;")")</f>
        <v>99 (fem 16)</v>
      </c>
      <c r="B100" s="56" t="str">
        <f>Finish!M102</f>
        <v>Cecilia Woods</v>
      </c>
      <c r="C100" s="56" t="str">
        <f>Finish!N102</f>
        <v>Ramsbottom RC</v>
      </c>
      <c r="D100" s="55" t="str">
        <f>Finish!O102</f>
        <v>W60</v>
      </c>
      <c r="E100" s="57">
        <f>Finish!F102</f>
        <v>4.7071759259259265E-2</v>
      </c>
      <c r="F100" s="56"/>
      <c r="G100" s="56"/>
      <c r="H100" s="56"/>
      <c r="I100" s="56"/>
      <c r="J100" s="56"/>
      <c r="K100" s="56"/>
    </row>
    <row r="101" spans="1:11" ht="18" customHeight="1" x14ac:dyDescent="0.25">
      <c r="A101" s="55" t="str">
        <f>IF(Finish!J103="",Finish!H103,Finish!H103&amp;" (fem "&amp;Finish!J103&amp;")")</f>
        <v>100 (fem 17)</v>
      </c>
      <c r="B101" s="56" t="str">
        <f>Finish!M103</f>
        <v>Kaen Doherty</v>
      </c>
      <c r="C101" s="56" t="str">
        <f>Finish!N103</f>
        <v>Radcliffe AC</v>
      </c>
      <c r="D101" s="55" t="str">
        <f>Finish!O103</f>
        <v>W45</v>
      </c>
      <c r="E101" s="57">
        <f>Finish!F103</f>
        <v>4.731481481481481E-2</v>
      </c>
      <c r="F101" s="56"/>
      <c r="G101" s="56"/>
      <c r="H101" s="56"/>
      <c r="I101" s="56"/>
      <c r="J101" s="56"/>
      <c r="K101" s="56"/>
    </row>
    <row r="102" spans="1:11" ht="18" customHeight="1" x14ac:dyDescent="0.25">
      <c r="A102" s="55">
        <f>IF(Finish!J104="",Finish!H104,Finish!H104&amp;" (fem "&amp;Finish!J104&amp;")")</f>
        <v>101</v>
      </c>
      <c r="B102" s="56" t="str">
        <f>Finish!M104</f>
        <v xml:space="preserve">Stephen Hutchings </v>
      </c>
      <c r="C102" s="56" t="str">
        <f>Finish!N104</f>
        <v>Rossendale Tri Club</v>
      </c>
      <c r="D102" s="55" t="str">
        <f>Finish!O104</f>
        <v>M50</v>
      </c>
      <c r="E102" s="57">
        <f>Finish!F104</f>
        <v>4.7326388888888883E-2</v>
      </c>
      <c r="F102" s="56"/>
      <c r="G102" s="56"/>
      <c r="H102" s="56"/>
      <c r="I102" s="56"/>
      <c r="J102" s="56"/>
      <c r="K102" s="56"/>
    </row>
    <row r="103" spans="1:11" ht="18" customHeight="1" x14ac:dyDescent="0.25">
      <c r="A103" s="55">
        <f>IF(Finish!J105="",Finish!H105,Finish!H105&amp;" (fem "&amp;Finish!J105&amp;")")</f>
        <v>102</v>
      </c>
      <c r="B103" s="56" t="str">
        <f>Finish!M105</f>
        <v>Lee Cramp</v>
      </c>
      <c r="C103" s="56" t="str">
        <f>Finish!N105</f>
        <v>Rossendale Tri Club</v>
      </c>
      <c r="D103" s="55" t="str">
        <f>Finish!O105</f>
        <v>M45</v>
      </c>
      <c r="E103" s="57">
        <f>Finish!F105</f>
        <v>4.7372685185185177E-2</v>
      </c>
      <c r="F103" s="56"/>
      <c r="G103" s="56"/>
      <c r="H103" s="56"/>
      <c r="I103" s="56"/>
      <c r="J103" s="56"/>
      <c r="K103" s="56"/>
    </row>
    <row r="104" spans="1:11" ht="18" customHeight="1" x14ac:dyDescent="0.25">
      <c r="A104" s="55">
        <f>IF(Finish!J106="",Finish!H106,Finish!H106&amp;" (fem "&amp;Finish!J106&amp;")")</f>
        <v>103</v>
      </c>
      <c r="B104" s="56" t="str">
        <f>Finish!M106</f>
        <v>Graeme Courtney</v>
      </c>
      <c r="C104" s="56" t="str">
        <f>Finish!N106</f>
        <v>Rossendale Tri Club</v>
      </c>
      <c r="D104" s="55" t="str">
        <f>Finish!O106</f>
        <v>M55</v>
      </c>
      <c r="E104" s="57">
        <f>Finish!F106</f>
        <v>4.7476851851851853E-2</v>
      </c>
      <c r="F104" s="56"/>
      <c r="G104" s="56"/>
      <c r="H104" s="56"/>
      <c r="I104" s="56"/>
      <c r="J104" s="56"/>
      <c r="K104" s="56"/>
    </row>
    <row r="105" spans="1:11" ht="18" customHeight="1" x14ac:dyDescent="0.25">
      <c r="A105" s="55" t="str">
        <f>IF(Finish!J107="",Finish!H107,Finish!H107&amp;" (fem "&amp;Finish!J107&amp;")")</f>
        <v>104 (fem 18)</v>
      </c>
      <c r="B105" s="56" t="str">
        <f>Finish!M107</f>
        <v>Chloe Hewlett</v>
      </c>
      <c r="C105" s="56" t="str">
        <f>Finish!N107</f>
        <v>Acre Street Runners</v>
      </c>
      <c r="D105" s="55" t="str">
        <f>Finish!O107</f>
        <v>Wsen</v>
      </c>
      <c r="E105" s="57" t="e">
        <f>Finish!F107</f>
        <v>#REF!</v>
      </c>
      <c r="F105" s="56"/>
      <c r="G105" s="56"/>
      <c r="H105" s="56"/>
      <c r="I105" s="56"/>
      <c r="J105" s="56"/>
      <c r="K105" s="56"/>
    </row>
    <row r="106" spans="1:11" ht="18" customHeight="1" x14ac:dyDescent="0.25">
      <c r="A106" s="55" t="str">
        <f>IF(Finish!J108="",Finish!H108,Finish!H108&amp;" (fem "&amp;Finish!J108&amp;")")</f>
        <v>105 (fem 19)</v>
      </c>
      <c r="B106" s="56" t="str">
        <f>Finish!M108</f>
        <v>Linda Lord</v>
      </c>
      <c r="C106" s="56" t="str">
        <f>Finish!N108</f>
        <v>CleM</v>
      </c>
      <c r="D106" s="55" t="str">
        <f>Finish!O108</f>
        <v>W70</v>
      </c>
      <c r="E106" s="57">
        <f>Finish!F108</f>
        <v>4.7916666666666663E-2</v>
      </c>
      <c r="F106" s="56"/>
      <c r="G106" s="56"/>
      <c r="H106" s="56"/>
      <c r="I106" s="56"/>
      <c r="J106" s="56"/>
      <c r="K106" s="56"/>
    </row>
    <row r="107" spans="1:11" ht="18" customHeight="1" x14ac:dyDescent="0.25">
      <c r="A107" s="55" t="str">
        <f>IF(Finish!J109="",Finish!H109,Finish!H109&amp;" (fem "&amp;Finish!J109&amp;")")</f>
        <v>106 (fem 20)</v>
      </c>
      <c r="B107" s="56" t="str">
        <f>Finish!M109</f>
        <v>Becky Albrow</v>
      </c>
      <c r="C107" s="56" t="str">
        <f>Finish!N109</f>
        <v>Ramsbottom RC</v>
      </c>
      <c r="D107" s="55" t="str">
        <f>Finish!O109</f>
        <v>WSen</v>
      </c>
      <c r="E107" s="57">
        <f>Finish!F109</f>
        <v>4.8032407407407406E-2</v>
      </c>
      <c r="F107" s="56"/>
      <c r="G107" s="56"/>
      <c r="H107" s="56"/>
      <c r="I107" s="56"/>
      <c r="J107" s="56"/>
      <c r="K107" s="56"/>
    </row>
    <row r="108" spans="1:11" ht="18" customHeight="1" x14ac:dyDescent="0.25">
      <c r="A108" s="55">
        <f>IF(Finish!J110="",Finish!H110,Finish!H110&amp;" (fem "&amp;Finish!J110&amp;")")</f>
        <v>107</v>
      </c>
      <c r="B108" s="56" t="str">
        <f>Finish!M110</f>
        <v>Steven Allcock</v>
      </c>
      <c r="C108" s="56" t="str">
        <f>Finish!N110</f>
        <v>u/a</v>
      </c>
      <c r="D108" s="55" t="str">
        <f>Finish!O110</f>
        <v>M60</v>
      </c>
      <c r="E108" s="57">
        <f>Finish!F110</f>
        <v>4.9351851851851848E-2</v>
      </c>
      <c r="F108" s="56"/>
      <c r="G108" s="56"/>
      <c r="H108" s="56"/>
      <c r="I108" s="56"/>
      <c r="J108" s="56"/>
      <c r="K108" s="56"/>
    </row>
    <row r="109" spans="1:11" ht="18" customHeight="1" x14ac:dyDescent="0.25">
      <c r="A109" s="55" t="str">
        <f>IF(Finish!J111="",Finish!H111,Finish!H111&amp;" (fem "&amp;Finish!J111&amp;")")</f>
        <v>108 (fem 21)</v>
      </c>
      <c r="B109" s="56" t="str">
        <f>Finish!M111</f>
        <v>Lorna Holt</v>
      </c>
      <c r="C109" s="56" t="str">
        <f>Finish!N111</f>
        <v>Rossendale Harriers</v>
      </c>
      <c r="D109" s="55" t="str">
        <f>Finish!O111</f>
        <v>W45</v>
      </c>
      <c r="E109" s="57">
        <f>Finish!F111</f>
        <v>5.0081018518518518E-2</v>
      </c>
      <c r="F109" s="56"/>
      <c r="G109" s="56"/>
      <c r="H109" s="56"/>
      <c r="I109" s="56"/>
      <c r="J109" s="56"/>
      <c r="K109" s="56"/>
    </row>
    <row r="110" spans="1:11" ht="18" customHeight="1" x14ac:dyDescent="0.25">
      <c r="A110" s="55" t="str">
        <f>IF(Finish!J112="",Finish!H112,Finish!H112&amp;" (fem "&amp;Finish!J112&amp;")")</f>
        <v>109 (fem 22)</v>
      </c>
      <c r="B110" s="56" t="str">
        <f>Finish!M112</f>
        <v>Kathryn Clayton</v>
      </c>
      <c r="C110" s="56" t="str">
        <f>Finish!N112</f>
        <v>u/a</v>
      </c>
      <c r="D110" s="55" t="str">
        <f>Finish!O112</f>
        <v>W45</v>
      </c>
      <c r="E110" s="57">
        <f>Finish!F112</f>
        <v>5.3726851851851859E-2</v>
      </c>
      <c r="F110" s="56"/>
      <c r="G110" s="56"/>
      <c r="H110" s="56"/>
      <c r="I110" s="56"/>
      <c r="J110" s="56"/>
      <c r="K110" s="56"/>
    </row>
    <row r="111" spans="1:11" ht="18" customHeight="1" x14ac:dyDescent="0.25">
      <c r="A111" s="55" t="str">
        <f>IF(Finish!J113="",Finish!H113,Finish!H113&amp;" (fem "&amp;Finish!J113&amp;")")</f>
        <v>110 (fem 23)</v>
      </c>
      <c r="B111" s="56" t="str">
        <f>Finish!M113</f>
        <v>Karen Windle</v>
      </c>
      <c r="C111" s="56" t="str">
        <f>Finish!N113</f>
        <v>Trawden AC</v>
      </c>
      <c r="D111" s="55" t="str">
        <f>Finish!O113</f>
        <v>W60</v>
      </c>
      <c r="E111" s="57">
        <f>Finish!F113</f>
        <v>5.409722222222222E-2</v>
      </c>
      <c r="F111" s="56"/>
      <c r="G111" s="56"/>
      <c r="H111" s="56"/>
      <c r="I111" s="56"/>
      <c r="J111" s="56"/>
      <c r="K111" s="56"/>
    </row>
    <row r="112" spans="1:11" ht="18" customHeight="1" x14ac:dyDescent="0.25">
      <c r="A112" s="55">
        <f>IF(Finish!J114="",Finish!H114,Finish!H114&amp;" (fem "&amp;Finish!J114&amp;")")</f>
        <v>111</v>
      </c>
      <c r="B112" s="56" t="str">
        <f>Finish!M114</f>
        <v>Malcolm Ingham</v>
      </c>
      <c r="C112" s="56" t="str">
        <f>Finish!N114</f>
        <v>Blackburn Road Runners</v>
      </c>
      <c r="D112" s="55" t="str">
        <f>Finish!O114</f>
        <v>M75</v>
      </c>
      <c r="E112" s="57">
        <f>Finish!F114</f>
        <v>5.4282407407407411E-2</v>
      </c>
      <c r="F112" s="56"/>
      <c r="G112" s="56"/>
      <c r="H112" s="56"/>
      <c r="I112" s="56"/>
      <c r="J112" s="56"/>
      <c r="K112" s="56"/>
    </row>
    <row r="113" spans="1:11" ht="18" customHeight="1" x14ac:dyDescent="0.25">
      <c r="A113" s="55">
        <f>IF(Finish!J115="",Finish!H115,Finish!H115&amp;" (fem "&amp;Finish!J115&amp;")")</f>
        <v>112</v>
      </c>
      <c r="B113" s="56" t="str">
        <f>Finish!M115</f>
        <v>Neil Hargreaves</v>
      </c>
      <c r="C113" s="56" t="str">
        <f>Finish!N115</f>
        <v>u/a</v>
      </c>
      <c r="D113" s="55" t="str">
        <f>Finish!O115</f>
        <v>M70</v>
      </c>
      <c r="E113" s="57">
        <f>Finish!F115</f>
        <v>5.545138888888889E-2</v>
      </c>
      <c r="F113" s="56"/>
      <c r="G113" s="56"/>
      <c r="H113" s="56"/>
      <c r="I113" s="56"/>
      <c r="J113" s="56"/>
      <c r="K113" s="56"/>
    </row>
    <row r="114" spans="1:11" ht="18" customHeight="1" x14ac:dyDescent="0.25">
      <c r="A114" s="55" t="str">
        <f>IF(Finish!J116="",Finish!H116,Finish!H116&amp;" (fem "&amp;Finish!J116&amp;")")</f>
        <v>113 (fem 24)</v>
      </c>
      <c r="B114" s="56" t="str">
        <f>Finish!M116</f>
        <v>Hilary Farren</v>
      </c>
      <c r="C114" s="56" t="str">
        <f>Finish!N116</f>
        <v>Rossendale Harriers</v>
      </c>
      <c r="D114" s="55" t="str">
        <f>Finish!O116</f>
        <v>W55</v>
      </c>
      <c r="E114" s="57">
        <f>Finish!F116</f>
        <v>5.7199074074074076E-2</v>
      </c>
      <c r="F114" s="56"/>
      <c r="G114" s="56"/>
      <c r="H114" s="56"/>
      <c r="I114" s="56"/>
      <c r="J114" s="56"/>
      <c r="K114" s="56"/>
    </row>
    <row r="115" spans="1:11" ht="18" customHeight="1" x14ac:dyDescent="0.25">
      <c r="A115" s="55">
        <f>IF(Finish!J117="",Finish!H117,Finish!H117&amp;" (fem "&amp;Finish!J117&amp;")")</f>
        <v>114</v>
      </c>
      <c r="B115" s="56" t="str">
        <f>Finish!M117</f>
        <v>Robert Hirst</v>
      </c>
      <c r="C115" s="56" t="str">
        <f>Finish!N117</f>
        <v>CleM</v>
      </c>
      <c r="D115" s="55" t="str">
        <f>Finish!O117</f>
        <v>M70</v>
      </c>
      <c r="E115" s="57">
        <f>Finish!F117</f>
        <v>7.121527777777778E-2</v>
      </c>
      <c r="F115" s="56"/>
      <c r="G115" s="56"/>
      <c r="H115" s="56"/>
      <c r="I115" s="56"/>
      <c r="J115" s="56"/>
      <c r="K115" s="56"/>
    </row>
    <row r="116" spans="1:11" ht="18" customHeight="1" x14ac:dyDescent="0.25">
      <c r="A116" s="55">
        <f>IF(Finish!J118="",Finish!H118,Finish!H118&amp;" (fem "&amp;Finish!J118&amp;")")</f>
        <v>115</v>
      </c>
      <c r="B116" s="56" t="str">
        <f>Finish!M118</f>
        <v>Phil Martin</v>
      </c>
      <c r="C116" s="56" t="str">
        <f>Finish!N118</f>
        <v>Bowland Fell Runners</v>
      </c>
      <c r="D116" s="55" t="str">
        <f>Finish!O118</f>
        <v>M80</v>
      </c>
      <c r="E116" s="57">
        <f>Finish!F118</f>
        <v>7.1284722222222222E-2</v>
      </c>
      <c r="F116" s="56"/>
      <c r="G116" s="56"/>
      <c r="H116" s="56"/>
      <c r="I116" s="56"/>
      <c r="J116" s="56"/>
      <c r="K116" s="56"/>
    </row>
    <row r="117" spans="1:11" ht="18" customHeight="1" x14ac:dyDescent="0.25">
      <c r="A117" s="55">
        <f>IF(Finish!J119="",Finish!H119,Finish!H119&amp;" (fem "&amp;Finish!J119&amp;")")</f>
        <v>116</v>
      </c>
      <c r="B117" s="56" t="str">
        <f>Finish!M119</f>
        <v/>
      </c>
      <c r="C117" s="56" t="str">
        <f>Finish!N119</f>
        <v/>
      </c>
      <c r="D117" s="55" t="str">
        <f>Finish!O119</f>
        <v/>
      </c>
      <c r="E117" s="57">
        <f>Finish!F119</f>
        <v>7.1793981481481486E-2</v>
      </c>
      <c r="F117" s="56"/>
      <c r="G117" s="56"/>
      <c r="H117" s="56"/>
      <c r="I117" s="56"/>
      <c r="J117" s="56"/>
      <c r="K117" s="56"/>
    </row>
    <row r="118" spans="1:11" ht="18" customHeight="1" x14ac:dyDescent="0.25">
      <c r="A118" s="55">
        <f>IF(Finish!J120="",Finish!H120,Finish!H120&amp;" (fem "&amp;Finish!J120&amp;")")</f>
        <v>117</v>
      </c>
      <c r="B118" s="56" t="str">
        <f>Finish!M120</f>
        <v/>
      </c>
      <c r="C118" s="56" t="str">
        <f>Finish!N120</f>
        <v/>
      </c>
      <c r="D118" s="55" t="str">
        <f>Finish!O120</f>
        <v/>
      </c>
      <c r="E118" s="57">
        <f>Finish!F120</f>
        <v>7.1527777777777773E-2</v>
      </c>
      <c r="F118" s="56"/>
      <c r="G118" s="56"/>
      <c r="H118" s="56"/>
      <c r="I118" s="56"/>
      <c r="J118" s="56"/>
      <c r="K118" s="56"/>
    </row>
    <row r="119" spans="1:11" ht="18" customHeight="1" x14ac:dyDescent="0.25">
      <c r="A119" s="55">
        <f>IF(Finish!J121="",Finish!H121,Finish!H121&amp;" (fem "&amp;Finish!J121&amp;")")</f>
        <v>118</v>
      </c>
      <c r="B119" s="56" t="str">
        <f>Finish!M121</f>
        <v/>
      </c>
      <c r="C119" s="56" t="str">
        <f>Finish!N121</f>
        <v/>
      </c>
      <c r="D119" s="55" t="str">
        <f>Finish!O121</f>
        <v/>
      </c>
      <c r="E119" s="57">
        <f>Finish!F121</f>
        <v>7.1527777777777773E-2</v>
      </c>
      <c r="F119" s="56"/>
      <c r="G119" s="56"/>
      <c r="H119" s="56"/>
      <c r="I119" s="56"/>
      <c r="J119" s="56"/>
      <c r="K119" s="56"/>
    </row>
    <row r="120" spans="1:11" ht="18" customHeight="1" x14ac:dyDescent="0.25">
      <c r="A120" s="55">
        <f>IF(Finish!J122="",Finish!H122,Finish!H122&amp;" (fem "&amp;Finish!J122&amp;")")</f>
        <v>119</v>
      </c>
      <c r="B120" s="56" t="str">
        <f>Finish!M122</f>
        <v/>
      </c>
      <c r="C120" s="56" t="str">
        <f>Finish!N122</f>
        <v/>
      </c>
      <c r="D120" s="55" t="str">
        <f>Finish!O122</f>
        <v/>
      </c>
      <c r="E120" s="57">
        <f>Finish!F122</f>
        <v>7.1527777777777773E-2</v>
      </c>
      <c r="F120" s="56"/>
      <c r="G120" s="56"/>
      <c r="H120" s="56"/>
      <c r="I120" s="56"/>
      <c r="J120" s="56"/>
      <c r="K120" s="56"/>
    </row>
    <row r="121" spans="1:11" ht="18" customHeight="1" x14ac:dyDescent="0.25">
      <c r="A121" s="55">
        <f>IF(Finish!J123="",Finish!H123,Finish!H123&amp;" (fem "&amp;Finish!J123&amp;")")</f>
        <v>120</v>
      </c>
      <c r="B121" s="56" t="str">
        <f>Finish!M123</f>
        <v/>
      </c>
      <c r="C121" s="56" t="str">
        <f>Finish!N123</f>
        <v/>
      </c>
      <c r="D121" s="55" t="str">
        <f>Finish!O123</f>
        <v/>
      </c>
      <c r="E121" s="57">
        <f>Finish!F123</f>
        <v>7.1527777777777773E-2</v>
      </c>
      <c r="F121" s="56"/>
      <c r="G121" s="56"/>
      <c r="H121" s="56"/>
      <c r="I121" s="56"/>
      <c r="J121" s="56"/>
      <c r="K121" s="56"/>
    </row>
    <row r="122" spans="1:11" ht="18" customHeight="1" x14ac:dyDescent="0.25">
      <c r="A122" s="55">
        <f>IF(Finish!J124="",Finish!H124,Finish!H124&amp;" (fem "&amp;Finish!J124&amp;")")</f>
        <v>121</v>
      </c>
      <c r="B122" s="56" t="str">
        <f>Finish!M124</f>
        <v/>
      </c>
      <c r="C122" s="56" t="str">
        <f>Finish!N124</f>
        <v/>
      </c>
      <c r="D122" s="55" t="str">
        <f>Finish!O124</f>
        <v/>
      </c>
      <c r="E122" s="57">
        <f>Finish!F124</f>
        <v>7.1527777777777773E-2</v>
      </c>
      <c r="F122" s="56"/>
      <c r="G122" s="56"/>
      <c r="H122" s="56"/>
      <c r="I122" s="56"/>
      <c r="J122" s="56"/>
      <c r="K122" s="56"/>
    </row>
    <row r="123" spans="1:11" ht="18" customHeight="1" x14ac:dyDescent="0.25">
      <c r="A123" s="55">
        <f>IF(Finish!J125="",Finish!H125,Finish!H125&amp;" (fem "&amp;Finish!J125&amp;")")</f>
        <v>122</v>
      </c>
      <c r="B123" s="56" t="str">
        <f>Finish!M125</f>
        <v/>
      </c>
      <c r="C123" s="56" t="str">
        <f>Finish!N125</f>
        <v/>
      </c>
      <c r="D123" s="55" t="str">
        <f>Finish!O125</f>
        <v/>
      </c>
      <c r="E123" s="57">
        <f>Finish!F125</f>
        <v>7.1527777777777773E-2</v>
      </c>
      <c r="F123" s="56"/>
      <c r="G123" s="56"/>
      <c r="H123" s="56"/>
      <c r="I123" s="56"/>
      <c r="J123" s="56"/>
      <c r="K123" s="56"/>
    </row>
    <row r="124" spans="1:11" ht="18" customHeight="1" x14ac:dyDescent="0.25">
      <c r="A124" s="55">
        <f>IF(Finish!J126="",Finish!H126,Finish!H126&amp;" (fem "&amp;Finish!J126&amp;")")</f>
        <v>123</v>
      </c>
      <c r="B124" s="56" t="str">
        <f>Finish!M126</f>
        <v/>
      </c>
      <c r="C124" s="56" t="str">
        <f>Finish!N126</f>
        <v/>
      </c>
      <c r="D124" s="55" t="str">
        <f>Finish!O126</f>
        <v/>
      </c>
      <c r="E124" s="57">
        <f>Finish!F126</f>
        <v>7.1527777777777773E-2</v>
      </c>
      <c r="F124" s="56"/>
      <c r="G124" s="56"/>
      <c r="H124" s="56"/>
      <c r="I124" s="56"/>
      <c r="J124" s="56"/>
      <c r="K124" s="56"/>
    </row>
    <row r="125" spans="1:11" ht="18" customHeight="1" x14ac:dyDescent="0.25">
      <c r="A125" s="55">
        <f>IF(Finish!J127="",Finish!H127,Finish!H127&amp;" (fem "&amp;Finish!J127&amp;")")</f>
        <v>124</v>
      </c>
      <c r="B125" s="56" t="str">
        <f>Finish!M127</f>
        <v/>
      </c>
      <c r="C125" s="56" t="str">
        <f>Finish!N127</f>
        <v/>
      </c>
      <c r="D125" s="55" t="str">
        <f>Finish!O127</f>
        <v/>
      </c>
      <c r="E125" s="57">
        <f>Finish!F127</f>
        <v>7.1527777777777773E-2</v>
      </c>
      <c r="F125" s="56"/>
      <c r="G125" s="56"/>
      <c r="H125" s="56"/>
      <c r="I125" s="56"/>
      <c r="J125" s="56"/>
      <c r="K125" s="56"/>
    </row>
    <row r="126" spans="1:11" ht="18" customHeight="1" x14ac:dyDescent="0.25">
      <c r="A126" s="55">
        <f>IF(Finish!J128="",Finish!H128,Finish!H128&amp;" (fem "&amp;Finish!J128&amp;")")</f>
        <v>125</v>
      </c>
      <c r="B126" s="56" t="str">
        <f>Finish!M128</f>
        <v/>
      </c>
      <c r="C126" s="56" t="str">
        <f>Finish!N128</f>
        <v/>
      </c>
      <c r="D126" s="55" t="str">
        <f>Finish!O128</f>
        <v/>
      </c>
      <c r="E126" s="57">
        <f>Finish!F128</f>
        <v>7.1527777777777773E-2</v>
      </c>
      <c r="F126" s="56"/>
      <c r="G126" s="56"/>
      <c r="H126" s="56"/>
      <c r="I126" s="56"/>
      <c r="J126" s="56"/>
      <c r="K126" s="56"/>
    </row>
    <row r="127" spans="1:11" ht="18" customHeight="1" x14ac:dyDescent="0.25">
      <c r="A127" s="55">
        <f>IF(Finish!J129="",Finish!H129,Finish!H129&amp;" (fem "&amp;Finish!J129&amp;")")</f>
        <v>126</v>
      </c>
      <c r="B127" s="56" t="str">
        <f>Finish!M129</f>
        <v/>
      </c>
      <c r="C127" s="56" t="str">
        <f>Finish!N129</f>
        <v/>
      </c>
      <c r="D127" s="55" t="str">
        <f>Finish!O129</f>
        <v/>
      </c>
      <c r="E127" s="57">
        <f>Finish!F129</f>
        <v>7.1527777777777773E-2</v>
      </c>
      <c r="F127" s="56"/>
      <c r="G127" s="56"/>
      <c r="H127" s="56"/>
      <c r="I127" s="56"/>
      <c r="J127" s="56"/>
      <c r="K127" s="56"/>
    </row>
    <row r="128" spans="1:11" ht="18" customHeight="1" x14ac:dyDescent="0.25">
      <c r="A128" s="55">
        <f>IF(Finish!J130="",Finish!H130,Finish!H130&amp;" (fem "&amp;Finish!J130&amp;")")</f>
        <v>127</v>
      </c>
      <c r="B128" s="56" t="str">
        <f>Finish!M130</f>
        <v/>
      </c>
      <c r="C128" s="56" t="str">
        <f>Finish!N130</f>
        <v/>
      </c>
      <c r="D128" s="55" t="str">
        <f>Finish!O130</f>
        <v/>
      </c>
      <c r="E128" s="57">
        <f>Finish!F130</f>
        <v>7.1527777777777773E-2</v>
      </c>
      <c r="F128" s="56"/>
      <c r="G128" s="56"/>
      <c r="H128" s="56"/>
      <c r="I128" s="56"/>
      <c r="J128" s="56"/>
      <c r="K128" s="56"/>
    </row>
    <row r="129" spans="1:11" ht="18" customHeight="1" x14ac:dyDescent="0.25">
      <c r="A129" s="55">
        <f>IF(Finish!J131="",Finish!H131,Finish!H131&amp;" (fem "&amp;Finish!J131&amp;")")</f>
        <v>128</v>
      </c>
      <c r="B129" s="56" t="str">
        <f>Finish!M131</f>
        <v/>
      </c>
      <c r="C129" s="56" t="str">
        <f>Finish!N131</f>
        <v/>
      </c>
      <c r="D129" s="55" t="str">
        <f>Finish!O131</f>
        <v/>
      </c>
      <c r="E129" s="57">
        <f>Finish!F131</f>
        <v>7.1527777777777773E-2</v>
      </c>
      <c r="F129" s="56"/>
      <c r="G129" s="56"/>
      <c r="H129" s="56"/>
      <c r="I129" s="56"/>
      <c r="J129" s="56"/>
      <c r="K129" s="56"/>
    </row>
    <row r="130" spans="1:11" ht="18" customHeight="1" x14ac:dyDescent="0.25">
      <c r="A130" s="55">
        <f>IF(Finish!J132="",Finish!H132,Finish!H132&amp;" (fem "&amp;Finish!J132&amp;")")</f>
        <v>129</v>
      </c>
      <c r="B130" s="56" t="str">
        <f>Finish!M132</f>
        <v/>
      </c>
      <c r="C130" s="56" t="str">
        <f>Finish!N132</f>
        <v/>
      </c>
      <c r="D130" s="55" t="str">
        <f>Finish!O132</f>
        <v/>
      </c>
      <c r="E130" s="57">
        <f>Finish!F132</f>
        <v>7.1527777777777773E-2</v>
      </c>
      <c r="F130" s="56"/>
      <c r="G130" s="56"/>
      <c r="H130" s="56"/>
      <c r="I130" s="56"/>
      <c r="J130" s="56"/>
      <c r="K130" s="56"/>
    </row>
    <row r="131" spans="1:11" ht="18" customHeight="1" x14ac:dyDescent="0.25">
      <c r="A131" s="55">
        <f>IF(Finish!J133="",Finish!H133,Finish!H133&amp;" (fem "&amp;Finish!J133&amp;")")</f>
        <v>130</v>
      </c>
      <c r="B131" s="56" t="str">
        <f>Finish!M133</f>
        <v/>
      </c>
      <c r="C131" s="56" t="str">
        <f>Finish!N133</f>
        <v/>
      </c>
      <c r="D131" s="55" t="str">
        <f>Finish!O133</f>
        <v/>
      </c>
      <c r="E131" s="57">
        <f>Finish!F133</f>
        <v>7.1527777777777773E-2</v>
      </c>
      <c r="F131" s="56"/>
      <c r="G131" s="56"/>
      <c r="H131" s="56"/>
      <c r="I131" s="56"/>
      <c r="J131" s="56"/>
      <c r="K131" s="56"/>
    </row>
    <row r="132" spans="1:11" ht="18" customHeight="1" x14ac:dyDescent="0.25">
      <c r="A132" s="55">
        <f>IF(Finish!J134="",Finish!H134,Finish!H134&amp;" (fem "&amp;Finish!J134&amp;")")</f>
        <v>131</v>
      </c>
      <c r="B132" s="56" t="str">
        <f>Finish!M134</f>
        <v/>
      </c>
      <c r="C132" s="56" t="str">
        <f>Finish!N134</f>
        <v/>
      </c>
      <c r="D132" s="55" t="str">
        <f>Finish!O134</f>
        <v/>
      </c>
      <c r="E132" s="57">
        <f>Finish!F134</f>
        <v>7.1527777777777773E-2</v>
      </c>
      <c r="F132" s="56"/>
      <c r="G132" s="56"/>
      <c r="H132" s="56"/>
      <c r="I132" s="56"/>
      <c r="J132" s="56"/>
      <c r="K132" s="56"/>
    </row>
    <row r="133" spans="1:11" ht="18" customHeight="1" x14ac:dyDescent="0.25">
      <c r="A133" s="55">
        <f>IF(Finish!J135="",Finish!H135,Finish!H135&amp;" (fem "&amp;Finish!J135&amp;")")</f>
        <v>132</v>
      </c>
      <c r="B133" s="56" t="str">
        <f>Finish!M135</f>
        <v/>
      </c>
      <c r="C133" s="56" t="str">
        <f>Finish!N135</f>
        <v/>
      </c>
      <c r="D133" s="55" t="str">
        <f>Finish!O135</f>
        <v/>
      </c>
      <c r="E133" s="57">
        <f>Finish!F135</f>
        <v>7.1527777777777773E-2</v>
      </c>
      <c r="F133" s="56"/>
      <c r="G133" s="56"/>
      <c r="H133" s="56"/>
      <c r="I133" s="56"/>
      <c r="J133" s="56"/>
      <c r="K133" s="56"/>
    </row>
    <row r="134" spans="1:11" ht="18" customHeight="1" x14ac:dyDescent="0.25">
      <c r="A134" s="55">
        <f>IF(Finish!J136="",Finish!H136,Finish!H136&amp;" (fem "&amp;Finish!J136&amp;")")</f>
        <v>133</v>
      </c>
      <c r="B134" s="56" t="str">
        <f>Finish!M136</f>
        <v/>
      </c>
      <c r="C134" s="56" t="str">
        <f>Finish!N136</f>
        <v/>
      </c>
      <c r="D134" s="55" t="str">
        <f>Finish!O136</f>
        <v/>
      </c>
      <c r="E134" s="57">
        <f>Finish!F136</f>
        <v>7.1527777777777773E-2</v>
      </c>
      <c r="F134" s="56"/>
      <c r="G134" s="56"/>
      <c r="H134" s="56"/>
      <c r="I134" s="56"/>
      <c r="J134" s="56"/>
      <c r="K134" s="56"/>
    </row>
    <row r="135" spans="1:11" ht="18" customHeight="1" x14ac:dyDescent="0.25">
      <c r="A135" s="55">
        <f>IF(Finish!J137="",Finish!H137,Finish!H137&amp;" (fem "&amp;Finish!J137&amp;")")</f>
        <v>134</v>
      </c>
      <c r="B135" s="56" t="str">
        <f>Finish!M137</f>
        <v/>
      </c>
      <c r="C135" s="56" t="str">
        <f>Finish!N137</f>
        <v/>
      </c>
      <c r="D135" s="55" t="str">
        <f>Finish!O137</f>
        <v/>
      </c>
      <c r="E135" s="57">
        <f>Finish!F137</f>
        <v>7.1527777777777773E-2</v>
      </c>
      <c r="F135" s="56"/>
      <c r="G135" s="56"/>
      <c r="H135" s="56"/>
      <c r="I135" s="56"/>
      <c r="J135" s="56"/>
      <c r="K135" s="56"/>
    </row>
    <row r="136" spans="1:11" ht="18" customHeight="1" x14ac:dyDescent="0.25">
      <c r="A136" s="55">
        <f>IF(Finish!J138="",Finish!H138,Finish!H138&amp;" (fem "&amp;Finish!J138&amp;")")</f>
        <v>135</v>
      </c>
      <c r="B136" s="56" t="str">
        <f>Finish!M138</f>
        <v/>
      </c>
      <c r="C136" s="56" t="str">
        <f>Finish!N138</f>
        <v/>
      </c>
      <c r="D136" s="55" t="str">
        <f>Finish!O138</f>
        <v/>
      </c>
      <c r="E136" s="57">
        <f>Finish!F138</f>
        <v>7.1527777777777773E-2</v>
      </c>
      <c r="F136" s="56"/>
      <c r="G136" s="56"/>
      <c r="H136" s="56"/>
      <c r="I136" s="56"/>
      <c r="J136" s="56"/>
      <c r="K136" s="56"/>
    </row>
    <row r="137" spans="1:11" ht="18" customHeight="1" x14ac:dyDescent="0.25">
      <c r="A137" s="55">
        <f>IF(Finish!J139="",Finish!H139,Finish!H139&amp;" (fem "&amp;Finish!J139&amp;")")</f>
        <v>136</v>
      </c>
      <c r="B137" s="56" t="str">
        <f>Finish!M139</f>
        <v/>
      </c>
      <c r="C137" s="56" t="str">
        <f>Finish!N139</f>
        <v/>
      </c>
      <c r="D137" s="55" t="str">
        <f>Finish!O139</f>
        <v/>
      </c>
      <c r="E137" s="57">
        <f>Finish!F139</f>
        <v>7.1527777777777773E-2</v>
      </c>
      <c r="F137" s="56"/>
      <c r="G137" s="56"/>
      <c r="H137" s="56"/>
      <c r="I137" s="56"/>
      <c r="J137" s="56"/>
      <c r="K137" s="56"/>
    </row>
    <row r="138" spans="1:11" ht="18" customHeight="1" x14ac:dyDescent="0.25">
      <c r="A138" s="55">
        <f>IF(Finish!J140="",Finish!H140,Finish!H140&amp;" (fem "&amp;Finish!J140&amp;")")</f>
        <v>137</v>
      </c>
      <c r="B138" s="56" t="str">
        <f>Finish!M140</f>
        <v/>
      </c>
      <c r="C138" s="56" t="str">
        <f>Finish!N140</f>
        <v/>
      </c>
      <c r="D138" s="55" t="str">
        <f>Finish!O140</f>
        <v/>
      </c>
      <c r="E138" s="57">
        <f>Finish!F140</f>
        <v>7.1527777777777773E-2</v>
      </c>
      <c r="F138" s="56"/>
      <c r="G138" s="56"/>
      <c r="H138" s="56"/>
      <c r="I138" s="56"/>
      <c r="J138" s="56"/>
      <c r="K138" s="56"/>
    </row>
    <row r="139" spans="1:11" ht="18" customHeight="1" x14ac:dyDescent="0.25">
      <c r="A139" s="55">
        <f>IF(Finish!J141="",Finish!H141,Finish!H141&amp;" (fem "&amp;Finish!J141&amp;")")</f>
        <v>138</v>
      </c>
      <c r="B139" s="56" t="str">
        <f>Finish!M141</f>
        <v/>
      </c>
      <c r="C139" s="56" t="str">
        <f>Finish!N141</f>
        <v/>
      </c>
      <c r="D139" s="55" t="str">
        <f>Finish!O141</f>
        <v/>
      </c>
      <c r="E139" s="57">
        <f>Finish!F141</f>
        <v>7.1527777777777773E-2</v>
      </c>
      <c r="F139" s="56"/>
      <c r="G139" s="56"/>
      <c r="H139" s="56"/>
      <c r="I139" s="56"/>
      <c r="J139" s="56"/>
      <c r="K139" s="56"/>
    </row>
    <row r="140" spans="1:11" ht="18" customHeight="1" x14ac:dyDescent="0.25">
      <c r="A140" s="55">
        <f>IF(Finish!J142="",Finish!H142,Finish!H142&amp;" (fem "&amp;Finish!J142&amp;")")</f>
        <v>139</v>
      </c>
      <c r="B140" s="56" t="str">
        <f>Finish!M142</f>
        <v/>
      </c>
      <c r="C140" s="56" t="str">
        <f>Finish!N142</f>
        <v/>
      </c>
      <c r="D140" s="55" t="str">
        <f>Finish!O142</f>
        <v/>
      </c>
      <c r="E140" s="57">
        <f>Finish!F142</f>
        <v>7.1527777777777773E-2</v>
      </c>
      <c r="F140" s="56"/>
      <c r="G140" s="56"/>
      <c r="H140" s="56"/>
      <c r="I140" s="56"/>
      <c r="J140" s="56"/>
      <c r="K140" s="56"/>
    </row>
    <row r="141" spans="1:11" ht="18" customHeight="1" x14ac:dyDescent="0.25">
      <c r="A141" s="55">
        <f>IF(Finish!J143="",Finish!H143,Finish!H143&amp;" (fem "&amp;Finish!J143&amp;")")</f>
        <v>140</v>
      </c>
      <c r="B141" s="56" t="str">
        <f>Finish!M143</f>
        <v/>
      </c>
      <c r="C141" s="56" t="str">
        <f>Finish!N143</f>
        <v/>
      </c>
      <c r="D141" s="55" t="str">
        <f>Finish!O143</f>
        <v/>
      </c>
      <c r="E141" s="57">
        <f>Finish!F143</f>
        <v>7.1527777777777773E-2</v>
      </c>
      <c r="F141" s="56"/>
      <c r="G141" s="56"/>
      <c r="H141" s="56"/>
      <c r="I141" s="56"/>
      <c r="J141" s="56"/>
      <c r="K141" s="56"/>
    </row>
    <row r="142" spans="1:11" ht="18" customHeight="1" x14ac:dyDescent="0.25">
      <c r="A142" s="55">
        <f>IF(Finish!J144="",Finish!H144,Finish!H144&amp;" (fem "&amp;Finish!J144&amp;")")</f>
        <v>141</v>
      </c>
      <c r="B142" s="56" t="str">
        <f>Finish!M144</f>
        <v/>
      </c>
      <c r="C142" s="56" t="str">
        <f>Finish!N144</f>
        <v/>
      </c>
      <c r="D142" s="55" t="str">
        <f>Finish!O144</f>
        <v/>
      </c>
      <c r="E142" s="57">
        <f>Finish!F144</f>
        <v>7.1527777777777773E-2</v>
      </c>
      <c r="F142" s="56"/>
      <c r="G142" s="56"/>
      <c r="H142" s="56"/>
      <c r="I142" s="56"/>
      <c r="J142" s="56"/>
      <c r="K142" s="56"/>
    </row>
    <row r="143" spans="1:11" ht="18" customHeight="1" x14ac:dyDescent="0.25">
      <c r="A143" s="55">
        <f>IF(Finish!J145="",Finish!H145,Finish!H145&amp;" (fem "&amp;Finish!J145&amp;")")</f>
        <v>142</v>
      </c>
      <c r="B143" s="56" t="str">
        <f>Finish!M145</f>
        <v/>
      </c>
      <c r="C143" s="56" t="str">
        <f>Finish!N145</f>
        <v/>
      </c>
      <c r="D143" s="55" t="str">
        <f>Finish!O145</f>
        <v/>
      </c>
      <c r="E143" s="57">
        <f>Finish!F145</f>
        <v>7.1527777777777773E-2</v>
      </c>
      <c r="F143" s="56"/>
      <c r="G143" s="56"/>
      <c r="H143" s="56"/>
      <c r="I143" s="56"/>
      <c r="J143" s="56"/>
      <c r="K143" s="56"/>
    </row>
    <row r="144" spans="1:11" ht="18" customHeight="1" x14ac:dyDescent="0.25">
      <c r="A144" s="55">
        <f>IF(Finish!J146="",Finish!H146,Finish!H146&amp;" (fem "&amp;Finish!J146&amp;")")</f>
        <v>143</v>
      </c>
      <c r="B144" s="56" t="str">
        <f>Finish!M146</f>
        <v/>
      </c>
      <c r="C144" s="56" t="str">
        <f>Finish!N146</f>
        <v/>
      </c>
      <c r="D144" s="55" t="str">
        <f>Finish!O146</f>
        <v/>
      </c>
      <c r="E144" s="57">
        <f>Finish!F146</f>
        <v>7.1527777777777773E-2</v>
      </c>
      <c r="F144" s="56"/>
      <c r="G144" s="56"/>
      <c r="H144" s="56"/>
      <c r="I144" s="56"/>
      <c r="J144" s="56"/>
      <c r="K144" s="56"/>
    </row>
    <row r="145" spans="1:11" ht="18" customHeight="1" x14ac:dyDescent="0.25">
      <c r="A145" s="55">
        <f>IF(Finish!J147="",Finish!H147,Finish!H147&amp;" (fem "&amp;Finish!J147&amp;")")</f>
        <v>144</v>
      </c>
      <c r="B145" s="56" t="str">
        <f>Finish!M147</f>
        <v/>
      </c>
      <c r="C145" s="56" t="str">
        <f>Finish!N147</f>
        <v/>
      </c>
      <c r="D145" s="55" t="str">
        <f>Finish!O147</f>
        <v/>
      </c>
      <c r="E145" s="57">
        <f>Finish!F147</f>
        <v>7.1527777777777773E-2</v>
      </c>
      <c r="F145" s="56"/>
      <c r="G145" s="56"/>
      <c r="H145" s="56"/>
      <c r="I145" s="56"/>
      <c r="J145" s="56"/>
      <c r="K145" s="56"/>
    </row>
    <row r="146" spans="1:11" ht="18" customHeight="1" x14ac:dyDescent="0.25">
      <c r="A146" s="55">
        <f>IF(Finish!J148="",Finish!H148,Finish!H148&amp;" (fem "&amp;Finish!J148&amp;")")</f>
        <v>145</v>
      </c>
      <c r="B146" s="56" t="str">
        <f>Finish!M148</f>
        <v/>
      </c>
      <c r="C146" s="56" t="str">
        <f>Finish!N148</f>
        <v/>
      </c>
      <c r="D146" s="55" t="str">
        <f>Finish!O148</f>
        <v/>
      </c>
      <c r="E146" s="57">
        <f>Finish!F148</f>
        <v>7.1527777777777773E-2</v>
      </c>
      <c r="F146" s="56"/>
      <c r="G146" s="56"/>
      <c r="H146" s="56"/>
      <c r="I146" s="56"/>
      <c r="J146" s="56"/>
      <c r="K146" s="56"/>
    </row>
    <row r="147" spans="1:11" ht="18" customHeight="1" x14ac:dyDescent="0.25">
      <c r="A147" s="55">
        <f>IF(Finish!J149="",Finish!H149,Finish!H149&amp;" (fem "&amp;Finish!J149&amp;")")</f>
        <v>146</v>
      </c>
      <c r="B147" s="56" t="str">
        <f>Finish!M149</f>
        <v/>
      </c>
      <c r="C147" s="56" t="str">
        <f>Finish!N149</f>
        <v/>
      </c>
      <c r="D147" s="55" t="str">
        <f>Finish!O149</f>
        <v/>
      </c>
      <c r="E147" s="57">
        <f>Finish!F149</f>
        <v>7.1527777777777773E-2</v>
      </c>
      <c r="F147" s="56"/>
      <c r="G147" s="56"/>
      <c r="H147" s="56"/>
      <c r="I147" s="56"/>
      <c r="J147" s="56"/>
      <c r="K147" s="56"/>
    </row>
    <row r="148" spans="1:11" ht="18" customHeight="1" x14ac:dyDescent="0.25">
      <c r="A148" s="55">
        <f>IF(Finish!J150="",Finish!H150,Finish!H150&amp;" (fem "&amp;Finish!J150&amp;")")</f>
        <v>147</v>
      </c>
      <c r="B148" s="56" t="str">
        <f>Finish!M150</f>
        <v/>
      </c>
      <c r="C148" s="56" t="str">
        <f>Finish!N150</f>
        <v/>
      </c>
      <c r="D148" s="55" t="str">
        <f>Finish!O150</f>
        <v/>
      </c>
      <c r="E148" s="57">
        <f>Finish!F150</f>
        <v>7.1527777777777773E-2</v>
      </c>
      <c r="F148" s="56"/>
      <c r="G148" s="56"/>
      <c r="H148" s="56"/>
      <c r="I148" s="56"/>
      <c r="J148" s="56"/>
      <c r="K148" s="56"/>
    </row>
    <row r="149" spans="1:11" ht="18" customHeight="1" x14ac:dyDescent="0.25">
      <c r="A149" s="55">
        <f>IF(Finish!J151="",Finish!H151,Finish!H151&amp;" (fem "&amp;Finish!J151&amp;")")</f>
        <v>148</v>
      </c>
      <c r="B149" s="56" t="str">
        <f>Finish!M151</f>
        <v/>
      </c>
      <c r="C149" s="56" t="str">
        <f>Finish!N151</f>
        <v/>
      </c>
      <c r="D149" s="55" t="str">
        <f>Finish!O151</f>
        <v/>
      </c>
      <c r="E149" s="57">
        <f>Finish!F151</f>
        <v>7.1527777777777773E-2</v>
      </c>
      <c r="F149" s="56"/>
      <c r="G149" s="56"/>
      <c r="H149" s="56"/>
      <c r="I149" s="56"/>
      <c r="J149" s="56"/>
      <c r="K149" s="56"/>
    </row>
    <row r="150" spans="1:11" ht="18" customHeight="1" x14ac:dyDescent="0.25">
      <c r="A150" s="55">
        <f>IF(Finish!J152="",Finish!H152,Finish!H152&amp;" (fem "&amp;Finish!J152&amp;")")</f>
        <v>149</v>
      </c>
      <c r="B150" s="56" t="str">
        <f>Finish!M152</f>
        <v/>
      </c>
      <c r="C150" s="56" t="str">
        <f>Finish!N152</f>
        <v/>
      </c>
      <c r="D150" s="55" t="str">
        <f>Finish!O152</f>
        <v/>
      </c>
      <c r="E150" s="57">
        <f>Finish!F152</f>
        <v>7.1527777777777773E-2</v>
      </c>
      <c r="F150" s="56"/>
      <c r="G150" s="56"/>
      <c r="H150" s="56"/>
      <c r="I150" s="56"/>
      <c r="J150" s="56"/>
      <c r="K150" s="56"/>
    </row>
    <row r="151" spans="1:11" ht="18" customHeight="1" x14ac:dyDescent="0.25">
      <c r="A151" s="55">
        <f>IF(Finish!J153="",Finish!H153,Finish!H153&amp;" (fem "&amp;Finish!J153&amp;")")</f>
        <v>150</v>
      </c>
      <c r="B151" s="56" t="str">
        <f>Finish!M153</f>
        <v/>
      </c>
      <c r="C151" s="56" t="str">
        <f>Finish!N153</f>
        <v/>
      </c>
      <c r="D151" s="55" t="str">
        <f>Finish!O153</f>
        <v/>
      </c>
      <c r="E151" s="57">
        <f>Finish!F153</f>
        <v>7.1527777777777773E-2</v>
      </c>
      <c r="F151" s="56"/>
      <c r="G151" s="56"/>
      <c r="H151" s="56"/>
      <c r="I151" s="56"/>
      <c r="J151" s="56"/>
      <c r="K151" s="56"/>
    </row>
    <row r="152" spans="1:11" ht="18" customHeight="1" x14ac:dyDescent="0.25">
      <c r="A152" s="55">
        <f>IF(Finish!J154="",Finish!H154,Finish!H154&amp;" (fem "&amp;Finish!J154&amp;")")</f>
        <v>151</v>
      </c>
      <c r="B152" s="56" t="str">
        <f>Finish!M154</f>
        <v/>
      </c>
      <c r="C152" s="56" t="str">
        <f>Finish!N154</f>
        <v/>
      </c>
      <c r="D152" s="55" t="str">
        <f>Finish!O154</f>
        <v/>
      </c>
      <c r="E152" s="57">
        <f>Finish!F154</f>
        <v>7.1527777777777773E-2</v>
      </c>
      <c r="F152" s="56"/>
      <c r="G152" s="56"/>
      <c r="H152" s="56"/>
      <c r="I152" s="56"/>
      <c r="J152" s="56"/>
      <c r="K152" s="56"/>
    </row>
    <row r="153" spans="1:11" ht="18" customHeight="1" x14ac:dyDescent="0.25">
      <c r="A153" s="55">
        <f>IF(Finish!J155="",Finish!H155,Finish!H155&amp;" (fem "&amp;Finish!J155&amp;")")</f>
        <v>152</v>
      </c>
      <c r="B153" s="56" t="str">
        <f>Finish!M155</f>
        <v/>
      </c>
      <c r="C153" s="56" t="str">
        <f>Finish!N155</f>
        <v/>
      </c>
      <c r="D153" s="55" t="str">
        <f>Finish!O155</f>
        <v/>
      </c>
      <c r="E153" s="57">
        <f>Finish!F155</f>
        <v>7.1527777777777773E-2</v>
      </c>
      <c r="F153" s="56"/>
      <c r="G153" s="56"/>
      <c r="H153" s="56"/>
      <c r="I153" s="56"/>
      <c r="J153" s="56"/>
      <c r="K153" s="56"/>
    </row>
    <row r="154" spans="1:11" ht="18" customHeight="1" x14ac:dyDescent="0.25">
      <c r="A154" s="55">
        <f>IF(Finish!J156="",Finish!H156,Finish!H156&amp;" (fem "&amp;Finish!J156&amp;")")</f>
        <v>153</v>
      </c>
      <c r="B154" s="56" t="str">
        <f>Finish!M156</f>
        <v/>
      </c>
      <c r="C154" s="56" t="str">
        <f>Finish!N156</f>
        <v/>
      </c>
      <c r="D154" s="55" t="str">
        <f>Finish!O156</f>
        <v/>
      </c>
      <c r="E154" s="57">
        <f>Finish!F156</f>
        <v>7.1527777777777773E-2</v>
      </c>
      <c r="F154" s="56"/>
      <c r="G154" s="56"/>
      <c r="H154" s="56"/>
      <c r="I154" s="56"/>
      <c r="J154" s="56"/>
      <c r="K154" s="56"/>
    </row>
    <row r="155" spans="1:11" ht="18" customHeight="1" x14ac:dyDescent="0.25">
      <c r="A155" s="55">
        <f>IF(Finish!J157="",Finish!H157,Finish!H157&amp;" (fem "&amp;Finish!J157&amp;")")</f>
        <v>154</v>
      </c>
      <c r="B155" s="56" t="str">
        <f>Finish!M157</f>
        <v/>
      </c>
      <c r="C155" s="56" t="str">
        <f>Finish!N157</f>
        <v/>
      </c>
      <c r="D155" s="55" t="str">
        <f>Finish!O157</f>
        <v/>
      </c>
      <c r="E155" s="57">
        <f>Finish!F157</f>
        <v>7.1527777777777773E-2</v>
      </c>
      <c r="F155" s="56"/>
      <c r="G155" s="56"/>
      <c r="H155" s="56"/>
      <c r="I155" s="56"/>
      <c r="J155" s="56"/>
      <c r="K155" s="56"/>
    </row>
    <row r="156" spans="1:11" ht="18" customHeight="1" x14ac:dyDescent="0.25">
      <c r="A156" s="55">
        <f>IF(Finish!J158="",Finish!H158,Finish!H158&amp;" (fem "&amp;Finish!J158&amp;")")</f>
        <v>155</v>
      </c>
      <c r="B156" s="56" t="str">
        <f>Finish!M158</f>
        <v/>
      </c>
      <c r="C156" s="56" t="str">
        <f>Finish!N158</f>
        <v/>
      </c>
      <c r="D156" s="55" t="str">
        <f>Finish!O158</f>
        <v/>
      </c>
      <c r="E156" s="57">
        <f>Finish!F158</f>
        <v>7.1527777777777773E-2</v>
      </c>
      <c r="F156" s="56"/>
      <c r="G156" s="56"/>
      <c r="H156" s="56"/>
      <c r="I156" s="56"/>
      <c r="J156" s="56"/>
      <c r="K156" s="56"/>
    </row>
    <row r="157" spans="1:11" ht="18" customHeight="1" x14ac:dyDescent="0.25">
      <c r="A157" s="55">
        <f>IF(Finish!J159="",Finish!H159,Finish!H159&amp;" (fem "&amp;Finish!J159&amp;")")</f>
        <v>156</v>
      </c>
      <c r="B157" s="56" t="str">
        <f>Finish!M159</f>
        <v/>
      </c>
      <c r="C157" s="56" t="str">
        <f>Finish!N159</f>
        <v/>
      </c>
      <c r="D157" s="55" t="str">
        <f>Finish!O159</f>
        <v/>
      </c>
      <c r="E157" s="57">
        <f>Finish!F159</f>
        <v>7.1527777777777773E-2</v>
      </c>
      <c r="F157" s="56"/>
      <c r="G157" s="56"/>
      <c r="H157" s="56"/>
      <c r="I157" s="56"/>
      <c r="J157" s="56"/>
      <c r="K157" s="56"/>
    </row>
    <row r="158" spans="1:11" ht="18" customHeight="1" x14ac:dyDescent="0.25">
      <c r="A158" s="55">
        <f>IF(Finish!J160="",Finish!H160,Finish!H160&amp;" (fem "&amp;Finish!J160&amp;")")</f>
        <v>157</v>
      </c>
      <c r="B158" s="56" t="str">
        <f>Finish!M160</f>
        <v/>
      </c>
      <c r="C158" s="56" t="str">
        <f>Finish!N160</f>
        <v/>
      </c>
      <c r="D158" s="55" t="str">
        <f>Finish!O160</f>
        <v/>
      </c>
      <c r="E158" s="57">
        <f>Finish!F160</f>
        <v>7.1527777777777773E-2</v>
      </c>
      <c r="F158" s="56"/>
      <c r="G158" s="56"/>
      <c r="H158" s="56"/>
      <c r="I158" s="56"/>
      <c r="J158" s="56"/>
      <c r="K158" s="56"/>
    </row>
    <row r="159" spans="1:11" ht="18" customHeight="1" x14ac:dyDescent="0.25">
      <c r="A159" s="55">
        <f>IF(Finish!J161="",Finish!H161,Finish!H161&amp;" (fem "&amp;Finish!J161&amp;")")</f>
        <v>158</v>
      </c>
      <c r="B159" s="56" t="str">
        <f>Finish!M161</f>
        <v/>
      </c>
      <c r="C159" s="56" t="str">
        <f>Finish!N161</f>
        <v/>
      </c>
      <c r="D159" s="55" t="str">
        <f>Finish!O161</f>
        <v/>
      </c>
      <c r="E159" s="57">
        <f>Finish!F161</f>
        <v>7.1527777777777773E-2</v>
      </c>
      <c r="F159" s="56"/>
      <c r="G159" s="56"/>
      <c r="H159" s="56"/>
      <c r="I159" s="56"/>
      <c r="J159" s="56"/>
      <c r="K159" s="56"/>
    </row>
    <row r="160" spans="1:11" ht="18" customHeight="1" x14ac:dyDescent="0.25">
      <c r="A160" s="55">
        <f>IF(Finish!J162="",Finish!H162,Finish!H162&amp;" (fem "&amp;Finish!J162&amp;")")</f>
        <v>159</v>
      </c>
      <c r="B160" s="56" t="str">
        <f>Finish!M162</f>
        <v/>
      </c>
      <c r="C160" s="56" t="str">
        <f>Finish!N162</f>
        <v/>
      </c>
      <c r="D160" s="55" t="str">
        <f>Finish!O162</f>
        <v/>
      </c>
      <c r="E160" s="57">
        <f>Finish!F162</f>
        <v>7.1527777777777773E-2</v>
      </c>
      <c r="F160" s="56"/>
      <c r="G160" s="56"/>
      <c r="H160" s="56"/>
      <c r="I160" s="56"/>
      <c r="J160" s="56"/>
      <c r="K160" s="56"/>
    </row>
    <row r="161" spans="1:11" ht="18" customHeight="1" x14ac:dyDescent="0.25">
      <c r="A161" s="55">
        <f>IF(Finish!J163="",Finish!H163,Finish!H163&amp;" (fem "&amp;Finish!J163&amp;")")</f>
        <v>160</v>
      </c>
      <c r="B161" s="56" t="str">
        <f>Finish!M163</f>
        <v/>
      </c>
      <c r="C161" s="56" t="str">
        <f>Finish!N163</f>
        <v/>
      </c>
      <c r="D161" s="55" t="str">
        <f>Finish!O163</f>
        <v/>
      </c>
      <c r="E161" s="57">
        <f>Finish!F163</f>
        <v>7.1527777777777773E-2</v>
      </c>
      <c r="F161" s="56"/>
      <c r="G161" s="56"/>
      <c r="H161" s="56"/>
      <c r="I161" s="56"/>
      <c r="J161" s="56"/>
      <c r="K161" s="56"/>
    </row>
    <row r="162" spans="1:11" ht="18" customHeight="1" x14ac:dyDescent="0.25">
      <c r="A162" s="55">
        <f>IF(Finish!J164="",Finish!H164,Finish!H164&amp;" (fem "&amp;Finish!J164&amp;")")</f>
        <v>161</v>
      </c>
      <c r="B162" s="56" t="str">
        <f>Finish!M164</f>
        <v/>
      </c>
      <c r="C162" s="56" t="str">
        <f>Finish!N164</f>
        <v/>
      </c>
      <c r="D162" s="55" t="str">
        <f>Finish!O164</f>
        <v/>
      </c>
      <c r="E162" s="57">
        <f>Finish!F164</f>
        <v>7.1527777777777773E-2</v>
      </c>
      <c r="F162" s="56"/>
      <c r="G162" s="56"/>
      <c r="H162" s="56"/>
      <c r="I162" s="56"/>
      <c r="J162" s="56"/>
      <c r="K162" s="56"/>
    </row>
    <row r="163" spans="1:11" ht="18" customHeight="1" x14ac:dyDescent="0.25">
      <c r="A163" s="55">
        <f>IF(Finish!J165="",Finish!H165,Finish!H165&amp;" (fem "&amp;Finish!J165&amp;")")</f>
        <v>162</v>
      </c>
      <c r="B163" s="56" t="str">
        <f>Finish!M165</f>
        <v/>
      </c>
      <c r="C163" s="56" t="str">
        <f>Finish!N165</f>
        <v/>
      </c>
      <c r="D163" s="55" t="str">
        <f>Finish!O165</f>
        <v/>
      </c>
      <c r="E163" s="57">
        <f>Finish!F165</f>
        <v>7.1527777777777773E-2</v>
      </c>
      <c r="F163" s="56"/>
      <c r="G163" s="56"/>
      <c r="H163" s="56"/>
      <c r="I163" s="56"/>
      <c r="J163" s="56"/>
      <c r="K163" s="56"/>
    </row>
    <row r="164" spans="1:11" ht="18" customHeight="1" x14ac:dyDescent="0.25">
      <c r="A164" s="55">
        <f>IF(Finish!J166="",Finish!H166,Finish!H166&amp;" (fem "&amp;Finish!J166&amp;")")</f>
        <v>163</v>
      </c>
      <c r="B164" s="56" t="str">
        <f>Finish!M166</f>
        <v/>
      </c>
      <c r="C164" s="56" t="str">
        <f>Finish!N166</f>
        <v/>
      </c>
      <c r="D164" s="55" t="str">
        <f>Finish!O166</f>
        <v/>
      </c>
      <c r="E164" s="57">
        <f>Finish!F166</f>
        <v>7.1527777777777773E-2</v>
      </c>
      <c r="F164" s="56"/>
      <c r="G164" s="56"/>
      <c r="H164" s="56"/>
      <c r="I164" s="56"/>
      <c r="J164" s="56"/>
      <c r="K164" s="56"/>
    </row>
    <row r="165" spans="1:11" ht="18" customHeight="1" x14ac:dyDescent="0.25">
      <c r="A165" s="55">
        <f>IF(Finish!J167="",Finish!H167,Finish!H167&amp;" (fem "&amp;Finish!J167&amp;")")</f>
        <v>164</v>
      </c>
      <c r="B165" s="56" t="str">
        <f>Finish!M167</f>
        <v/>
      </c>
      <c r="C165" s="56" t="str">
        <f>Finish!N167</f>
        <v/>
      </c>
      <c r="D165" s="55" t="str">
        <f>Finish!O167</f>
        <v/>
      </c>
      <c r="E165" s="57">
        <f>Finish!F167</f>
        <v>7.1527777777777773E-2</v>
      </c>
      <c r="F165" s="56"/>
      <c r="G165" s="56"/>
      <c r="H165" s="56"/>
      <c r="I165" s="56"/>
      <c r="J165" s="56"/>
      <c r="K165" s="56"/>
    </row>
    <row r="166" spans="1:11" ht="18" customHeight="1" x14ac:dyDescent="0.25">
      <c r="A166" s="55">
        <f>IF(Finish!J168="",Finish!H168,Finish!H168&amp;" (fem "&amp;Finish!J168&amp;")")</f>
        <v>165</v>
      </c>
      <c r="B166" s="56" t="str">
        <f>Finish!M168</f>
        <v/>
      </c>
      <c r="C166" s="56" t="str">
        <f>Finish!N168</f>
        <v/>
      </c>
      <c r="D166" s="55" t="str">
        <f>Finish!O168</f>
        <v/>
      </c>
      <c r="E166" s="57">
        <f>Finish!F168</f>
        <v>7.1527777777777773E-2</v>
      </c>
      <c r="F166" s="56"/>
      <c r="G166" s="56"/>
      <c r="H166" s="56"/>
      <c r="I166" s="56"/>
      <c r="J166" s="56"/>
      <c r="K166" s="56"/>
    </row>
    <row r="167" spans="1:11" ht="18" customHeight="1" x14ac:dyDescent="0.25">
      <c r="A167" s="55">
        <f>IF(Finish!J169="",Finish!H169,Finish!H169&amp;" (fem "&amp;Finish!J169&amp;")")</f>
        <v>166</v>
      </c>
      <c r="B167" s="56" t="str">
        <f>Finish!M169</f>
        <v/>
      </c>
      <c r="C167" s="56" t="str">
        <f>Finish!N169</f>
        <v/>
      </c>
      <c r="D167" s="55" t="str">
        <f>Finish!O169</f>
        <v/>
      </c>
      <c r="E167" s="57">
        <f>Finish!F169</f>
        <v>7.1527777777777773E-2</v>
      </c>
      <c r="F167" s="56"/>
      <c r="G167" s="56"/>
      <c r="H167" s="56"/>
      <c r="I167" s="56"/>
      <c r="J167" s="56"/>
      <c r="K167" s="56"/>
    </row>
    <row r="168" spans="1:11" ht="18" customHeight="1" x14ac:dyDescent="0.25">
      <c r="A168" s="55">
        <f>IF(Finish!J170="",Finish!H170,Finish!H170&amp;" (fem "&amp;Finish!J170&amp;")")</f>
        <v>167</v>
      </c>
      <c r="B168" s="56" t="str">
        <f>Finish!M170</f>
        <v/>
      </c>
      <c r="C168" s="56" t="str">
        <f>Finish!N170</f>
        <v/>
      </c>
      <c r="D168" s="55" t="str">
        <f>Finish!O170</f>
        <v/>
      </c>
      <c r="E168" s="57">
        <f>Finish!F170</f>
        <v>7.1527777777777773E-2</v>
      </c>
      <c r="F168" s="56"/>
      <c r="G168" s="56"/>
      <c r="H168" s="56"/>
      <c r="I168" s="56"/>
      <c r="J168" s="56"/>
      <c r="K168" s="56"/>
    </row>
    <row r="169" spans="1:11" ht="18" customHeight="1" x14ac:dyDescent="0.25">
      <c r="A169" s="55">
        <f>IF(Finish!J171="",Finish!H171,Finish!H171&amp;" (fem "&amp;Finish!J171&amp;")")</f>
        <v>168</v>
      </c>
      <c r="B169" s="56" t="str">
        <f>Finish!M171</f>
        <v/>
      </c>
      <c r="C169" s="56" t="str">
        <f>Finish!N171</f>
        <v/>
      </c>
      <c r="D169" s="55" t="str">
        <f>Finish!O171</f>
        <v/>
      </c>
      <c r="E169" s="57">
        <f>Finish!F171</f>
        <v>7.1527777777777773E-2</v>
      </c>
      <c r="F169" s="56"/>
      <c r="G169" s="56"/>
      <c r="H169" s="56"/>
      <c r="I169" s="56"/>
      <c r="J169" s="56"/>
      <c r="K169" s="56"/>
    </row>
    <row r="170" spans="1:11" ht="18" customHeight="1" x14ac:dyDescent="0.25">
      <c r="A170" s="55">
        <f>IF(Finish!J172="",Finish!H172,Finish!H172&amp;" (fem "&amp;Finish!J172&amp;")")</f>
        <v>169</v>
      </c>
      <c r="B170" s="56" t="str">
        <f>Finish!M172</f>
        <v/>
      </c>
      <c r="C170" s="56" t="str">
        <f>Finish!N172</f>
        <v/>
      </c>
      <c r="D170" s="55" t="str">
        <f>Finish!O172</f>
        <v/>
      </c>
      <c r="E170" s="57">
        <f>Finish!F172</f>
        <v>7.1527777777777773E-2</v>
      </c>
      <c r="F170" s="56"/>
      <c r="G170" s="56"/>
      <c r="H170" s="56"/>
      <c r="I170" s="56"/>
      <c r="J170" s="56"/>
      <c r="K170" s="56"/>
    </row>
    <row r="171" spans="1:11" ht="18" customHeight="1" x14ac:dyDescent="0.25">
      <c r="A171" s="55">
        <f>IF(Finish!J173="",Finish!H173,Finish!H173&amp;" (fem "&amp;Finish!J173&amp;")")</f>
        <v>170</v>
      </c>
      <c r="B171" s="56" t="str">
        <f>Finish!M173</f>
        <v/>
      </c>
      <c r="C171" s="56" t="str">
        <f>Finish!N173</f>
        <v/>
      </c>
      <c r="D171" s="55" t="str">
        <f>Finish!O173</f>
        <v/>
      </c>
      <c r="E171" s="57">
        <f>Finish!F173</f>
        <v>7.1527777777777773E-2</v>
      </c>
      <c r="F171" s="56"/>
      <c r="G171" s="56"/>
      <c r="H171" s="56"/>
      <c r="I171" s="56"/>
      <c r="J171" s="56"/>
      <c r="K171" s="56"/>
    </row>
    <row r="172" spans="1:11" ht="18" customHeight="1" x14ac:dyDescent="0.25">
      <c r="A172" s="55">
        <f>IF(Finish!J174="",Finish!H174,Finish!H174&amp;" (fem "&amp;Finish!J174&amp;")")</f>
        <v>171</v>
      </c>
      <c r="B172" s="56" t="str">
        <f>Finish!M174</f>
        <v/>
      </c>
      <c r="C172" s="56" t="str">
        <f>Finish!N174</f>
        <v/>
      </c>
      <c r="D172" s="55" t="str">
        <f>Finish!O174</f>
        <v/>
      </c>
      <c r="E172" s="57">
        <f>Finish!F174</f>
        <v>7.1527777777777773E-2</v>
      </c>
      <c r="F172" s="56"/>
      <c r="G172" s="56"/>
      <c r="H172" s="56"/>
      <c r="I172" s="56"/>
      <c r="J172" s="56"/>
      <c r="K172" s="56"/>
    </row>
    <row r="173" spans="1:11" ht="18" customHeight="1" x14ac:dyDescent="0.25">
      <c r="A173" s="55">
        <f>IF(Finish!J175="",Finish!H175,Finish!H175&amp;" (fem "&amp;Finish!J175&amp;")")</f>
        <v>172</v>
      </c>
      <c r="B173" s="56" t="str">
        <f>Finish!M175</f>
        <v/>
      </c>
      <c r="C173" s="56" t="str">
        <f>Finish!N175</f>
        <v/>
      </c>
      <c r="D173" s="55" t="str">
        <f>Finish!O175</f>
        <v/>
      </c>
      <c r="E173" s="57">
        <f>Finish!F175</f>
        <v>7.1527777777777773E-2</v>
      </c>
      <c r="F173" s="56"/>
      <c r="G173" s="56"/>
      <c r="H173" s="56"/>
      <c r="I173" s="56"/>
      <c r="J173" s="56"/>
      <c r="K173" s="56"/>
    </row>
    <row r="174" spans="1:11" ht="18" customHeight="1" x14ac:dyDescent="0.25">
      <c r="A174" s="55">
        <f>IF(Finish!J176="",Finish!H176,Finish!H176&amp;" (fem "&amp;Finish!J176&amp;")")</f>
        <v>173</v>
      </c>
      <c r="B174" s="56" t="str">
        <f>Finish!M176</f>
        <v/>
      </c>
      <c r="C174" s="56" t="str">
        <f>Finish!N176</f>
        <v/>
      </c>
      <c r="D174" s="55" t="str">
        <f>Finish!O176</f>
        <v/>
      </c>
      <c r="E174" s="57">
        <f>Finish!F176</f>
        <v>7.1527777777777773E-2</v>
      </c>
      <c r="F174" s="56"/>
      <c r="G174" s="56"/>
      <c r="H174" s="56"/>
      <c r="I174" s="56"/>
      <c r="J174" s="56"/>
      <c r="K174" s="56"/>
    </row>
    <row r="175" spans="1:11" ht="18" customHeight="1" x14ac:dyDescent="0.25">
      <c r="A175" s="55">
        <f>IF(Finish!J177="",Finish!H177,Finish!H177&amp;" (fem "&amp;Finish!J177&amp;")")</f>
        <v>174</v>
      </c>
      <c r="B175" s="56" t="str">
        <f>Finish!M177</f>
        <v/>
      </c>
      <c r="C175" s="56" t="str">
        <f>Finish!N177</f>
        <v/>
      </c>
      <c r="D175" s="55" t="str">
        <f>Finish!O177</f>
        <v/>
      </c>
      <c r="E175" s="57">
        <f>Finish!F177</f>
        <v>7.1527777777777773E-2</v>
      </c>
      <c r="F175" s="56"/>
      <c r="G175" s="56"/>
      <c r="H175" s="56"/>
      <c r="I175" s="56"/>
      <c r="J175" s="56"/>
      <c r="K175" s="56"/>
    </row>
    <row r="176" spans="1:11" ht="18" customHeight="1" x14ac:dyDescent="0.25">
      <c r="A176" s="55">
        <f>IF(Finish!J178="",Finish!H178,Finish!H178&amp;" (fem "&amp;Finish!J178&amp;")")</f>
        <v>175</v>
      </c>
      <c r="B176" s="56" t="str">
        <f>Finish!M178</f>
        <v/>
      </c>
      <c r="C176" s="56" t="str">
        <f>Finish!N178</f>
        <v/>
      </c>
      <c r="D176" s="55" t="str">
        <f>Finish!O178</f>
        <v/>
      </c>
      <c r="E176" s="57">
        <f>Finish!F178</f>
        <v>7.1527777777777773E-2</v>
      </c>
      <c r="F176" s="56"/>
      <c r="G176" s="56"/>
      <c r="H176" s="56"/>
      <c r="I176" s="56"/>
      <c r="J176" s="56"/>
      <c r="K176" s="56"/>
    </row>
    <row r="177" spans="1:11" ht="18" customHeight="1" x14ac:dyDescent="0.25">
      <c r="A177" s="55">
        <f>IF(Finish!J179="",Finish!H179,Finish!H179&amp;" (fem "&amp;Finish!J179&amp;")")</f>
        <v>176</v>
      </c>
      <c r="B177" s="56" t="str">
        <f>Finish!M179</f>
        <v/>
      </c>
      <c r="C177" s="56" t="str">
        <f>Finish!N179</f>
        <v/>
      </c>
      <c r="D177" s="55" t="str">
        <f>Finish!O179</f>
        <v/>
      </c>
      <c r="E177" s="57">
        <f>Finish!F179</f>
        <v>7.1527777777777773E-2</v>
      </c>
      <c r="F177" s="56"/>
      <c r="G177" s="56"/>
      <c r="H177" s="56"/>
      <c r="I177" s="56"/>
      <c r="J177" s="56"/>
      <c r="K177" s="56"/>
    </row>
    <row r="178" spans="1:11" ht="18" customHeight="1" x14ac:dyDescent="0.25">
      <c r="A178" s="55">
        <f>IF(Finish!J180="",Finish!H180,Finish!H180&amp;" (fem "&amp;Finish!J180&amp;")")</f>
        <v>177</v>
      </c>
      <c r="B178" s="56" t="str">
        <f>Finish!M180</f>
        <v/>
      </c>
      <c r="C178" s="56" t="str">
        <f>Finish!N180</f>
        <v/>
      </c>
      <c r="D178" s="55" t="str">
        <f>Finish!O180</f>
        <v/>
      </c>
      <c r="E178" s="57">
        <f>Finish!F180</f>
        <v>7.1527777777777773E-2</v>
      </c>
      <c r="F178" s="56"/>
      <c r="G178" s="56"/>
      <c r="H178" s="56"/>
      <c r="I178" s="56"/>
      <c r="J178" s="56"/>
      <c r="K178" s="56"/>
    </row>
    <row r="179" spans="1:11" ht="18" customHeight="1" x14ac:dyDescent="0.25">
      <c r="A179" s="55">
        <f>IF(Finish!J181="",Finish!H181,Finish!H181&amp;" (fem "&amp;Finish!J181&amp;")")</f>
        <v>178</v>
      </c>
      <c r="B179" s="56" t="str">
        <f>Finish!M181</f>
        <v/>
      </c>
      <c r="C179" s="56" t="str">
        <f>Finish!N181</f>
        <v/>
      </c>
      <c r="D179" s="55" t="str">
        <f>Finish!O181</f>
        <v/>
      </c>
      <c r="E179" s="57">
        <f>Finish!F181</f>
        <v>7.1527777777777773E-2</v>
      </c>
      <c r="F179" s="56"/>
      <c r="G179" s="56"/>
      <c r="H179" s="56"/>
      <c r="I179" s="56"/>
      <c r="J179" s="56"/>
      <c r="K179" s="56"/>
    </row>
    <row r="180" spans="1:11" ht="18" customHeight="1" x14ac:dyDescent="0.25">
      <c r="A180" s="55">
        <f>IF(Finish!J182="",Finish!H182,Finish!H182&amp;" (fem "&amp;Finish!J182&amp;")")</f>
        <v>179</v>
      </c>
      <c r="B180" s="56" t="str">
        <f>Finish!M182</f>
        <v/>
      </c>
      <c r="C180" s="56" t="str">
        <f>Finish!N182</f>
        <v/>
      </c>
      <c r="D180" s="55" t="str">
        <f>Finish!O182</f>
        <v/>
      </c>
      <c r="E180" s="57">
        <f>Finish!F182</f>
        <v>7.1527777777777773E-2</v>
      </c>
      <c r="F180" s="56"/>
      <c r="G180" s="56"/>
      <c r="H180" s="56"/>
      <c r="I180" s="56"/>
      <c r="J180" s="56"/>
      <c r="K180" s="56"/>
    </row>
    <row r="181" spans="1:11" ht="18" customHeight="1" x14ac:dyDescent="0.25">
      <c r="A181" s="55">
        <f>IF(Finish!J183="",Finish!H183,Finish!H183&amp;" (fem "&amp;Finish!J183&amp;")")</f>
        <v>180</v>
      </c>
      <c r="B181" s="56" t="str">
        <f>Finish!M183</f>
        <v/>
      </c>
      <c r="C181" s="56" t="str">
        <f>Finish!N183</f>
        <v/>
      </c>
      <c r="D181" s="55" t="str">
        <f>Finish!O183</f>
        <v/>
      </c>
      <c r="E181" s="57">
        <f>Finish!F183</f>
        <v>7.1527777777777773E-2</v>
      </c>
      <c r="F181" s="56"/>
      <c r="G181" s="56"/>
      <c r="H181" s="56"/>
      <c r="I181" s="56"/>
      <c r="J181" s="56"/>
      <c r="K181" s="56"/>
    </row>
    <row r="182" spans="1:11" ht="18" customHeight="1" x14ac:dyDescent="0.25">
      <c r="A182" s="55">
        <f>IF(Finish!J184="",Finish!H184,Finish!H184&amp;" (fem "&amp;Finish!J184&amp;")")</f>
        <v>181</v>
      </c>
      <c r="B182" s="56" t="str">
        <f>Finish!M184</f>
        <v/>
      </c>
      <c r="C182" s="56" t="str">
        <f>Finish!N184</f>
        <v/>
      </c>
      <c r="D182" s="55" t="str">
        <f>Finish!O184</f>
        <v/>
      </c>
      <c r="E182" s="57">
        <f>Finish!F184</f>
        <v>7.1527777777777773E-2</v>
      </c>
      <c r="F182" s="56"/>
      <c r="G182" s="56"/>
      <c r="H182" s="56"/>
      <c r="I182" s="56"/>
      <c r="J182" s="56"/>
      <c r="K182" s="56"/>
    </row>
    <row r="183" spans="1:11" ht="18" customHeight="1" x14ac:dyDescent="0.25">
      <c r="A183" s="55">
        <f>IF(Finish!J185="",Finish!H185,Finish!H185&amp;" (fem "&amp;Finish!J185&amp;")")</f>
        <v>182</v>
      </c>
      <c r="B183" s="56" t="str">
        <f>Finish!M185</f>
        <v/>
      </c>
      <c r="C183" s="56" t="str">
        <f>Finish!N185</f>
        <v/>
      </c>
      <c r="D183" s="55" t="str">
        <f>Finish!O185</f>
        <v/>
      </c>
      <c r="E183" s="57">
        <f>Finish!F185</f>
        <v>7.1527777777777773E-2</v>
      </c>
      <c r="F183" s="56"/>
      <c r="G183" s="56"/>
      <c r="H183" s="56"/>
      <c r="I183" s="56"/>
      <c r="J183" s="56"/>
      <c r="K183" s="56"/>
    </row>
    <row r="184" spans="1:11" ht="18" customHeight="1" x14ac:dyDescent="0.25">
      <c r="A184" s="55">
        <f>IF(Finish!J186="",Finish!H186,Finish!H186&amp;" (fem "&amp;Finish!J186&amp;")")</f>
        <v>183</v>
      </c>
      <c r="B184" s="56" t="str">
        <f>Finish!M186</f>
        <v/>
      </c>
      <c r="C184" s="56" t="str">
        <f>Finish!N186</f>
        <v/>
      </c>
      <c r="D184" s="55" t="str">
        <f>Finish!O186</f>
        <v/>
      </c>
      <c r="E184" s="57">
        <f>Finish!F186</f>
        <v>7.1527777777777773E-2</v>
      </c>
      <c r="F184" s="56"/>
      <c r="G184" s="56"/>
      <c r="H184" s="56"/>
      <c r="I184" s="56"/>
      <c r="J184" s="56"/>
      <c r="K184" s="56"/>
    </row>
    <row r="185" spans="1:11" ht="18" customHeight="1" x14ac:dyDescent="0.25">
      <c r="A185" s="55">
        <f>IF(Finish!J187="",Finish!H187,Finish!H187&amp;" (fem "&amp;Finish!J187&amp;")")</f>
        <v>184</v>
      </c>
      <c r="B185" s="56" t="str">
        <f>Finish!M187</f>
        <v/>
      </c>
      <c r="C185" s="56" t="str">
        <f>Finish!N187</f>
        <v/>
      </c>
      <c r="D185" s="55" t="str">
        <f>Finish!O187</f>
        <v/>
      </c>
      <c r="E185" s="57">
        <f>Finish!F187</f>
        <v>7.1527777777777773E-2</v>
      </c>
      <c r="F185" s="56"/>
      <c r="G185" s="56"/>
      <c r="H185" s="56"/>
      <c r="I185" s="56"/>
      <c r="J185" s="56"/>
      <c r="K185" s="56"/>
    </row>
    <row r="186" spans="1:11" ht="18" customHeight="1" x14ac:dyDescent="0.25">
      <c r="A186" s="55">
        <f>IF(Finish!J188="",Finish!H188,Finish!H188&amp;" (fem "&amp;Finish!J188&amp;")")</f>
        <v>185</v>
      </c>
      <c r="B186" s="56" t="str">
        <f>Finish!M188</f>
        <v/>
      </c>
      <c r="C186" s="56" t="str">
        <f>Finish!N188</f>
        <v/>
      </c>
      <c r="D186" s="55" t="str">
        <f>Finish!O188</f>
        <v/>
      </c>
      <c r="E186" s="57">
        <f>Finish!F188</f>
        <v>7.1527777777777773E-2</v>
      </c>
      <c r="F186" s="56"/>
      <c r="G186" s="56"/>
      <c r="H186" s="56"/>
      <c r="I186" s="56"/>
      <c r="J186" s="56"/>
      <c r="K186" s="56"/>
    </row>
    <row r="187" spans="1:11" ht="18" customHeight="1" x14ac:dyDescent="0.25">
      <c r="A187" s="55">
        <f>IF(Finish!J189="",Finish!H189,Finish!H189&amp;" (fem "&amp;Finish!J189&amp;")")</f>
        <v>186</v>
      </c>
      <c r="B187" s="56" t="str">
        <f>Finish!M189</f>
        <v/>
      </c>
      <c r="C187" s="56" t="str">
        <f>Finish!N189</f>
        <v/>
      </c>
      <c r="D187" s="55" t="str">
        <f>Finish!O189</f>
        <v/>
      </c>
      <c r="E187" s="57">
        <f>Finish!F189</f>
        <v>7.1527777777777773E-2</v>
      </c>
      <c r="F187" s="56"/>
      <c r="G187" s="56"/>
      <c r="H187" s="56"/>
      <c r="I187" s="56"/>
      <c r="J187" s="56"/>
      <c r="K187" s="56"/>
    </row>
    <row r="188" spans="1:11" ht="18" customHeight="1" x14ac:dyDescent="0.25">
      <c r="A188" s="55">
        <f>IF(Finish!J190="",Finish!H190,Finish!H190&amp;" (fem "&amp;Finish!J190&amp;")")</f>
        <v>187</v>
      </c>
      <c r="B188" s="56" t="str">
        <f>Finish!M190</f>
        <v/>
      </c>
      <c r="C188" s="56" t="str">
        <f>Finish!N190</f>
        <v/>
      </c>
      <c r="D188" s="55" t="str">
        <f>Finish!O190</f>
        <v/>
      </c>
      <c r="E188" s="57">
        <f>Finish!F190</f>
        <v>7.1527777777777773E-2</v>
      </c>
      <c r="F188" s="56"/>
      <c r="G188" s="56"/>
      <c r="H188" s="56"/>
      <c r="I188" s="56"/>
      <c r="J188" s="56"/>
      <c r="K188" s="56"/>
    </row>
    <row r="189" spans="1:11" ht="18" customHeight="1" x14ac:dyDescent="0.25">
      <c r="A189" s="55">
        <f>IF(Finish!J191="",Finish!H191,Finish!H191&amp;" (fem "&amp;Finish!J191&amp;")")</f>
        <v>188</v>
      </c>
      <c r="B189" s="56" t="str">
        <f>Finish!M191</f>
        <v/>
      </c>
      <c r="C189" s="56" t="str">
        <f>Finish!N191</f>
        <v/>
      </c>
      <c r="D189" s="55" t="str">
        <f>Finish!O191</f>
        <v/>
      </c>
      <c r="E189" s="57">
        <f>Finish!F191</f>
        <v>7.1527777777777773E-2</v>
      </c>
      <c r="F189" s="56"/>
      <c r="G189" s="56"/>
      <c r="H189" s="56"/>
      <c r="I189" s="56"/>
      <c r="J189" s="56"/>
      <c r="K189" s="56"/>
    </row>
    <row r="190" spans="1:11" ht="18" customHeight="1" x14ac:dyDescent="0.25">
      <c r="A190" s="55">
        <f>IF(Finish!J192="",Finish!H192,Finish!H192&amp;" (fem "&amp;Finish!J192&amp;")")</f>
        <v>189</v>
      </c>
      <c r="B190" s="56" t="str">
        <f>Finish!M192</f>
        <v/>
      </c>
      <c r="C190" s="56" t="str">
        <f>Finish!N192</f>
        <v/>
      </c>
      <c r="D190" s="55" t="str">
        <f>Finish!O192</f>
        <v/>
      </c>
      <c r="E190" s="57">
        <f>Finish!F192</f>
        <v>7.1527777777777773E-2</v>
      </c>
      <c r="F190" s="56"/>
      <c r="G190" s="56"/>
      <c r="H190" s="56"/>
      <c r="I190" s="56"/>
      <c r="J190" s="56"/>
      <c r="K190" s="56"/>
    </row>
    <row r="191" spans="1:11" ht="18" customHeight="1" x14ac:dyDescent="0.25">
      <c r="A191" s="55">
        <f>IF(Finish!J193="",Finish!H193,Finish!H193&amp;" (fem "&amp;Finish!J193&amp;")")</f>
        <v>190</v>
      </c>
      <c r="B191" s="56" t="str">
        <f>Finish!M193</f>
        <v/>
      </c>
      <c r="C191" s="56" t="str">
        <f>Finish!N193</f>
        <v/>
      </c>
      <c r="D191" s="55" t="str">
        <f>Finish!O193</f>
        <v/>
      </c>
      <c r="E191" s="57">
        <f>Finish!F193</f>
        <v>7.1527777777777773E-2</v>
      </c>
      <c r="F191" s="56"/>
      <c r="G191" s="56"/>
      <c r="H191" s="56"/>
      <c r="I191" s="56"/>
      <c r="J191" s="56"/>
      <c r="K191" s="56"/>
    </row>
    <row r="192" spans="1:11" ht="18" customHeight="1" x14ac:dyDescent="0.25">
      <c r="A192" s="55">
        <f>IF(Finish!J194="",Finish!H194,Finish!H194&amp;" (fem "&amp;Finish!J194&amp;")")</f>
        <v>191</v>
      </c>
      <c r="B192" s="56" t="str">
        <f>Finish!M194</f>
        <v/>
      </c>
      <c r="C192" s="56" t="str">
        <f>Finish!N194</f>
        <v/>
      </c>
      <c r="D192" s="55" t="str">
        <f>Finish!O194</f>
        <v/>
      </c>
      <c r="E192" s="57">
        <f>Finish!F194</f>
        <v>7.1527777777777773E-2</v>
      </c>
      <c r="F192" s="56"/>
      <c r="G192" s="56"/>
      <c r="H192" s="56"/>
      <c r="I192" s="56"/>
      <c r="J192" s="56"/>
      <c r="K192" s="56"/>
    </row>
    <row r="193" spans="1:11" ht="18" customHeight="1" x14ac:dyDescent="0.25">
      <c r="A193" s="55">
        <f>IF(Finish!J195="",Finish!H195,Finish!H195&amp;" (fem "&amp;Finish!J195&amp;")")</f>
        <v>192</v>
      </c>
      <c r="B193" s="56" t="str">
        <f>Finish!M195</f>
        <v/>
      </c>
      <c r="C193" s="56" t="str">
        <f>Finish!N195</f>
        <v/>
      </c>
      <c r="D193" s="55" t="str">
        <f>Finish!O195</f>
        <v/>
      </c>
      <c r="E193" s="57">
        <f>Finish!F195</f>
        <v>7.1527777777777773E-2</v>
      </c>
      <c r="F193" s="56"/>
      <c r="G193" s="56"/>
      <c r="H193" s="56"/>
      <c r="I193" s="56"/>
      <c r="J193" s="56"/>
      <c r="K193" s="56"/>
    </row>
    <row r="194" spans="1:11" ht="18" customHeight="1" x14ac:dyDescent="0.25">
      <c r="A194" s="55">
        <f>IF(Finish!J196="",Finish!H196,Finish!H196&amp;" (fem "&amp;Finish!J196&amp;")")</f>
        <v>193</v>
      </c>
      <c r="B194" s="56" t="str">
        <f>Finish!M196</f>
        <v/>
      </c>
      <c r="C194" s="56" t="str">
        <f>Finish!N196</f>
        <v/>
      </c>
      <c r="D194" s="55" t="str">
        <f>Finish!O196</f>
        <v/>
      </c>
      <c r="E194" s="57">
        <f>Finish!F196</f>
        <v>7.1527777777777773E-2</v>
      </c>
      <c r="F194" s="56"/>
      <c r="G194" s="56"/>
      <c r="H194" s="56"/>
      <c r="I194" s="56"/>
      <c r="J194" s="56"/>
      <c r="K194" s="56"/>
    </row>
    <row r="195" spans="1:11" ht="18" customHeight="1" x14ac:dyDescent="0.25">
      <c r="A195" s="55">
        <f>IF(Finish!J197="",Finish!H197,Finish!H197&amp;" (fem "&amp;Finish!J197&amp;")")</f>
        <v>194</v>
      </c>
      <c r="B195" s="56" t="str">
        <f>Finish!M197</f>
        <v/>
      </c>
      <c r="C195" s="56" t="str">
        <f>Finish!N197</f>
        <v/>
      </c>
      <c r="D195" s="55" t="str">
        <f>Finish!O197</f>
        <v/>
      </c>
      <c r="E195" s="57">
        <f>Finish!F197</f>
        <v>7.1527777777777773E-2</v>
      </c>
      <c r="F195" s="56"/>
      <c r="G195" s="56"/>
      <c r="H195" s="56"/>
      <c r="I195" s="56"/>
      <c r="J195" s="56"/>
      <c r="K195" s="56"/>
    </row>
    <row r="196" spans="1:11" ht="18" customHeight="1" x14ac:dyDescent="0.25">
      <c r="A196" s="55">
        <f>IF(Finish!J198="",Finish!H198,Finish!H198&amp;" (fem "&amp;Finish!J198&amp;")")</f>
        <v>195</v>
      </c>
      <c r="B196" s="56" t="str">
        <f>Finish!M198</f>
        <v/>
      </c>
      <c r="C196" s="56" t="str">
        <f>Finish!N198</f>
        <v/>
      </c>
      <c r="D196" s="55" t="str">
        <f>Finish!O198</f>
        <v/>
      </c>
      <c r="E196" s="57">
        <f>Finish!F198</f>
        <v>7.1527777777777773E-2</v>
      </c>
      <c r="F196" s="56"/>
      <c r="G196" s="56"/>
      <c r="H196" s="56"/>
      <c r="I196" s="56"/>
      <c r="J196" s="56"/>
      <c r="K196" s="56"/>
    </row>
    <row r="197" spans="1:11" ht="18" customHeight="1" x14ac:dyDescent="0.25">
      <c r="A197" s="55">
        <f>IF(Finish!J199="",Finish!H199,Finish!H199&amp;" (fem "&amp;Finish!J199&amp;")")</f>
        <v>196</v>
      </c>
      <c r="B197" s="56" t="str">
        <f>Finish!M199</f>
        <v/>
      </c>
      <c r="C197" s="56" t="str">
        <f>Finish!N199</f>
        <v/>
      </c>
      <c r="D197" s="55" t="str">
        <f>Finish!O199</f>
        <v/>
      </c>
      <c r="E197" s="57">
        <f>Finish!F199</f>
        <v>7.1527777777777773E-2</v>
      </c>
      <c r="F197" s="56"/>
      <c r="G197" s="56"/>
      <c r="H197" s="56"/>
      <c r="I197" s="56"/>
      <c r="J197" s="56"/>
      <c r="K197" s="56"/>
    </row>
    <row r="198" spans="1:11" ht="18" customHeight="1" x14ac:dyDescent="0.25">
      <c r="A198" s="55">
        <f>IF(Finish!J200="",Finish!H200,Finish!H200&amp;" (fem "&amp;Finish!J200&amp;")")</f>
        <v>197</v>
      </c>
      <c r="B198" s="56" t="str">
        <f>Finish!M200</f>
        <v/>
      </c>
      <c r="C198" s="56" t="str">
        <f>Finish!N200</f>
        <v/>
      </c>
      <c r="D198" s="55" t="str">
        <f>Finish!O200</f>
        <v/>
      </c>
      <c r="E198" s="57">
        <f>Finish!F200</f>
        <v>7.1527777777777773E-2</v>
      </c>
      <c r="F198" s="56"/>
      <c r="G198" s="56"/>
      <c r="H198" s="56"/>
      <c r="I198" s="56"/>
      <c r="J198" s="56"/>
      <c r="K198" s="56"/>
    </row>
    <row r="199" spans="1:11" ht="18" customHeight="1" x14ac:dyDescent="0.25">
      <c r="A199" s="55">
        <f>IF(Finish!J201="",Finish!H201,Finish!H201&amp;" (fem "&amp;Finish!J201&amp;")")</f>
        <v>198</v>
      </c>
      <c r="B199" s="56" t="str">
        <f>Finish!M201</f>
        <v/>
      </c>
      <c r="C199" s="56" t="str">
        <f>Finish!N201</f>
        <v/>
      </c>
      <c r="D199" s="55" t="str">
        <f>Finish!O201</f>
        <v/>
      </c>
      <c r="E199" s="57">
        <f>Finish!F201</f>
        <v>7.1527777777777773E-2</v>
      </c>
      <c r="F199" s="56"/>
      <c r="G199" s="56"/>
      <c r="H199" s="56"/>
      <c r="I199" s="56"/>
      <c r="J199" s="56"/>
      <c r="K199" s="56"/>
    </row>
    <row r="200" spans="1:11" ht="18" customHeight="1" x14ac:dyDescent="0.25">
      <c r="A200" s="55">
        <f>IF(Finish!J202="",Finish!H202,Finish!H202&amp;" (fem "&amp;Finish!J202&amp;")")</f>
        <v>199</v>
      </c>
      <c r="B200" s="56" t="str">
        <f>Finish!M202</f>
        <v/>
      </c>
      <c r="C200" s="56" t="str">
        <f>Finish!N202</f>
        <v/>
      </c>
      <c r="D200" s="55" t="str">
        <f>Finish!O202</f>
        <v/>
      </c>
      <c r="E200" s="57">
        <f>Finish!F202</f>
        <v>7.1527777777777773E-2</v>
      </c>
      <c r="F200" s="56"/>
      <c r="G200" s="56"/>
      <c r="H200" s="56"/>
      <c r="I200" s="56"/>
      <c r="J200" s="56"/>
      <c r="K200" s="56"/>
    </row>
    <row r="201" spans="1:11" ht="18" customHeight="1" x14ac:dyDescent="0.25">
      <c r="A201" s="55">
        <f>IF(Finish!J203="",Finish!H203,Finish!H203&amp;" (fem "&amp;Finish!J203&amp;")")</f>
        <v>200</v>
      </c>
      <c r="B201" s="56" t="str">
        <f>Finish!M203</f>
        <v/>
      </c>
      <c r="C201" s="56" t="str">
        <f>Finish!N203</f>
        <v/>
      </c>
      <c r="D201" s="55" t="str">
        <f>Finish!O203</f>
        <v/>
      </c>
      <c r="E201" s="57">
        <f>Finish!F203</f>
        <v>7.1527777777777773E-2</v>
      </c>
      <c r="F201" s="56"/>
      <c r="G201" s="56"/>
      <c r="H201" s="56"/>
      <c r="I201" s="56"/>
      <c r="J201" s="56"/>
      <c r="K201" s="56"/>
    </row>
    <row r="202" spans="1:11" ht="18" customHeight="1" x14ac:dyDescent="0.25">
      <c r="A202" s="55"/>
      <c r="B202" s="56"/>
      <c r="C202" s="56"/>
      <c r="D202" s="55"/>
      <c r="E202" s="58"/>
      <c r="F202" s="56"/>
      <c r="G202" s="56"/>
      <c r="H202" s="56"/>
      <c r="I202" s="56"/>
      <c r="J202" s="56"/>
      <c r="K202" s="56"/>
    </row>
    <row r="203" spans="1:11" ht="18" customHeight="1" x14ac:dyDescent="0.25">
      <c r="A203" s="59" t="s">
        <v>62</v>
      </c>
      <c r="B203" s="56"/>
      <c r="C203" s="56"/>
      <c r="D203" s="56"/>
      <c r="E203" s="60" t="s">
        <v>60</v>
      </c>
      <c r="F203" s="56"/>
      <c r="G203" s="56"/>
      <c r="H203" s="56"/>
      <c r="I203" s="56"/>
      <c r="J203" s="56"/>
      <c r="K203" s="56"/>
    </row>
    <row r="204" spans="1:11" ht="18" customHeight="1" x14ac:dyDescent="0.25">
      <c r="A204" s="56">
        <v>1</v>
      </c>
      <c r="B204" s="56" t="str">
        <f>VLOOKUP($C204,'Work (Mteams)'!$B:$D,2,FALSE)</f>
        <v>Grant Cunliffe</v>
      </c>
      <c r="C204" s="56" t="str">
        <f>VLOOKUP($A204,'Work (Mteams)'!$A:$B,2,FALSE)</f>
        <v>Rossendale Harriers</v>
      </c>
      <c r="D204" s="56">
        <f>VLOOKUP($C204,'Work (Mteams)'!$B:$D,3,FALSE)</f>
        <v>1</v>
      </c>
      <c r="E204" s="56">
        <f>VLOOKUP($A204,'Work (Mteams)'!$A:$F,6,FALSE)</f>
        <v>32</v>
      </c>
      <c r="F204" s="56"/>
      <c r="G204" s="56"/>
      <c r="H204" s="56"/>
      <c r="I204" s="56"/>
      <c r="J204" s="56"/>
      <c r="K204" s="56"/>
    </row>
    <row r="205" spans="1:11" ht="18" customHeight="1" x14ac:dyDescent="0.25">
      <c r="A205" s="56"/>
      <c r="B205" s="56" t="str">
        <f>VLOOKUP($C204,'Work (Mteams)'!$G:$I,2,FALSE)</f>
        <v>Philip Greenwood</v>
      </c>
      <c r="C205" s="56"/>
      <c r="D205" s="56">
        <f>VLOOKUP($C204,'Work (Mteams)'!$G:$I,3,FALSE)</f>
        <v>14</v>
      </c>
      <c r="E205" s="56"/>
      <c r="F205" s="56"/>
      <c r="G205" s="56"/>
      <c r="H205" s="56"/>
      <c r="I205" s="56"/>
      <c r="J205" s="56"/>
      <c r="K205" s="56"/>
    </row>
    <row r="206" spans="1:11" ht="18" customHeight="1" x14ac:dyDescent="0.25">
      <c r="A206" s="56"/>
      <c r="B206" s="56" t="str">
        <f>VLOOKUP($C204,'Work (Mteams)'!$J:$L,2,FALSE)</f>
        <v>Matthew Clawson</v>
      </c>
      <c r="C206" s="56"/>
      <c r="D206" s="56">
        <f>VLOOKUP($C204,'Work (Mteams)'!$J:$L,3,FALSE)</f>
        <v>17</v>
      </c>
      <c r="E206" s="56"/>
      <c r="F206" s="56"/>
      <c r="G206" s="56"/>
      <c r="H206" s="56"/>
      <c r="I206" s="56"/>
      <c r="J206" s="56"/>
      <c r="K206" s="56"/>
    </row>
    <row r="207" spans="1:11" ht="18" customHeight="1" x14ac:dyDescent="0.25">
      <c r="A207" s="56"/>
      <c r="B207" s="56"/>
      <c r="C207" s="56"/>
      <c r="D207" s="56"/>
      <c r="E207" s="56"/>
      <c r="F207" s="56"/>
      <c r="G207" s="56"/>
      <c r="H207" s="56"/>
      <c r="I207" s="56"/>
      <c r="J207" s="56"/>
      <c r="K207" s="56"/>
    </row>
    <row r="208" spans="1:11" ht="18" customHeight="1" x14ac:dyDescent="0.25">
      <c r="A208" s="56">
        <v>2</v>
      </c>
      <c r="B208" s="56" t="str">
        <f>VLOOKUP($C208,'Work (Mteams)'!$B:$D,2,FALSE)</f>
        <v>Dan Gilbert</v>
      </c>
      <c r="C208" s="56" t="str">
        <f>VLOOKUP($A208,'Work (Mteams)'!$A:$B,2,FALSE)</f>
        <v>Horwich RMI Harriers</v>
      </c>
      <c r="D208" s="56">
        <f>VLOOKUP($C208,'Work (Mteams)'!$B:$D,3,FALSE)</f>
        <v>6</v>
      </c>
      <c r="E208" s="56">
        <f>VLOOKUP($A208,'Work (Mteams)'!$A:$F,6,FALSE)</f>
        <v>38</v>
      </c>
      <c r="F208" s="56"/>
      <c r="G208" s="56"/>
      <c r="H208" s="56"/>
      <c r="I208" s="56"/>
      <c r="J208" s="56"/>
      <c r="K208" s="56"/>
    </row>
    <row r="209" spans="1:11" ht="18" customHeight="1" x14ac:dyDescent="0.25">
      <c r="A209" s="56"/>
      <c r="B209" s="56" t="str">
        <f>VLOOKUP($C208,'Work (Mteams)'!$G:$I,2,FALSE)</f>
        <v>Matt Fawthrop</v>
      </c>
      <c r="C209" s="56"/>
      <c r="D209" s="56">
        <f>VLOOKUP($C208,'Work (Mteams)'!$G:$I,3,FALSE)</f>
        <v>12</v>
      </c>
      <c r="E209" s="56"/>
      <c r="F209" s="56"/>
      <c r="G209" s="56"/>
      <c r="H209" s="56"/>
      <c r="I209" s="56"/>
      <c r="J209" s="56"/>
      <c r="K209" s="56"/>
    </row>
    <row r="210" spans="1:11" ht="18" customHeight="1" x14ac:dyDescent="0.25">
      <c r="A210" s="56"/>
      <c r="B210" s="56" t="str">
        <f>VLOOKUP($C208,'Work (Mteams)'!$J:$L,2,FALSE)</f>
        <v>Mark Walsh</v>
      </c>
      <c r="C210" s="56"/>
      <c r="D210" s="56">
        <f>VLOOKUP($C208,'Work (Mteams)'!$J:$L,3,FALSE)</f>
        <v>20</v>
      </c>
      <c r="E210" s="56"/>
      <c r="F210" s="55"/>
      <c r="G210" s="55"/>
      <c r="H210" s="55"/>
      <c r="I210" s="55"/>
      <c r="J210" s="55"/>
      <c r="K210" s="55"/>
    </row>
    <row r="211" spans="1:11" ht="18" customHeight="1" x14ac:dyDescent="0.25">
      <c r="A211" s="56"/>
      <c r="B211" s="56"/>
      <c r="C211" s="56"/>
      <c r="D211" s="56"/>
      <c r="E211" s="56"/>
      <c r="F211" s="55"/>
      <c r="G211" s="55"/>
      <c r="H211" s="55"/>
      <c r="I211" s="55"/>
      <c r="J211" s="55"/>
      <c r="K211" s="55"/>
    </row>
    <row r="212" spans="1:11" ht="18" customHeight="1" x14ac:dyDescent="0.25">
      <c r="A212" s="56">
        <v>3</v>
      </c>
      <c r="B212" s="56" t="str">
        <f>VLOOKUP($C212,'Work (Mteams)'!$B:$D,2,FALSE)</f>
        <v>Peter Coates</v>
      </c>
      <c r="C212" s="56" t="str">
        <f>VLOOKUP($A212,'Work (Mteams)'!$A:$B,2,FALSE)</f>
        <v>CleM</v>
      </c>
      <c r="D212" s="56">
        <f>VLOOKUP($C212,'Work (Mteams)'!$B:$D,3,FALSE)</f>
        <v>15</v>
      </c>
      <c r="E212" s="56">
        <f>VLOOKUP($A212,'Work (Mteams)'!$A:$F,6,FALSE)</f>
        <v>50</v>
      </c>
      <c r="F212" s="55"/>
      <c r="G212" s="55"/>
      <c r="H212" s="55"/>
      <c r="I212" s="55"/>
      <c r="J212" s="55"/>
      <c r="K212" s="55"/>
    </row>
    <row r="213" spans="1:11" ht="18" customHeight="1" x14ac:dyDescent="0.25">
      <c r="A213" s="56"/>
      <c r="B213" s="56" t="str">
        <f>VLOOKUP($C212,'Work (Mteams)'!$G:$I,2,FALSE)</f>
        <v>Dom Howell</v>
      </c>
      <c r="C213" s="56"/>
      <c r="D213" s="56">
        <f>VLOOKUP($C212,'Work (Mteams)'!$G:$I,3,FALSE)</f>
        <v>16</v>
      </c>
      <c r="E213" s="56"/>
      <c r="F213" s="55"/>
      <c r="G213" s="55"/>
      <c r="H213" s="55"/>
      <c r="I213" s="55"/>
      <c r="J213" s="55"/>
      <c r="K213" s="55"/>
    </row>
    <row r="214" spans="1:11" ht="18" customHeight="1" x14ac:dyDescent="0.25">
      <c r="A214" s="56"/>
      <c r="B214" s="56" t="str">
        <f>VLOOKUP($C212,'Work (Mteams)'!$J:$L,2,FALSE)</f>
        <v>Richard Stevenson</v>
      </c>
      <c r="C214" s="56"/>
      <c r="D214" s="56">
        <f>VLOOKUP($C212,'Work (Mteams)'!$J:$L,3,FALSE)</f>
        <v>19</v>
      </c>
      <c r="E214" s="56"/>
      <c r="F214" s="55"/>
      <c r="G214" s="55"/>
      <c r="H214" s="55"/>
      <c r="I214" s="55"/>
      <c r="J214" s="55"/>
      <c r="K214" s="55"/>
    </row>
    <row r="215" spans="1:11" ht="18" customHeight="1" x14ac:dyDescent="0.25">
      <c r="A215" s="56"/>
      <c r="B215" s="56"/>
      <c r="C215" s="56"/>
      <c r="D215" s="56"/>
      <c r="E215" s="56"/>
      <c r="F215" s="55"/>
      <c r="G215" s="55"/>
      <c r="H215" s="55"/>
      <c r="I215" s="55"/>
      <c r="J215" s="55"/>
      <c r="K215" s="55"/>
    </row>
    <row r="216" spans="1:11" ht="18" customHeight="1" x14ac:dyDescent="0.25">
      <c r="A216" s="56">
        <v>4</v>
      </c>
      <c r="B216" s="56" t="str">
        <f>VLOOKUP($C216,'Work (Mteams)'!$B:$D,2,FALSE)</f>
        <v>Ian Carruthers</v>
      </c>
      <c r="C216" s="56" t="str">
        <f>VLOOKUP($A216,'Work (Mteams)'!$A:$B,2,FALSE)</f>
        <v>u/a</v>
      </c>
      <c r="D216" s="56">
        <f>VLOOKUP($C216,'Work (Mteams)'!$B:$D,3,FALSE)</f>
        <v>8</v>
      </c>
      <c r="E216" s="56">
        <f>VLOOKUP($A216,'Work (Mteams)'!$A:$F,6,FALSE)</f>
        <v>63</v>
      </c>
      <c r="F216" s="56"/>
      <c r="G216" s="56"/>
      <c r="H216" s="56"/>
      <c r="I216" s="56"/>
      <c r="J216" s="56"/>
      <c r="K216" s="56"/>
    </row>
    <row r="217" spans="1:11" ht="18" customHeight="1" x14ac:dyDescent="0.25">
      <c r="A217" s="56"/>
      <c r="B217" s="56" t="str">
        <f>VLOOKUP($C216,'Work (Mteams)'!$G:$I,2,FALSE)</f>
        <v>Dan Vipham</v>
      </c>
      <c r="C217" s="56"/>
      <c r="D217" s="56">
        <f>VLOOKUP($C216,'Work (Mteams)'!$G:$I,3,FALSE)</f>
        <v>25</v>
      </c>
      <c r="E217" s="56"/>
      <c r="F217" s="56"/>
      <c r="G217" s="56"/>
      <c r="H217" s="56"/>
      <c r="I217" s="56"/>
      <c r="J217" s="56"/>
      <c r="K217" s="56"/>
    </row>
    <row r="218" spans="1:11" ht="18" customHeight="1" x14ac:dyDescent="0.25">
      <c r="A218" s="56"/>
      <c r="B218" s="56" t="str">
        <f>VLOOKUP($C216,'Work (Mteams)'!$J:$L,2,FALSE)</f>
        <v>Conor Tyndall</v>
      </c>
      <c r="C218" s="56"/>
      <c r="D218" s="56">
        <f>VLOOKUP($C216,'Work (Mteams)'!$J:$L,3,FALSE)</f>
        <v>30</v>
      </c>
      <c r="E218" s="56"/>
      <c r="F218" s="55"/>
      <c r="G218" s="55"/>
      <c r="H218" s="55"/>
      <c r="I218" s="55"/>
      <c r="J218" s="55"/>
      <c r="K218" s="55"/>
    </row>
    <row r="219" spans="1:11" ht="18" customHeight="1" x14ac:dyDescent="0.25">
      <c r="A219" s="56"/>
      <c r="B219" s="56"/>
      <c r="C219" s="56"/>
      <c r="D219" s="56"/>
      <c r="E219" s="56"/>
      <c r="F219" s="55"/>
      <c r="G219" s="55"/>
      <c r="H219" s="55"/>
      <c r="I219" s="55"/>
      <c r="J219" s="55"/>
      <c r="K219" s="55"/>
    </row>
    <row r="220" spans="1:11" ht="18" customHeight="1" x14ac:dyDescent="0.25">
      <c r="A220" s="56">
        <v>5</v>
      </c>
      <c r="B220" s="56" t="str">
        <f>VLOOKUP($C220,'Work (Mteams)'!$B:$D,2,FALSE)</f>
        <v>Darren Shackleton</v>
      </c>
      <c r="C220" s="56" t="str">
        <f>VLOOKUP($A220,'Work (Mteams)'!$A:$B,2,FALSE)</f>
        <v>Todmorden Harriers</v>
      </c>
      <c r="D220" s="56">
        <f>VLOOKUP($C220,'Work (Mteams)'!$B:$D,3,FALSE)</f>
        <v>13</v>
      </c>
      <c r="E220" s="56">
        <f>VLOOKUP($A220,'Work (Mteams)'!$A:$F,6,FALSE)</f>
        <v>73</v>
      </c>
      <c r="F220" s="55"/>
      <c r="G220" s="55"/>
      <c r="H220" s="55"/>
      <c r="I220" s="55"/>
      <c r="J220" s="55"/>
      <c r="K220" s="55"/>
    </row>
    <row r="221" spans="1:11" ht="18" customHeight="1" x14ac:dyDescent="0.25">
      <c r="A221" s="56"/>
      <c r="B221" s="56" t="str">
        <f>VLOOKUP($C220,'Work (Mteams)'!$G:$I,2,FALSE)</f>
        <v>Darren Graham</v>
      </c>
      <c r="C221" s="56"/>
      <c r="D221" s="56">
        <f>VLOOKUP($C220,'Work (Mteams)'!$G:$I,3,FALSE)</f>
        <v>18</v>
      </c>
      <c r="E221" s="56"/>
      <c r="F221" s="55"/>
      <c r="G221" s="55"/>
      <c r="H221" s="55"/>
      <c r="I221" s="55"/>
      <c r="J221" s="55"/>
      <c r="K221" s="55"/>
    </row>
    <row r="222" spans="1:11" ht="18" customHeight="1" x14ac:dyDescent="0.25">
      <c r="A222" s="56"/>
      <c r="B222" s="56" t="str">
        <f>VLOOKUP($C220,'Work (Mteams)'!$J:$L,2,FALSE)</f>
        <v>Deborah Gowans</v>
      </c>
      <c r="C222" s="56"/>
      <c r="D222" s="56">
        <f>VLOOKUP($C220,'Work (Mteams)'!$J:$L,3,FALSE)</f>
        <v>42</v>
      </c>
      <c r="E222" s="56"/>
      <c r="F222" s="55"/>
      <c r="G222" s="55"/>
      <c r="H222" s="55"/>
      <c r="I222" s="55"/>
      <c r="J222" s="55"/>
      <c r="K222" s="55"/>
    </row>
    <row r="223" spans="1:11" ht="18" customHeight="1" x14ac:dyDescent="0.25">
      <c r="A223" s="56"/>
      <c r="B223" s="56"/>
      <c r="C223" s="56"/>
      <c r="D223" s="56"/>
      <c r="E223" s="56"/>
      <c r="F223" s="55"/>
      <c r="G223" s="55"/>
      <c r="H223" s="55"/>
      <c r="I223" s="55"/>
      <c r="J223" s="55"/>
      <c r="K223" s="55"/>
    </row>
    <row r="224" spans="1:11" ht="18" customHeight="1" x14ac:dyDescent="0.25">
      <c r="A224" s="59" t="s">
        <v>40</v>
      </c>
      <c r="B224" s="56"/>
      <c r="C224" s="56"/>
      <c r="D224" s="56"/>
      <c r="E224" s="60" t="s">
        <v>60</v>
      </c>
      <c r="F224" s="55"/>
      <c r="G224" s="55"/>
      <c r="H224" s="55"/>
      <c r="I224" s="55"/>
      <c r="J224" s="55"/>
      <c r="K224" s="55"/>
    </row>
    <row r="225" spans="1:11" ht="18" customHeight="1" x14ac:dyDescent="0.25">
      <c r="A225" s="56">
        <v>1</v>
      </c>
      <c r="B225" s="56" t="str">
        <f>VLOOKUP($C225,'Work (Wteams)'!$B:$D,2,FALSE)</f>
        <v>Josephine Wells</v>
      </c>
      <c r="C225" s="56" t="str">
        <f>VLOOKUP($A225,'Work (Wteams)'!$A:$B,2,FALSE)</f>
        <v>Rossendale Harriers</v>
      </c>
      <c r="D225" s="56">
        <f>VLOOKUP($C225,'Work (Wteams)'!$B:$D,3,FALSE)</f>
        <v>4</v>
      </c>
      <c r="E225" s="56">
        <f>VLOOKUP($A225,'Work (Wteams)'!$A:$F,6,FALSE)</f>
        <v>15</v>
      </c>
      <c r="F225" s="55"/>
      <c r="G225" s="55"/>
      <c r="H225" s="55"/>
      <c r="I225" s="55"/>
      <c r="J225" s="55"/>
      <c r="K225" s="55"/>
    </row>
    <row r="226" spans="1:11" ht="18" customHeight="1" x14ac:dyDescent="0.25">
      <c r="A226" s="56"/>
      <c r="B226" s="56" t="str">
        <f>VLOOKUP($C225,'Work (Wteams)'!$G:$I,2,FALSE)</f>
        <v>Anne-Marie Hindle</v>
      </c>
      <c r="C226" s="56"/>
      <c r="D226" s="56">
        <f>VLOOKUP($C225,'Work (Wteams)'!$G:$I,3,FALSE)</f>
        <v>5</v>
      </c>
      <c r="E226" s="56"/>
      <c r="F226" s="55"/>
      <c r="G226" s="55"/>
      <c r="H226" s="55"/>
      <c r="I226" s="55"/>
      <c r="J226" s="55"/>
      <c r="K226" s="55"/>
    </row>
    <row r="227" spans="1:11" ht="18" customHeight="1" x14ac:dyDescent="0.25">
      <c r="A227" s="56"/>
      <c r="B227" s="56" t="str">
        <f>VLOOKUP($C225,'Work (Wteams)'!$J:$L,2,FALSE)</f>
        <v>Louise Waller</v>
      </c>
      <c r="C227" s="56"/>
      <c r="D227" s="56">
        <f>VLOOKUP($C225,'Work (Wteams)'!$J:$L,3,FALSE)</f>
        <v>6</v>
      </c>
      <c r="E227" s="56"/>
      <c r="F227" s="55"/>
      <c r="G227" s="55"/>
      <c r="H227" s="55"/>
      <c r="I227" s="55"/>
      <c r="J227" s="55"/>
      <c r="K227" s="55"/>
    </row>
    <row r="228" spans="1:11" ht="18" customHeight="1" x14ac:dyDescent="0.25">
      <c r="A228" s="55"/>
      <c r="B228" s="56"/>
      <c r="C228" s="56"/>
      <c r="D228" s="55"/>
      <c r="E228" s="55"/>
      <c r="F228" s="55"/>
      <c r="G228" s="55"/>
      <c r="H228" s="55"/>
      <c r="I228" s="55"/>
      <c r="J228" s="55"/>
      <c r="K228" s="55"/>
    </row>
    <row r="229" spans="1:11" ht="18" customHeight="1" x14ac:dyDescent="0.25">
      <c r="A229" s="56">
        <v>2</v>
      </c>
      <c r="B229" s="56" t="e">
        <f>VLOOKUP($C229,'Work (Wteams)'!$B:$D,2,FALSE)</f>
        <v>#N/A</v>
      </c>
      <c r="C229" s="56" t="e">
        <f>VLOOKUP($A229,'Work (Wteams)'!$A:$B,2,FALSE)</f>
        <v>#N/A</v>
      </c>
      <c r="D229" s="56" t="e">
        <f>VLOOKUP($C229,'Work (Wteams)'!$B:$D,3,FALSE)</f>
        <v>#N/A</v>
      </c>
      <c r="E229" s="56" t="e">
        <f>VLOOKUP($A229,'Work (Wteams)'!$A:$F,6,FALSE)</f>
        <v>#N/A</v>
      </c>
      <c r="F229" s="55"/>
      <c r="G229" s="55"/>
      <c r="H229" s="55"/>
      <c r="I229" s="55"/>
      <c r="J229" s="55"/>
      <c r="K229" s="55"/>
    </row>
    <row r="230" spans="1:11" ht="18" customHeight="1" x14ac:dyDescent="0.25">
      <c r="A230" s="56"/>
      <c r="B230" s="56" t="e">
        <f>VLOOKUP($C229,'Work (Wteams)'!$G:$I,2,FALSE)</f>
        <v>#N/A</v>
      </c>
      <c r="C230" s="56"/>
      <c r="D230" s="56" t="e">
        <f>VLOOKUP($C229,'Work (Wteams)'!$G:$I,3,FALSE)</f>
        <v>#N/A</v>
      </c>
      <c r="E230" s="56"/>
      <c r="F230" s="55"/>
      <c r="G230" s="55"/>
      <c r="H230" s="55"/>
      <c r="I230" s="55"/>
      <c r="J230" s="55"/>
      <c r="K230" s="55"/>
    </row>
    <row r="231" spans="1:11" ht="18" customHeight="1" x14ac:dyDescent="0.25">
      <c r="A231" s="56"/>
      <c r="B231" s="56" t="e">
        <f>VLOOKUP($C229,'Work (Wteams)'!$J:$L,2,FALSE)</f>
        <v>#N/A</v>
      </c>
      <c r="C231" s="56"/>
      <c r="D231" s="56" t="e">
        <f>VLOOKUP($C229,'Work (Wteams)'!$J:$L,3,FALSE)</f>
        <v>#N/A</v>
      </c>
      <c r="E231" s="56"/>
      <c r="F231" s="55"/>
      <c r="G231" s="55"/>
      <c r="H231" s="55"/>
      <c r="I231" s="55"/>
      <c r="J231" s="55"/>
      <c r="K231" s="55"/>
    </row>
    <row r="232" spans="1:11" ht="18" customHeight="1" x14ac:dyDescent="0.25">
      <c r="A232" s="55"/>
      <c r="B232" s="56"/>
      <c r="C232" s="56"/>
      <c r="D232" s="55"/>
      <c r="E232" s="55"/>
      <c r="F232" s="55"/>
      <c r="G232" s="55"/>
      <c r="H232" s="55"/>
      <c r="I232" s="55"/>
      <c r="J232" s="55"/>
      <c r="K232" s="55"/>
    </row>
    <row r="233" spans="1:11" ht="18" customHeight="1" x14ac:dyDescent="0.25">
      <c r="A233" s="56">
        <v>3</v>
      </c>
      <c r="B233" s="56" t="e">
        <f>VLOOKUP($C233,'Work (Wteams)'!$B:$D,2,FALSE)</f>
        <v>#N/A</v>
      </c>
      <c r="C233" s="56" t="e">
        <f>VLOOKUP($A233,'Work (Wteams)'!$A:$B,2,FALSE)</f>
        <v>#N/A</v>
      </c>
      <c r="D233" s="56" t="e">
        <f>VLOOKUP($C233,'Work (Wteams)'!$B:$D,3,FALSE)</f>
        <v>#N/A</v>
      </c>
      <c r="E233" s="56" t="e">
        <f>VLOOKUP($A233,'Work (Wteams)'!$A:$F,6,FALSE)</f>
        <v>#N/A</v>
      </c>
      <c r="F233" s="55"/>
      <c r="G233" s="55"/>
      <c r="H233" s="55"/>
      <c r="I233" s="55"/>
      <c r="J233" s="55"/>
      <c r="K233" s="55"/>
    </row>
    <row r="234" spans="1:11" ht="18" customHeight="1" x14ac:dyDescent="0.25">
      <c r="A234" s="56"/>
      <c r="B234" s="56" t="e">
        <f>VLOOKUP($C233,'Work (Wteams)'!$G:$I,2,FALSE)</f>
        <v>#N/A</v>
      </c>
      <c r="C234" s="56"/>
      <c r="D234" s="56" t="e">
        <f>VLOOKUP($C233,'Work (Wteams)'!$G:$I,3,FALSE)</f>
        <v>#N/A</v>
      </c>
      <c r="E234" s="56"/>
      <c r="F234" s="55"/>
      <c r="G234" s="55"/>
      <c r="H234" s="55"/>
      <c r="I234" s="55"/>
      <c r="J234" s="55"/>
      <c r="K234" s="55"/>
    </row>
    <row r="235" spans="1:11" ht="18" customHeight="1" x14ac:dyDescent="0.25">
      <c r="A235" s="56"/>
      <c r="B235" s="56" t="e">
        <f>VLOOKUP($C233,'Work (Wteams)'!$J:$L,2,FALSE)</f>
        <v>#N/A</v>
      </c>
      <c r="C235" s="56"/>
      <c r="D235" s="56" t="e">
        <f>VLOOKUP($C233,'Work (Wteams)'!$J:$L,3,FALSE)</f>
        <v>#N/A</v>
      </c>
      <c r="E235" s="56"/>
      <c r="F235" s="55"/>
      <c r="G235" s="55"/>
      <c r="H235" s="55"/>
      <c r="I235" s="55"/>
      <c r="J235" s="55"/>
      <c r="K235" s="55"/>
    </row>
    <row r="236" spans="1:11" ht="18" customHeight="1" x14ac:dyDescent="0.25">
      <c r="A236" s="55"/>
      <c r="B236" s="56"/>
      <c r="C236" s="56"/>
      <c r="D236" s="55"/>
      <c r="E236" s="55"/>
      <c r="F236" s="55"/>
      <c r="G236" s="55"/>
      <c r="H236" s="55"/>
      <c r="I236" s="55"/>
      <c r="J236" s="55"/>
      <c r="K236" s="55"/>
    </row>
    <row r="237" spans="1:11" ht="18" customHeight="1" x14ac:dyDescent="0.25">
      <c r="A237" s="55"/>
      <c r="B237" s="56"/>
      <c r="C237" s="56"/>
      <c r="D237" s="55"/>
      <c r="E237" s="55"/>
      <c r="F237" s="55"/>
      <c r="G237" s="55"/>
      <c r="H237" s="55"/>
      <c r="I237" s="55"/>
      <c r="J237" s="55"/>
      <c r="K237" s="55"/>
    </row>
    <row r="238" spans="1:11" ht="18" customHeight="1" x14ac:dyDescent="0.25">
      <c r="A238" s="55"/>
      <c r="B238" s="56"/>
      <c r="C238" s="56"/>
      <c r="D238" s="55"/>
      <c r="E238" s="55"/>
      <c r="F238" s="55"/>
      <c r="G238" s="55"/>
      <c r="H238" s="55"/>
      <c r="I238" s="55"/>
      <c r="J238" s="55"/>
      <c r="K238" s="55"/>
    </row>
  </sheetData>
  <pageMargins left="0.11811023622047245" right="0.15748031496062992" top="0.59055118110236227" bottom="0.86614173228346458" header="0" footer="0"/>
  <pageSetup paperSize="9" orientation="portrait"/>
  <headerFooter>
    <oddHeader>&amp;CTimothy Taylors Tom Tittiman&amp;R24th June 2012</oddHeader>
    <oddFooter>&amp;CCalder Valley Fellrunners (www.cvfr.co.uk)&amp;R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K238"/>
  <sheetViews>
    <sheetView workbookViewId="0"/>
  </sheetViews>
  <sheetFormatPr defaultColWidth="12.5703125" defaultRowHeight="15" customHeight="1" x14ac:dyDescent="0.2"/>
  <cols>
    <col min="1" max="1" width="17.140625" customWidth="1"/>
    <col min="2" max="3" width="23.42578125" customWidth="1"/>
    <col min="4" max="4" width="7.42578125" customWidth="1"/>
    <col min="5" max="5" width="11.28515625" customWidth="1"/>
    <col min="6" max="6" width="19.28515625" customWidth="1"/>
    <col min="7" max="11" width="8.5703125" customWidth="1"/>
  </cols>
  <sheetData>
    <row r="1" spans="1:11" ht="15.75" x14ac:dyDescent="0.2">
      <c r="A1" s="61" t="s">
        <v>57</v>
      </c>
      <c r="B1" s="62" t="s">
        <v>33</v>
      </c>
      <c r="C1" s="62" t="s">
        <v>52</v>
      </c>
      <c r="D1" s="61" t="s">
        <v>53</v>
      </c>
      <c r="E1" s="63" t="s">
        <v>58</v>
      </c>
      <c r="F1" s="61" t="s">
        <v>63</v>
      </c>
      <c r="G1" s="64"/>
      <c r="H1" s="64"/>
      <c r="I1" s="64"/>
      <c r="J1" s="64"/>
      <c r="K1" s="64"/>
    </row>
    <row r="2" spans="1:11" x14ac:dyDescent="0.2">
      <c r="A2" s="65">
        <f>IF(Finish!J4="",Finish!H4,Finish!H4&amp;" (fem "&amp;Finish!J4&amp;")")</f>
        <v>1</v>
      </c>
      <c r="B2" s="66" t="str">
        <f>Finish!M4</f>
        <v>Grant Cunliffe</v>
      </c>
      <c r="C2" s="66" t="str">
        <f>Finish!N4</f>
        <v>Rossendale Harriers</v>
      </c>
      <c r="D2" s="65" t="str">
        <f>Finish!O4</f>
        <v>MSen</v>
      </c>
      <c r="E2" s="67">
        <f>Finish!F4</f>
        <v>2.5555555555555554E-2</v>
      </c>
      <c r="F2" s="65" t="e">
        <f>Finish!P4</f>
        <v>#N/A</v>
      </c>
      <c r="G2" s="66"/>
      <c r="H2" s="66"/>
      <c r="I2" s="66"/>
      <c r="J2" s="66"/>
      <c r="K2" s="66"/>
    </row>
    <row r="3" spans="1:11" x14ac:dyDescent="0.2">
      <c r="A3" s="65">
        <f>IF(Finish!J5="",Finish!H5,Finish!H5&amp;" (fem "&amp;Finish!J5&amp;")")</f>
        <v>2</v>
      </c>
      <c r="B3" s="66" t="str">
        <f>Finish!M5</f>
        <v xml:space="preserve">Andrew Worster </v>
      </c>
      <c r="C3" s="66" t="str">
        <f>Finish!N5</f>
        <v>CVFR</v>
      </c>
      <c r="D3" s="65" t="str">
        <f>Finish!O5</f>
        <v>MSen</v>
      </c>
      <c r="E3" s="67">
        <f>Finish!F5</f>
        <v>2.6689814814814816E-2</v>
      </c>
      <c r="F3" s="65" t="e">
        <f>Finish!P5</f>
        <v>#N/A</v>
      </c>
      <c r="G3" s="66"/>
      <c r="H3" s="66"/>
      <c r="I3" s="66"/>
      <c r="J3" s="66"/>
      <c r="K3" s="66"/>
    </row>
    <row r="4" spans="1:11" x14ac:dyDescent="0.2">
      <c r="A4" s="65">
        <f>IF(Finish!J6="",Finish!H6,Finish!H6&amp;" (fem "&amp;Finish!J6&amp;")")</f>
        <v>3</v>
      </c>
      <c r="B4" s="66" t="str">
        <f>Finish!M6</f>
        <v>Alex Whittem</v>
      </c>
      <c r="C4" s="66" t="str">
        <f>Finish!N6</f>
        <v>CVFR</v>
      </c>
      <c r="D4" s="65" t="str">
        <f>Finish!O6</f>
        <v>M40</v>
      </c>
      <c r="E4" s="67">
        <f>Finish!F6</f>
        <v>2.7442129629629632E-2</v>
      </c>
      <c r="F4" s="65" t="e">
        <f>Finish!P6</f>
        <v>#N/A</v>
      </c>
      <c r="G4" s="66"/>
      <c r="H4" s="66"/>
      <c r="I4" s="66"/>
      <c r="J4" s="66"/>
      <c r="K4" s="66"/>
    </row>
    <row r="5" spans="1:11" x14ac:dyDescent="0.2">
      <c r="A5" s="65">
        <f>IF(Finish!J7="",Finish!H7,Finish!H7&amp;" (fem "&amp;Finish!J7&amp;")")</f>
        <v>4</v>
      </c>
      <c r="B5" s="66" t="str">
        <f>Finish!M7</f>
        <v>Oliver Heaton</v>
      </c>
      <c r="C5" s="66" t="str">
        <f>Finish!N7</f>
        <v>Bowland Fell Runners</v>
      </c>
      <c r="D5" s="65" t="str">
        <f>Finish!O7</f>
        <v>Msen</v>
      </c>
      <c r="E5" s="67">
        <f>Finish!F7</f>
        <v>2.8182870370370369E-2</v>
      </c>
      <c r="F5" s="65" t="e">
        <f>Finish!P7</f>
        <v>#N/A</v>
      </c>
      <c r="G5" s="66"/>
      <c r="H5" s="66"/>
      <c r="I5" s="66"/>
      <c r="J5" s="66"/>
      <c r="K5" s="66"/>
    </row>
    <row r="6" spans="1:11" x14ac:dyDescent="0.2">
      <c r="A6" s="65">
        <f>IF(Finish!J8="",Finish!H8,Finish!H8&amp;" (fem "&amp;Finish!J8&amp;")")</f>
        <v>5</v>
      </c>
      <c r="B6" s="66" t="str">
        <f>Finish!M8</f>
        <v>Chris Donnelly</v>
      </c>
      <c r="C6" s="66" t="str">
        <f>Finish!N8</f>
        <v>Sale Harriers</v>
      </c>
      <c r="D6" s="65" t="str">
        <f>Finish!O8</f>
        <v>M40</v>
      </c>
      <c r="E6" s="67">
        <f>Finish!F8</f>
        <v>2.8437500000000001E-2</v>
      </c>
      <c r="F6" s="65" t="e">
        <f>Finish!P8</f>
        <v>#N/A</v>
      </c>
      <c r="G6" s="66"/>
      <c r="H6" s="66"/>
      <c r="I6" s="66"/>
      <c r="J6" s="66"/>
      <c r="K6" s="66"/>
    </row>
    <row r="7" spans="1:11" x14ac:dyDescent="0.2">
      <c r="A7" s="65">
        <f>IF(Finish!J9="",Finish!H9,Finish!H9&amp;" (fem "&amp;Finish!J9&amp;")")</f>
        <v>6</v>
      </c>
      <c r="B7" s="66" t="str">
        <f>Finish!M9</f>
        <v>Dan Gilbert</v>
      </c>
      <c r="C7" s="66" t="str">
        <f>Finish!N9</f>
        <v>Horwich RMI Harriers</v>
      </c>
      <c r="D7" s="65" t="str">
        <f>Finish!O9</f>
        <v>M45</v>
      </c>
      <c r="E7" s="67">
        <f>Finish!F9</f>
        <v>2.8784722222222222E-2</v>
      </c>
      <c r="F7" s="65" t="e">
        <f>Finish!P9</f>
        <v>#N/A</v>
      </c>
      <c r="G7" s="66"/>
      <c r="H7" s="66"/>
      <c r="I7" s="66"/>
      <c r="J7" s="66"/>
      <c r="K7" s="66"/>
    </row>
    <row r="8" spans="1:11" x14ac:dyDescent="0.2">
      <c r="A8" s="65">
        <f>IF(Finish!J10="",Finish!H10,Finish!H10&amp;" (fem "&amp;Finish!J10&amp;")")</f>
        <v>7</v>
      </c>
      <c r="B8" s="66" t="str">
        <f>Finish!M10</f>
        <v>Marc Hartley</v>
      </c>
      <c r="C8" s="66" t="str">
        <f>Finish!N10</f>
        <v>Blackburn Harriers</v>
      </c>
      <c r="D8" s="65" t="str">
        <f>Finish!O10</f>
        <v>MSen</v>
      </c>
      <c r="E8" s="67">
        <f>Finish!F10</f>
        <v>2.8958333333333336E-2</v>
      </c>
      <c r="F8" s="65" t="e">
        <f>Finish!P10</f>
        <v>#N/A</v>
      </c>
      <c r="G8" s="66"/>
      <c r="H8" s="66"/>
      <c r="I8" s="66"/>
      <c r="J8" s="66"/>
      <c r="K8" s="66"/>
    </row>
    <row r="9" spans="1:11" x14ac:dyDescent="0.2">
      <c r="A9" s="65">
        <f>IF(Finish!J11="",Finish!H11,Finish!H11&amp;" (fem "&amp;Finish!J11&amp;")")</f>
        <v>8</v>
      </c>
      <c r="B9" s="66" t="str">
        <f>Finish!M11</f>
        <v>Ian Carruthers</v>
      </c>
      <c r="C9" s="66" t="str">
        <f>Finish!N11</f>
        <v>u/a</v>
      </c>
      <c r="D9" s="65" t="str">
        <f>Finish!O11</f>
        <v>M40</v>
      </c>
      <c r="E9" s="67">
        <f>Finish!F11</f>
        <v>2.8981481481481483E-2</v>
      </c>
      <c r="F9" s="65" t="e">
        <f>Finish!P11</f>
        <v>#N/A</v>
      </c>
      <c r="G9" s="66"/>
      <c r="H9" s="66"/>
      <c r="I9" s="66"/>
      <c r="J9" s="66"/>
      <c r="K9" s="66"/>
    </row>
    <row r="10" spans="1:11" x14ac:dyDescent="0.2">
      <c r="A10" s="65">
        <f>IF(Finish!J12="",Finish!H12,Finish!H12&amp;" (fem "&amp;Finish!J12&amp;")")</f>
        <v>9</v>
      </c>
      <c r="B10" s="66" t="str">
        <f>Finish!M12</f>
        <v>Declan Tattersall</v>
      </c>
      <c r="C10" s="66" t="str">
        <f>Finish!N12</f>
        <v>Bury AC</v>
      </c>
      <c r="D10" s="65" t="str">
        <f>Finish!O12</f>
        <v>MSen</v>
      </c>
      <c r="E10" s="67">
        <f>Finish!F12</f>
        <v>2.8993055555555553E-2</v>
      </c>
      <c r="F10" s="65" t="e">
        <f>Finish!P12</f>
        <v>#N/A</v>
      </c>
      <c r="G10" s="66"/>
      <c r="H10" s="66"/>
      <c r="I10" s="66"/>
      <c r="J10" s="66"/>
      <c r="K10" s="66"/>
    </row>
    <row r="11" spans="1:11" x14ac:dyDescent="0.2">
      <c r="A11" s="65">
        <f>IF(Finish!J13="",Finish!H13,Finish!H13&amp;" (fem "&amp;Finish!J13&amp;")")</f>
        <v>10</v>
      </c>
      <c r="B11" s="66" t="str">
        <f>Finish!M13</f>
        <v>Michael Fleming</v>
      </c>
      <c r="C11" s="66" t="str">
        <f>Finish!N13</f>
        <v>Saddleworth Runners</v>
      </c>
      <c r="D11" s="65" t="str">
        <f>Finish!O13</f>
        <v>M40</v>
      </c>
      <c r="E11" s="67">
        <f>Finish!F13</f>
        <v>2.9224537037037035E-2</v>
      </c>
      <c r="F11" s="65" t="e">
        <f>Finish!P13</f>
        <v>#N/A</v>
      </c>
      <c r="G11" s="66"/>
      <c r="H11" s="66"/>
      <c r="I11" s="66"/>
      <c r="J11" s="66"/>
      <c r="K11" s="66"/>
    </row>
    <row r="12" spans="1:11" x14ac:dyDescent="0.2">
      <c r="A12" s="65" t="str">
        <f>IF(Finish!J14="",Finish!H14,Finish!H14&amp;" (fem "&amp;Finish!J14&amp;")")</f>
        <v>11 (fem 1)</v>
      </c>
      <c r="B12" s="66" t="str">
        <f>Finish!M14</f>
        <v>Martha Tibbot</v>
      </c>
      <c r="C12" s="66" t="str">
        <f>Finish!N14</f>
        <v>Saddleworth Runners</v>
      </c>
      <c r="D12" s="65" t="str">
        <f>Finish!O14</f>
        <v>WSen</v>
      </c>
      <c r="E12" s="67">
        <f>Finish!F14</f>
        <v>2.9641203703703701E-2</v>
      </c>
      <c r="F12" s="65" t="e">
        <f>Finish!P14</f>
        <v>#N/A</v>
      </c>
      <c r="G12" s="66"/>
      <c r="H12" s="66"/>
      <c r="I12" s="66"/>
      <c r="J12" s="66"/>
      <c r="K12" s="66"/>
    </row>
    <row r="13" spans="1:11" x14ac:dyDescent="0.2">
      <c r="A13" s="65">
        <f>IF(Finish!J15="",Finish!H15,Finish!H15&amp;" (fem "&amp;Finish!J15&amp;")")</f>
        <v>12</v>
      </c>
      <c r="B13" s="66" t="str">
        <f>Finish!M15</f>
        <v>Matt Fawthrop</v>
      </c>
      <c r="C13" s="66" t="str">
        <f>Finish!N15</f>
        <v>Horwich RMI Harriers</v>
      </c>
      <c r="D13" s="65" t="str">
        <f>Finish!O15</f>
        <v>MSen</v>
      </c>
      <c r="E13" s="67">
        <f>Finish!F15</f>
        <v>2.9861111111111113E-2</v>
      </c>
      <c r="F13" s="65" t="e">
        <f>Finish!P15</f>
        <v>#N/A</v>
      </c>
      <c r="G13" s="66"/>
      <c r="H13" s="66"/>
      <c r="I13" s="66"/>
      <c r="J13" s="66"/>
      <c r="K13" s="66"/>
    </row>
    <row r="14" spans="1:11" x14ac:dyDescent="0.2">
      <c r="A14" s="65">
        <f>IF(Finish!J16="",Finish!H16,Finish!H16&amp;" (fem "&amp;Finish!J16&amp;")")</f>
        <v>13</v>
      </c>
      <c r="B14" s="66" t="str">
        <f>Finish!M16</f>
        <v>Darren Shackleton</v>
      </c>
      <c r="C14" s="66" t="str">
        <f>Finish!N16</f>
        <v>Todmorden Harriers</v>
      </c>
      <c r="D14" s="65" t="str">
        <f>Finish!O16</f>
        <v>MSen</v>
      </c>
      <c r="E14" s="67">
        <f>Finish!F16</f>
        <v>3.0405092592592595E-2</v>
      </c>
      <c r="F14" s="65" t="e">
        <f>Finish!P16</f>
        <v>#N/A</v>
      </c>
      <c r="G14" s="66"/>
      <c r="H14" s="66"/>
      <c r="I14" s="66"/>
      <c r="J14" s="66"/>
      <c r="K14" s="66"/>
    </row>
    <row r="15" spans="1:11" x14ac:dyDescent="0.2">
      <c r="A15" s="65">
        <f>IF(Finish!J17="",Finish!H17,Finish!H17&amp;" (fem "&amp;Finish!J17&amp;")")</f>
        <v>14</v>
      </c>
      <c r="B15" s="66" t="str">
        <f>Finish!M17</f>
        <v>Philip Greenwood</v>
      </c>
      <c r="C15" s="66" t="str">
        <f>Finish!N17</f>
        <v>Rossendale Harriers</v>
      </c>
      <c r="D15" s="65" t="str">
        <f>Finish!O17</f>
        <v>MSen</v>
      </c>
      <c r="E15" s="67">
        <f>Finish!F17</f>
        <v>3.0648148148148147E-2</v>
      </c>
      <c r="F15" s="65" t="e">
        <f>Finish!P17</f>
        <v>#N/A</v>
      </c>
      <c r="G15" s="66"/>
      <c r="H15" s="66"/>
      <c r="I15" s="66"/>
      <c r="J15" s="66"/>
      <c r="K15" s="66"/>
    </row>
    <row r="16" spans="1:11" x14ac:dyDescent="0.2">
      <c r="A16" s="65">
        <f>IF(Finish!J18="",Finish!H18,Finish!H18&amp;" (fem "&amp;Finish!J18&amp;")")</f>
        <v>15</v>
      </c>
      <c r="B16" s="66" t="str">
        <f>Finish!M18</f>
        <v>Peter Coates</v>
      </c>
      <c r="C16" s="66" t="str">
        <f>Finish!N18</f>
        <v>CleM</v>
      </c>
      <c r="D16" s="65" t="str">
        <f>Finish!O18</f>
        <v>M45</v>
      </c>
      <c r="E16" s="67">
        <f>Finish!F18</f>
        <v>3.125E-2</v>
      </c>
      <c r="F16" s="65" t="e">
        <f>Finish!P18</f>
        <v>#N/A</v>
      </c>
      <c r="G16" s="66"/>
      <c r="H16" s="66"/>
      <c r="I16" s="66"/>
      <c r="J16" s="66"/>
      <c r="K16" s="66"/>
    </row>
    <row r="17" spans="1:11" x14ac:dyDescent="0.2">
      <c r="A17" s="65">
        <f>IF(Finish!J19="",Finish!H19,Finish!H19&amp;" (fem "&amp;Finish!J19&amp;")")</f>
        <v>16</v>
      </c>
      <c r="B17" s="66" t="str">
        <f>Finish!M19</f>
        <v>Dom Howell</v>
      </c>
      <c r="C17" s="66" t="str">
        <f>Finish!N19</f>
        <v>CleM</v>
      </c>
      <c r="D17" s="65" t="str">
        <f>Finish!O19</f>
        <v>M45</v>
      </c>
      <c r="E17" s="67">
        <f>Finish!F19</f>
        <v>3.1284722222222221E-2</v>
      </c>
      <c r="F17" s="65" t="e">
        <f>Finish!P19</f>
        <v>#N/A</v>
      </c>
      <c r="G17" s="66"/>
      <c r="H17" s="66"/>
      <c r="I17" s="66"/>
      <c r="J17" s="66"/>
      <c r="K17" s="66"/>
    </row>
    <row r="18" spans="1:11" x14ac:dyDescent="0.2">
      <c r="A18" s="65">
        <f>IF(Finish!J20="",Finish!H20,Finish!H20&amp;" (fem "&amp;Finish!J20&amp;")")</f>
        <v>17</v>
      </c>
      <c r="B18" s="66" t="str">
        <f>Finish!M20</f>
        <v>Matthew Clawson</v>
      </c>
      <c r="C18" s="66" t="str">
        <f>Finish!N20</f>
        <v>Rossendale Harriers</v>
      </c>
      <c r="D18" s="65" t="str">
        <f>Finish!O20</f>
        <v>MSen</v>
      </c>
      <c r="E18" s="67">
        <f>Finish!F20</f>
        <v>3.184027777777778E-2</v>
      </c>
      <c r="F18" s="65" t="e">
        <f>Finish!P20</f>
        <v>#N/A</v>
      </c>
      <c r="G18" s="66"/>
      <c r="H18" s="66"/>
      <c r="I18" s="66"/>
      <c r="J18" s="66"/>
      <c r="K18" s="66"/>
    </row>
    <row r="19" spans="1:11" x14ac:dyDescent="0.2">
      <c r="A19" s="65">
        <f>IF(Finish!J21="",Finish!H21,Finish!H21&amp;" (fem "&amp;Finish!J21&amp;")")</f>
        <v>18</v>
      </c>
      <c r="B19" s="66" t="str">
        <f>Finish!M21</f>
        <v>Darren Graham</v>
      </c>
      <c r="C19" s="66" t="str">
        <f>Finish!N21</f>
        <v>Todmorden Harriers</v>
      </c>
      <c r="D19" s="65" t="str">
        <f>Finish!O21</f>
        <v>M50</v>
      </c>
      <c r="E19" s="67">
        <f>Finish!F21</f>
        <v>3.2337962962962964E-2</v>
      </c>
      <c r="F19" s="65" t="e">
        <f>Finish!P21</f>
        <v>#N/A</v>
      </c>
      <c r="G19" s="66"/>
      <c r="H19" s="66"/>
      <c r="I19" s="66"/>
      <c r="J19" s="66"/>
      <c r="K19" s="66"/>
    </row>
    <row r="20" spans="1:11" x14ac:dyDescent="0.2">
      <c r="A20" s="65">
        <f>IF(Finish!J22="",Finish!H22,Finish!H22&amp;" (fem "&amp;Finish!J22&amp;")")</f>
        <v>19</v>
      </c>
      <c r="B20" s="66" t="str">
        <f>Finish!M22</f>
        <v>Richard Stevenson</v>
      </c>
      <c r="C20" s="66" t="str">
        <f>Finish!N22</f>
        <v>CleM</v>
      </c>
      <c r="D20" s="65" t="str">
        <f>Finish!O22</f>
        <v>M45</v>
      </c>
      <c r="E20" s="67">
        <f>Finish!F22</f>
        <v>3.2384259259259258E-2</v>
      </c>
      <c r="F20" s="65" t="e">
        <f>Finish!P22</f>
        <v>#N/A</v>
      </c>
      <c r="G20" s="66"/>
      <c r="H20" s="66"/>
      <c r="I20" s="66"/>
      <c r="J20" s="66"/>
      <c r="K20" s="66"/>
    </row>
    <row r="21" spans="1:11" ht="15.75" customHeight="1" x14ac:dyDescent="0.2">
      <c r="A21" s="65">
        <f>IF(Finish!J23="",Finish!H23,Finish!H23&amp;" (fem "&amp;Finish!J23&amp;")")</f>
        <v>20</v>
      </c>
      <c r="B21" s="66" t="str">
        <f>Finish!M23</f>
        <v>Mark Walsh</v>
      </c>
      <c r="C21" s="66" t="str">
        <f>Finish!N23</f>
        <v>Horwich RMI Harriers</v>
      </c>
      <c r="D21" s="65" t="str">
        <f>Finish!O23</f>
        <v>M50</v>
      </c>
      <c r="E21" s="67">
        <f>Finish!F23</f>
        <v>3.246527777777778E-2</v>
      </c>
      <c r="F21" s="65" t="e">
        <f>Finish!P23</f>
        <v>#N/A</v>
      </c>
      <c r="G21" s="66"/>
      <c r="H21" s="66"/>
      <c r="I21" s="66"/>
      <c r="J21" s="66"/>
      <c r="K21" s="66"/>
    </row>
    <row r="22" spans="1:11" ht="15.75" customHeight="1" x14ac:dyDescent="0.2">
      <c r="A22" s="65">
        <f>IF(Finish!J24="",Finish!H24,Finish!H24&amp;" (fem "&amp;Finish!J24&amp;")")</f>
        <v>21</v>
      </c>
      <c r="B22" s="66" t="str">
        <f>Finish!M24</f>
        <v>Rick Solman</v>
      </c>
      <c r="C22" s="66" t="str">
        <f>Finish!N24</f>
        <v>Rossendale Harriers</v>
      </c>
      <c r="D22" s="65" t="str">
        <f>Finish!O24</f>
        <v>M40</v>
      </c>
      <c r="E22" s="67">
        <f>Finish!F24</f>
        <v>3.2685185185185185E-2</v>
      </c>
      <c r="F22" s="65" t="e">
        <f>Finish!P24</f>
        <v>#N/A</v>
      </c>
      <c r="G22" s="66"/>
      <c r="H22" s="66"/>
      <c r="I22" s="66"/>
      <c r="J22" s="66"/>
      <c r="K22" s="66"/>
    </row>
    <row r="23" spans="1:11" ht="15.75" customHeight="1" x14ac:dyDescent="0.2">
      <c r="A23" s="65">
        <f>IF(Finish!J25="",Finish!H25,Finish!H25&amp;" (fem "&amp;Finish!J25&amp;")")</f>
        <v>22</v>
      </c>
      <c r="B23" s="66" t="str">
        <f>Finish!M25</f>
        <v>Dave Haygarth</v>
      </c>
      <c r="C23" s="66" t="str">
        <f>Finish!N25</f>
        <v>Rossendale Harriers</v>
      </c>
      <c r="D23" s="65" t="str">
        <f>Finish!O25</f>
        <v>M50</v>
      </c>
      <c r="E23" s="67">
        <f>Finish!F25</f>
        <v>3.318287037037037E-2</v>
      </c>
      <c r="F23" s="65" t="e">
        <f>Finish!P25</f>
        <v>#N/A</v>
      </c>
      <c r="G23" s="66"/>
      <c r="H23" s="66"/>
      <c r="I23" s="66"/>
      <c r="J23" s="66"/>
      <c r="K23" s="66"/>
    </row>
    <row r="24" spans="1:11" ht="15.75" customHeight="1" x14ac:dyDescent="0.2">
      <c r="A24" s="65">
        <f>IF(Finish!J26="",Finish!H26,Finish!H26&amp;" (fem "&amp;Finish!J26&amp;")")</f>
        <v>23</v>
      </c>
      <c r="B24" s="66" t="str">
        <f>Finish!M26</f>
        <v>James Thomas</v>
      </c>
      <c r="C24" s="66" t="str">
        <f>Finish!N26</f>
        <v>Ramsbottom RC</v>
      </c>
      <c r="D24" s="65" t="str">
        <f>Finish!O26</f>
        <v>MSen</v>
      </c>
      <c r="E24" s="67">
        <f>Finish!F26</f>
        <v>3.3368055555555561E-2</v>
      </c>
      <c r="F24" s="65" t="e">
        <f>Finish!P26</f>
        <v>#N/A</v>
      </c>
      <c r="G24" s="66"/>
      <c r="H24" s="66"/>
      <c r="I24" s="66"/>
      <c r="J24" s="66"/>
      <c r="K24" s="66"/>
    </row>
    <row r="25" spans="1:11" ht="15.75" customHeight="1" x14ac:dyDescent="0.2">
      <c r="A25" s="65">
        <f>IF(Finish!J27="",Finish!H27,Finish!H27&amp;" (fem "&amp;Finish!J27&amp;")")</f>
        <v>24</v>
      </c>
      <c r="B25" s="66" t="str">
        <f>Finish!M27</f>
        <v>Mick Toman</v>
      </c>
      <c r="C25" s="66" t="str">
        <f>Finish!N27</f>
        <v>Accrington RR</v>
      </c>
      <c r="D25" s="65" t="str">
        <f>Finish!O27</f>
        <v>M55</v>
      </c>
      <c r="E25" s="67">
        <f>Finish!F27</f>
        <v>3.3495370370370377E-2</v>
      </c>
      <c r="F25" s="65" t="e">
        <f>Finish!P27</f>
        <v>#N/A</v>
      </c>
      <c r="G25" s="66"/>
      <c r="H25" s="66"/>
      <c r="I25" s="66"/>
      <c r="J25" s="66"/>
      <c r="K25" s="66"/>
    </row>
    <row r="26" spans="1:11" ht="15.75" customHeight="1" x14ac:dyDescent="0.2">
      <c r="A26" s="65">
        <f>IF(Finish!J28="",Finish!H28,Finish!H28&amp;" (fem "&amp;Finish!J28&amp;")")</f>
        <v>25</v>
      </c>
      <c r="B26" s="66" t="str">
        <f>Finish!M28</f>
        <v>Dan Vipham</v>
      </c>
      <c r="C26" s="66" t="str">
        <f>Finish!N28</f>
        <v>u/a</v>
      </c>
      <c r="D26" s="65" t="str">
        <f>Finish!O28</f>
        <v>M40</v>
      </c>
      <c r="E26" s="67">
        <f>Finish!F28</f>
        <v>3.3541666666666671E-2</v>
      </c>
      <c r="F26" s="65" t="e">
        <f>Finish!P28</f>
        <v>#N/A</v>
      </c>
      <c r="G26" s="66"/>
      <c r="H26" s="66"/>
      <c r="I26" s="66"/>
      <c r="J26" s="66"/>
      <c r="K26" s="66"/>
    </row>
    <row r="27" spans="1:11" ht="15.75" customHeight="1" x14ac:dyDescent="0.2">
      <c r="A27" s="65">
        <f>IF(Finish!J29="",Finish!H29,Finish!H29&amp;" (fem "&amp;Finish!J29&amp;")")</f>
        <v>26</v>
      </c>
      <c r="B27" s="66" t="str">
        <f>Finish!M29</f>
        <v>Neil McRobert</v>
      </c>
      <c r="C27" s="66" t="str">
        <f>Finish!N29</f>
        <v>Ramsbottom RC</v>
      </c>
      <c r="D27" s="65" t="str">
        <f>Finish!O29</f>
        <v>MSen</v>
      </c>
      <c r="E27" s="67">
        <f>Finish!F30</f>
        <v>3.3715277777777782E-2</v>
      </c>
      <c r="F27" s="65">
        <f>Finish!P29</f>
        <v>2</v>
      </c>
      <c r="G27" s="66"/>
      <c r="H27" s="66"/>
      <c r="I27" s="66"/>
      <c r="J27" s="66"/>
      <c r="K27" s="66"/>
    </row>
    <row r="28" spans="1:11" ht="15.75" customHeight="1" x14ac:dyDescent="0.2">
      <c r="A28" s="65">
        <f>IF(Finish!J30="",Finish!H30,Finish!H30&amp;" (fem "&amp;Finish!J30&amp;")")</f>
        <v>27</v>
      </c>
      <c r="B28" s="66" t="str">
        <f>Finish!M30</f>
        <v>Dave Kelly</v>
      </c>
      <c r="C28" s="66" t="str">
        <f>Finish!N30</f>
        <v>Rossendale Harriers</v>
      </c>
      <c r="D28" s="65" t="str">
        <f>Finish!O30</f>
        <v>M65</v>
      </c>
      <c r="E28" s="67">
        <f>Finish!F31</f>
        <v>3.380787037037037E-2</v>
      </c>
      <c r="F28" s="65" t="e">
        <f>Finish!P30</f>
        <v>#N/A</v>
      </c>
      <c r="G28" s="66"/>
      <c r="H28" s="66"/>
      <c r="I28" s="66"/>
      <c r="J28" s="66"/>
      <c r="K28" s="66"/>
    </row>
    <row r="29" spans="1:11" ht="15.75" customHeight="1" x14ac:dyDescent="0.2">
      <c r="A29" s="65" t="str">
        <f>IF(Finish!J31="",Finish!H31,Finish!H31&amp;" (fem "&amp;Finish!J31&amp;")")</f>
        <v>28 (fem 2)</v>
      </c>
      <c r="B29" s="66" t="str">
        <f>Finish!M31</f>
        <v>Lisa Parker</v>
      </c>
      <c r="C29" s="66" t="str">
        <f>Finish!N31</f>
        <v>Accrington RR</v>
      </c>
      <c r="D29" s="65" t="str">
        <f>Finish!O31</f>
        <v>W40</v>
      </c>
      <c r="E29" s="67">
        <f>Finish!F32</f>
        <v>3.3912037037037039E-2</v>
      </c>
      <c r="F29" s="65" t="e">
        <f>Finish!P31</f>
        <v>#N/A</v>
      </c>
      <c r="G29" s="66"/>
      <c r="H29" s="66"/>
      <c r="I29" s="66"/>
      <c r="J29" s="66"/>
      <c r="K29" s="66"/>
    </row>
    <row r="30" spans="1:11" ht="15.75" customHeight="1" x14ac:dyDescent="0.2">
      <c r="A30" s="65">
        <f>IF(Finish!J32="",Finish!H32,Finish!H32&amp;" (fem "&amp;Finish!J32&amp;")")</f>
        <v>29</v>
      </c>
      <c r="B30" s="66" t="str">
        <f>Finish!M32</f>
        <v>Tom O'Gorman</v>
      </c>
      <c r="C30" s="66" t="str">
        <f>Finish!N32</f>
        <v>Bowland Fell Runners</v>
      </c>
      <c r="D30" s="65" t="str">
        <f>Finish!O32</f>
        <v>MU21</v>
      </c>
      <c r="E30" s="67">
        <f>Finish!F33</f>
        <v>3.3969907407407407E-2</v>
      </c>
      <c r="F30" s="65" t="e">
        <f>Finish!P32</f>
        <v>#N/A</v>
      </c>
      <c r="G30" s="66"/>
      <c r="H30" s="66"/>
      <c r="I30" s="66"/>
      <c r="J30" s="66"/>
      <c r="K30" s="66"/>
    </row>
    <row r="31" spans="1:11" ht="15.75" customHeight="1" x14ac:dyDescent="0.2">
      <c r="A31" s="65">
        <f>IF(Finish!J33="",Finish!H33,Finish!H33&amp;" (fem "&amp;Finish!J33&amp;")")</f>
        <v>30</v>
      </c>
      <c r="B31" s="66" t="str">
        <f>Finish!M33</f>
        <v>Conor Tyndall</v>
      </c>
      <c r="C31" s="66" t="str">
        <f>Finish!N33</f>
        <v>u/a</v>
      </c>
      <c r="D31" s="65" t="str">
        <f>Finish!O33</f>
        <v>MSen</v>
      </c>
      <c r="E31" s="67">
        <f>Finish!F34</f>
        <v>3.4027777777777775E-2</v>
      </c>
      <c r="F31" s="65" t="e">
        <f>Finish!P33</f>
        <v>#N/A</v>
      </c>
      <c r="G31" s="66"/>
      <c r="H31" s="66"/>
      <c r="I31" s="66"/>
      <c r="J31" s="66"/>
      <c r="K31" s="66"/>
    </row>
    <row r="32" spans="1:11" ht="15.75" customHeight="1" x14ac:dyDescent="0.2">
      <c r="A32" s="65">
        <f>IF(Finish!J34="",Finish!H34,Finish!H34&amp;" (fem "&amp;Finish!J34&amp;")")</f>
        <v>31</v>
      </c>
      <c r="B32" s="66" t="str">
        <f>Finish!M34</f>
        <v>Mervyn Keys</v>
      </c>
      <c r="C32" s="66" t="str">
        <f>Finish!N34</f>
        <v>Rossendale Harriers</v>
      </c>
      <c r="D32" s="65" t="str">
        <f>Finish!O34</f>
        <v>M60</v>
      </c>
      <c r="E32" s="67">
        <f>Finish!F35</f>
        <v>3.4108796296296297E-2</v>
      </c>
      <c r="F32" s="65" t="e">
        <f>Finish!P34</f>
        <v>#N/A</v>
      </c>
      <c r="G32" s="66"/>
      <c r="H32" s="66"/>
      <c r="I32" s="66"/>
      <c r="J32" s="66"/>
      <c r="K32" s="66"/>
    </row>
    <row r="33" spans="1:11" ht="15.75" customHeight="1" x14ac:dyDescent="0.2">
      <c r="A33" s="65">
        <f>IF(Finish!J35="",Finish!H35,Finish!H35&amp;" (fem "&amp;Finish!J35&amp;")")</f>
        <v>32</v>
      </c>
      <c r="B33" s="66" t="str">
        <f>Finish!M35</f>
        <v>Jan Harwood</v>
      </c>
      <c r="C33" s="66" t="str">
        <f>Finish!N35</f>
        <v>Rossendale Tri Club</v>
      </c>
      <c r="D33" s="65" t="str">
        <f>Finish!O35</f>
        <v>MSen</v>
      </c>
      <c r="E33" s="67">
        <f>Finish!F36</f>
        <v>3.4583333333333334E-2</v>
      </c>
      <c r="F33" s="65" t="e">
        <f>Finish!P35</f>
        <v>#N/A</v>
      </c>
      <c r="G33" s="66"/>
      <c r="H33" s="66"/>
      <c r="I33" s="66"/>
      <c r="J33" s="66"/>
      <c r="K33" s="66"/>
    </row>
    <row r="34" spans="1:11" ht="15.75" customHeight="1" x14ac:dyDescent="0.2">
      <c r="A34" s="65">
        <f>IF(Finish!J36="",Finish!H36,Finish!H36&amp;" (fem "&amp;Finish!J36&amp;")")</f>
        <v>33</v>
      </c>
      <c r="B34" s="66" t="str">
        <f>Finish!M36</f>
        <v>Neil Hardiman</v>
      </c>
      <c r="C34" s="66" t="str">
        <f>Finish!N36</f>
        <v>CleM</v>
      </c>
      <c r="D34" s="65" t="str">
        <f>Finish!O36</f>
        <v>M50</v>
      </c>
      <c r="E34" s="67">
        <f>Finish!F37</f>
        <v>3.4768518518518518E-2</v>
      </c>
      <c r="F34" s="65" t="e">
        <f>Finish!P36</f>
        <v>#N/A</v>
      </c>
      <c r="G34" s="66"/>
      <c r="H34" s="66"/>
      <c r="I34" s="66"/>
      <c r="J34" s="66"/>
      <c r="K34" s="66"/>
    </row>
    <row r="35" spans="1:11" ht="15.75" customHeight="1" x14ac:dyDescent="0.2">
      <c r="A35" s="65">
        <f>IF(Finish!J37="",Finish!H37,Finish!H37&amp;" (fem "&amp;Finish!J37&amp;")")</f>
        <v>34</v>
      </c>
      <c r="B35" s="66" t="str">
        <f>Finish!M37</f>
        <v>Liam Walsh</v>
      </c>
      <c r="C35" s="66" t="str">
        <f>Finish!N37</f>
        <v>u/a</v>
      </c>
      <c r="D35" s="65" t="str">
        <f>Finish!O37</f>
        <v>Msen</v>
      </c>
      <c r="E35" s="67">
        <f>Finish!F38</f>
        <v>3.4953703703703702E-2</v>
      </c>
      <c r="F35" s="65" t="e">
        <f>Finish!P37</f>
        <v>#N/A</v>
      </c>
      <c r="G35" s="66"/>
      <c r="H35" s="66"/>
      <c r="I35" s="66"/>
      <c r="J35" s="66"/>
      <c r="K35" s="66"/>
    </row>
    <row r="36" spans="1:11" ht="15.75" customHeight="1" x14ac:dyDescent="0.2">
      <c r="A36" s="65">
        <f>IF(Finish!J38="",Finish!H38,Finish!H38&amp;" (fem "&amp;Finish!J38&amp;")")</f>
        <v>35</v>
      </c>
      <c r="B36" s="66" t="str">
        <f>Finish!M38</f>
        <v>Rick Moore</v>
      </c>
      <c r="C36" s="66" t="str">
        <f>Finish!N38</f>
        <v>CleM</v>
      </c>
      <c r="D36" s="65" t="str">
        <f>Finish!O38</f>
        <v>M60</v>
      </c>
      <c r="E36" s="67">
        <f>Finish!F39</f>
        <v>3.5416666666666666E-2</v>
      </c>
      <c r="F36" s="65" t="e">
        <f>Finish!P38</f>
        <v>#N/A</v>
      </c>
      <c r="G36" s="66"/>
      <c r="H36" s="66"/>
      <c r="I36" s="66"/>
      <c r="J36" s="66"/>
      <c r="K36" s="66"/>
    </row>
    <row r="37" spans="1:11" ht="15.75" customHeight="1" x14ac:dyDescent="0.2">
      <c r="A37" s="65">
        <f>IF(Finish!J39="",Finish!H39,Finish!H39&amp;" (fem "&amp;Finish!J39&amp;")")</f>
        <v>36</v>
      </c>
      <c r="B37" s="66" t="str">
        <f>Finish!M39</f>
        <v>James Bowater</v>
      </c>
      <c r="C37" s="66" t="str">
        <f>Finish!N39</f>
        <v>Rossendale Harriers</v>
      </c>
      <c r="D37" s="65" t="str">
        <f>Finish!O39</f>
        <v>M45</v>
      </c>
      <c r="E37" s="67">
        <f>Finish!F40</f>
        <v>3.5543981481481482E-2</v>
      </c>
      <c r="F37" s="65" t="e">
        <f>Finish!P39</f>
        <v>#N/A</v>
      </c>
      <c r="G37" s="66"/>
      <c r="H37" s="66"/>
      <c r="I37" s="66"/>
      <c r="J37" s="66"/>
      <c r="K37" s="66"/>
    </row>
    <row r="38" spans="1:11" ht="15.75" customHeight="1" x14ac:dyDescent="0.2">
      <c r="A38" s="65">
        <f>IF(Finish!J40="",Finish!H40,Finish!H40&amp;" (fem "&amp;Finish!J40&amp;")")</f>
        <v>37</v>
      </c>
      <c r="B38" s="66" t="str">
        <f>Finish!M40</f>
        <v>Brian Hickey</v>
      </c>
      <c r="C38" s="66" t="str">
        <f>Finish!N40</f>
        <v>Cheshire Hill Racers</v>
      </c>
      <c r="D38" s="65" t="str">
        <f>Finish!O40</f>
        <v>M55</v>
      </c>
      <c r="E38" s="67">
        <f>Finish!F41</f>
        <v>3.5590277777777776E-2</v>
      </c>
      <c r="F38" s="65" t="e">
        <f>Finish!P40</f>
        <v>#N/A</v>
      </c>
      <c r="G38" s="66"/>
      <c r="H38" s="66"/>
      <c r="I38" s="66"/>
      <c r="J38" s="66"/>
      <c r="K38" s="66"/>
    </row>
    <row r="39" spans="1:11" ht="15.75" customHeight="1" x14ac:dyDescent="0.2">
      <c r="A39" s="65">
        <f>IF(Finish!J41="",Finish!H41,Finish!H41&amp;" (fem "&amp;Finish!J41&amp;")")</f>
        <v>38</v>
      </c>
      <c r="B39" s="66" t="str">
        <f>Finish!M41</f>
        <v>Paul Boardman</v>
      </c>
      <c r="C39" s="66" t="str">
        <f>Finish!N41</f>
        <v>Horwich RMI Harriers</v>
      </c>
      <c r="D39" s="65" t="str">
        <f>Finish!O41</f>
        <v>M60</v>
      </c>
      <c r="E39" s="67">
        <f>Finish!F42</f>
        <v>3.5763888888888887E-2</v>
      </c>
      <c r="F39" s="65" t="e">
        <f>Finish!P41</f>
        <v>#N/A</v>
      </c>
      <c r="G39" s="66"/>
      <c r="H39" s="66"/>
      <c r="I39" s="66"/>
      <c r="J39" s="66"/>
      <c r="K39" s="66"/>
    </row>
    <row r="40" spans="1:11" ht="15.75" customHeight="1" x14ac:dyDescent="0.2">
      <c r="A40" s="65">
        <f>IF(Finish!J42="",Finish!H42,Finish!H42&amp;" (fem "&amp;Finish!J42&amp;")")</f>
        <v>39</v>
      </c>
      <c r="B40" s="66" t="str">
        <f>Finish!M42</f>
        <v>Christian Ellis</v>
      </c>
      <c r="C40" s="66" t="str">
        <f>Finish!N42</f>
        <v>u/a</v>
      </c>
      <c r="D40" s="65" t="str">
        <f>Finish!O42</f>
        <v>M50</v>
      </c>
      <c r="E40" s="67">
        <f>Finish!F43</f>
        <v>3.5856481481481482E-2</v>
      </c>
      <c r="F40" s="65" t="e">
        <f>Finish!P42</f>
        <v>#N/A</v>
      </c>
      <c r="G40" s="66"/>
      <c r="H40" s="66"/>
      <c r="I40" s="66"/>
      <c r="J40" s="66"/>
      <c r="K40" s="66"/>
    </row>
    <row r="41" spans="1:11" ht="15.75" customHeight="1" x14ac:dyDescent="0.2">
      <c r="A41" s="65">
        <f>IF(Finish!J43="",Finish!H43,Finish!H43&amp;" (fem "&amp;Finish!J43&amp;")")</f>
        <v>40</v>
      </c>
      <c r="B41" s="66" t="str">
        <f>Finish!M43</f>
        <v>Thornton Taylor</v>
      </c>
      <c r="C41" s="66" t="str">
        <f>Finish!N43</f>
        <v>Rossendale Harriers</v>
      </c>
      <c r="D41" s="65" t="str">
        <f>Finish!O43</f>
        <v>M65</v>
      </c>
      <c r="E41" s="67">
        <f>Finish!F44</f>
        <v>3.5891203703703703E-2</v>
      </c>
      <c r="F41" s="65" t="e">
        <f>Finish!P43</f>
        <v>#N/A</v>
      </c>
      <c r="G41" s="66"/>
      <c r="H41" s="66"/>
      <c r="I41" s="66"/>
      <c r="J41" s="66"/>
      <c r="K41" s="66"/>
    </row>
    <row r="42" spans="1:11" ht="15.75" customHeight="1" x14ac:dyDescent="0.2">
      <c r="A42" s="65">
        <f>IF(Finish!J44="",Finish!H44,Finish!H44&amp;" (fem "&amp;Finish!J44&amp;")")</f>
        <v>41</v>
      </c>
      <c r="B42" s="66" t="str">
        <f>Finish!M44</f>
        <v>Dan Stacey</v>
      </c>
      <c r="C42" s="66" t="str">
        <f>Finish!N44</f>
        <v>Ramsbottom RC</v>
      </c>
      <c r="D42" s="65" t="str">
        <f>Finish!O44</f>
        <v>M45</v>
      </c>
      <c r="E42" s="67">
        <f>Finish!F45</f>
        <v>3.5983796296296298E-2</v>
      </c>
      <c r="F42" s="65">
        <f>Finish!P44</f>
        <v>4</v>
      </c>
      <c r="G42" s="66"/>
      <c r="H42" s="66"/>
      <c r="I42" s="66"/>
      <c r="J42" s="66"/>
      <c r="K42" s="66"/>
    </row>
    <row r="43" spans="1:11" ht="15.75" customHeight="1" x14ac:dyDescent="0.2">
      <c r="A43" s="65" t="str">
        <f>IF(Finish!J45="",Finish!H45,Finish!H45&amp;" (fem "&amp;Finish!J45&amp;")")</f>
        <v>42 (fem 3)</v>
      </c>
      <c r="B43" s="66" t="str">
        <f>Finish!M45</f>
        <v>Deborah Gowans</v>
      </c>
      <c r="C43" s="66" t="str">
        <f>Finish!N45</f>
        <v>Todmorden Harriers</v>
      </c>
      <c r="D43" s="65" t="str">
        <f>Finish!O45</f>
        <v>W55</v>
      </c>
      <c r="E43" s="67">
        <f>Finish!F46</f>
        <v>3.6064814814814813E-2</v>
      </c>
      <c r="F43" s="65" t="e">
        <f>Finish!P45</f>
        <v>#N/A</v>
      </c>
      <c r="G43" s="66"/>
      <c r="H43" s="66"/>
      <c r="I43" s="66"/>
      <c r="J43" s="66"/>
      <c r="K43" s="66"/>
    </row>
    <row r="44" spans="1:11" ht="15.75" customHeight="1" x14ac:dyDescent="0.2">
      <c r="A44" s="65">
        <f>IF(Finish!J46="",Finish!H46,Finish!H46&amp;" (fem "&amp;Finish!J46&amp;")")</f>
        <v>43</v>
      </c>
      <c r="B44" s="66" t="str">
        <f>Finish!M46</f>
        <v>Joe Curran</v>
      </c>
      <c r="C44" s="66" t="str">
        <f>Finish!N46</f>
        <v>Accrington RR</v>
      </c>
      <c r="D44" s="65" t="str">
        <f>Finish!O46</f>
        <v>M55</v>
      </c>
      <c r="E44" s="67">
        <f>Finish!F47</f>
        <v>3.6215277777777777E-2</v>
      </c>
      <c r="F44" s="65" t="e">
        <f>Finish!P46</f>
        <v>#N/A</v>
      </c>
      <c r="G44" s="66"/>
      <c r="H44" s="66"/>
      <c r="I44" s="66"/>
      <c r="J44" s="66"/>
      <c r="K44" s="66"/>
    </row>
    <row r="45" spans="1:11" ht="15.75" customHeight="1" x14ac:dyDescent="0.2">
      <c r="A45" s="65" t="str">
        <f>IF(Finish!J47="",Finish!H47,Finish!H47&amp;" (fem "&amp;Finish!J47&amp;")")</f>
        <v>44 (fem 4)</v>
      </c>
      <c r="B45" s="66" t="str">
        <f>Finish!M47</f>
        <v>Josephine Wells</v>
      </c>
      <c r="C45" s="66" t="str">
        <f>Finish!N47</f>
        <v>Rossendale Harriers</v>
      </c>
      <c r="D45" s="65" t="str">
        <f>Finish!O47</f>
        <v>Wsen</v>
      </c>
      <c r="E45" s="67">
        <f>Finish!F48</f>
        <v>3.6481481481481483E-2</v>
      </c>
      <c r="F45" s="65" t="e">
        <f>Finish!P47</f>
        <v>#N/A</v>
      </c>
      <c r="G45" s="66"/>
      <c r="H45" s="66"/>
      <c r="I45" s="66"/>
      <c r="J45" s="66"/>
      <c r="K45" s="66"/>
    </row>
    <row r="46" spans="1:11" ht="15.75" customHeight="1" x14ac:dyDescent="0.2">
      <c r="A46" s="65">
        <f>IF(Finish!J48="",Finish!H48,Finish!H48&amp;" (fem "&amp;Finish!J48&amp;")")</f>
        <v>45</v>
      </c>
      <c r="B46" s="66" t="str">
        <f>Finish!M48</f>
        <v>Bill Beckett</v>
      </c>
      <c r="C46" s="66" t="str">
        <f>Finish!N48</f>
        <v>Chorley A+T</v>
      </c>
      <c r="D46" s="65" t="str">
        <f>Finish!O48</f>
        <v>M55</v>
      </c>
      <c r="E46" s="67">
        <f>Finish!F49</f>
        <v>3.6620370370370373E-2</v>
      </c>
      <c r="F46" s="65" t="e">
        <f>Finish!P48</f>
        <v>#N/A</v>
      </c>
      <c r="G46" s="66"/>
      <c r="H46" s="66"/>
      <c r="I46" s="66"/>
      <c r="J46" s="66"/>
      <c r="K46" s="66"/>
    </row>
    <row r="47" spans="1:11" ht="15.75" customHeight="1" x14ac:dyDescent="0.2">
      <c r="A47" s="65" t="str">
        <f>IF(Finish!J49="",Finish!H49,Finish!H49&amp;" (fem "&amp;Finish!J49&amp;")")</f>
        <v>46 (fem 5)</v>
      </c>
      <c r="B47" s="66" t="str">
        <f>Finish!M49</f>
        <v>Anne-Marie Hindle</v>
      </c>
      <c r="C47" s="66" t="str">
        <f>Finish!N49</f>
        <v>Rossendale Harriers</v>
      </c>
      <c r="D47" s="65" t="str">
        <f>Finish!O49</f>
        <v>W50</v>
      </c>
      <c r="E47" s="67">
        <f>Finish!F50</f>
        <v>3.7152777777777778E-2</v>
      </c>
      <c r="F47" s="65" t="e">
        <f>Finish!P49</f>
        <v>#N/A</v>
      </c>
      <c r="G47" s="66"/>
      <c r="H47" s="66"/>
      <c r="I47" s="66"/>
      <c r="J47" s="66"/>
      <c r="K47" s="66"/>
    </row>
    <row r="48" spans="1:11" ht="15.75" customHeight="1" x14ac:dyDescent="0.2">
      <c r="A48" s="65">
        <f>IF(Finish!J50="",Finish!H50,Finish!H50&amp;" (fem "&amp;Finish!J50&amp;")")</f>
        <v>47</v>
      </c>
      <c r="B48" s="66" t="str">
        <f>Finish!M50</f>
        <v>Andy Holden</v>
      </c>
      <c r="C48" s="66" t="str">
        <f>Finish!N50</f>
        <v>Achille Ratti CC</v>
      </c>
      <c r="D48" s="65" t="str">
        <f>Finish!O50</f>
        <v>M55</v>
      </c>
      <c r="E48" s="67">
        <f>Finish!F51</f>
        <v>3.7210648148148145E-2</v>
      </c>
      <c r="F48" s="65" t="e">
        <f>Finish!P50</f>
        <v>#N/A</v>
      </c>
      <c r="G48" s="66"/>
      <c r="H48" s="66"/>
      <c r="I48" s="66"/>
      <c r="J48" s="66"/>
      <c r="K48" s="66"/>
    </row>
    <row r="49" spans="1:11" ht="15.75" customHeight="1" x14ac:dyDescent="0.2">
      <c r="A49" s="65">
        <f>IF(Finish!J51="",Finish!H51,Finish!H51&amp;" (fem "&amp;Finish!J51&amp;")")</f>
        <v>48</v>
      </c>
      <c r="B49" s="66" t="str">
        <f>Finish!M51</f>
        <v>James Riley</v>
      </c>
      <c r="C49" s="66" t="str">
        <f>Finish!N51</f>
        <v>Todmorden Harriers</v>
      </c>
      <c r="D49" s="65" t="str">
        <f>Finish!O51</f>
        <v>M50</v>
      </c>
      <c r="E49" s="67">
        <f>Finish!F52</f>
        <v>3.7453703703703704E-2</v>
      </c>
      <c r="F49" s="65" t="e">
        <f>Finish!P51</f>
        <v>#N/A</v>
      </c>
      <c r="G49" s="66"/>
      <c r="H49" s="66"/>
      <c r="I49" s="66"/>
      <c r="J49" s="66"/>
      <c r="K49" s="66"/>
    </row>
    <row r="50" spans="1:11" ht="15.75" customHeight="1" x14ac:dyDescent="0.2">
      <c r="A50" s="65">
        <f>IF(Finish!J52="",Finish!H52,Finish!H52&amp;" (fem "&amp;Finish!J52&amp;")")</f>
        <v>49</v>
      </c>
      <c r="B50" s="66" t="str">
        <f>Finish!M52</f>
        <v>Lee Harkness</v>
      </c>
      <c r="C50" s="66" t="str">
        <f>Finish!N52</f>
        <v>Rossendale Tri Club</v>
      </c>
      <c r="D50" s="65" t="str">
        <f>Finish!O52</f>
        <v>M50</v>
      </c>
      <c r="E50" s="67">
        <f>Finish!F53</f>
        <v>3.7488425925925925E-2</v>
      </c>
      <c r="F50" s="65" t="e">
        <f>Finish!P52</f>
        <v>#N/A</v>
      </c>
      <c r="G50" s="66"/>
      <c r="H50" s="66"/>
      <c r="I50" s="66"/>
      <c r="J50" s="66"/>
      <c r="K50" s="66"/>
    </row>
    <row r="51" spans="1:11" ht="15.75" customHeight="1" x14ac:dyDescent="0.2">
      <c r="A51" s="65">
        <f>IF(Finish!J53="",Finish!H53,Finish!H53&amp;" (fem "&amp;Finish!J53&amp;")")</f>
        <v>50</v>
      </c>
      <c r="B51" s="66" t="str">
        <f>Finish!M53</f>
        <v>Alan Davies</v>
      </c>
      <c r="C51" s="66" t="str">
        <f>Finish!N53</f>
        <v>Middleton Harriers</v>
      </c>
      <c r="D51" s="65" t="str">
        <f>Finish!O53</f>
        <v>M65</v>
      </c>
      <c r="E51" s="67">
        <f>Finish!F54</f>
        <v>3.7615740740740741E-2</v>
      </c>
      <c r="F51" s="65" t="e">
        <f>Finish!P53</f>
        <v>#N/A</v>
      </c>
      <c r="G51" s="66"/>
      <c r="H51" s="66"/>
      <c r="I51" s="66"/>
      <c r="J51" s="66"/>
      <c r="K51" s="66"/>
    </row>
    <row r="52" spans="1:11" ht="15.75" customHeight="1" x14ac:dyDescent="0.2">
      <c r="A52" s="65">
        <f>IF(Finish!J54="",Finish!H54,Finish!H54&amp;" (fem "&amp;Finish!J54&amp;")")</f>
        <v>51</v>
      </c>
      <c r="B52" s="66" t="str">
        <f>Finish!M54</f>
        <v>Lee Entwistle</v>
      </c>
      <c r="C52" s="66" t="str">
        <f>Finish!N54</f>
        <v>Ramsbottom RC</v>
      </c>
      <c r="D52" s="65" t="str">
        <f>Finish!O54</f>
        <v>M45</v>
      </c>
      <c r="E52" s="67">
        <f>Finish!F55</f>
        <v>3.768518518518519E-2</v>
      </c>
      <c r="F52" s="65" t="e">
        <f>Finish!P54</f>
        <v>#N/A</v>
      </c>
      <c r="G52" s="66"/>
      <c r="H52" s="66"/>
      <c r="I52" s="66"/>
      <c r="J52" s="66"/>
      <c r="K52" s="66"/>
    </row>
    <row r="53" spans="1:11" ht="15.75" customHeight="1" x14ac:dyDescent="0.2">
      <c r="A53" s="65" t="str">
        <f>IF(Finish!J55="",Finish!H55,Finish!H55&amp;" (fem "&amp;Finish!J55&amp;")")</f>
        <v>52 (fem 6)</v>
      </c>
      <c r="B53" s="66" t="str">
        <f>Finish!M55</f>
        <v>Louise Waller</v>
      </c>
      <c r="C53" s="66" t="str">
        <f>Finish!N55</f>
        <v>Rossendale Harriers</v>
      </c>
      <c r="D53" s="65" t="str">
        <f>Finish!O55</f>
        <v>WSen</v>
      </c>
      <c r="E53" s="67">
        <f>Finish!F56</f>
        <v>3.7708333333333337E-2</v>
      </c>
      <c r="F53" s="65" t="e">
        <f>Finish!P55</f>
        <v>#N/A</v>
      </c>
      <c r="G53" s="66"/>
      <c r="H53" s="66"/>
      <c r="I53" s="66"/>
      <c r="J53" s="66"/>
      <c r="K53" s="66"/>
    </row>
    <row r="54" spans="1:11" ht="15.75" customHeight="1" x14ac:dyDescent="0.2">
      <c r="A54" s="65">
        <f>IF(Finish!J56="",Finish!H56,Finish!H56&amp;" (fem "&amp;Finish!J56&amp;")")</f>
        <v>53</v>
      </c>
      <c r="B54" s="66" t="str">
        <f>Finish!M56</f>
        <v>Graham Jenkins</v>
      </c>
      <c r="C54" s="66" t="str">
        <f>Finish!N56</f>
        <v>Ribble Valley Runners</v>
      </c>
      <c r="D54" s="65" t="str">
        <f>Finish!O56</f>
        <v>M50</v>
      </c>
      <c r="E54" s="67">
        <f>Finish!F57</f>
        <v>3.8437499999999999E-2</v>
      </c>
      <c r="F54" s="65" t="e">
        <f>Finish!P56</f>
        <v>#N/A</v>
      </c>
      <c r="G54" s="66"/>
      <c r="H54" s="66"/>
      <c r="I54" s="66"/>
      <c r="J54" s="66"/>
      <c r="K54" s="66"/>
    </row>
    <row r="55" spans="1:11" ht="15.75" customHeight="1" x14ac:dyDescent="0.2">
      <c r="A55" s="65">
        <f>IF(Finish!J57="",Finish!H57,Finish!H57&amp;" (fem "&amp;Finish!J57&amp;")")</f>
        <v>54</v>
      </c>
      <c r="B55" s="66" t="str">
        <f>Finish!M57</f>
        <v>Seoul Randaii</v>
      </c>
      <c r="C55" s="66" t="str">
        <f>Finish!N57</f>
        <v>Meltham AC</v>
      </c>
      <c r="D55" s="65" t="str">
        <f>Finish!O57</f>
        <v>M45</v>
      </c>
      <c r="E55" s="67">
        <f>Finish!F58</f>
        <v>3.8460648148148147E-2</v>
      </c>
      <c r="F55" s="65" t="e">
        <f>Finish!P57</f>
        <v>#N/A</v>
      </c>
      <c r="G55" s="66"/>
      <c r="H55" s="66"/>
      <c r="I55" s="66"/>
      <c r="J55" s="66"/>
      <c r="K55" s="66"/>
    </row>
    <row r="56" spans="1:11" ht="15.75" customHeight="1" x14ac:dyDescent="0.2">
      <c r="A56" s="65">
        <f>IF(Finish!J58="",Finish!H58,Finish!H58&amp;" (fem "&amp;Finish!J58&amp;")")</f>
        <v>55</v>
      </c>
      <c r="B56" s="66" t="str">
        <f>Finish!M58</f>
        <v>Luke Allcock</v>
      </c>
      <c r="C56" s="66" t="str">
        <f>Finish!N58</f>
        <v>u/a</v>
      </c>
      <c r="D56" s="65" t="str">
        <f>Finish!O58</f>
        <v>MSen</v>
      </c>
      <c r="E56" s="67">
        <f>Finish!F59</f>
        <v>3.8460648148148147E-2</v>
      </c>
      <c r="F56" s="65" t="e">
        <f>Finish!P58</f>
        <v>#N/A</v>
      </c>
      <c r="G56" s="66"/>
      <c r="H56" s="66"/>
      <c r="I56" s="66"/>
      <c r="J56" s="66"/>
      <c r="K56" s="66"/>
    </row>
    <row r="57" spans="1:11" ht="15.75" customHeight="1" x14ac:dyDescent="0.2">
      <c r="A57" s="65">
        <f>IF(Finish!J59="",Finish!H59,Finish!H59&amp;" (fem "&amp;Finish!J59&amp;")")</f>
        <v>56</v>
      </c>
      <c r="B57" s="66" t="str">
        <f>Finish!M59</f>
        <v>Peter Potter</v>
      </c>
      <c r="C57" s="66" t="str">
        <f>Finish!N59</f>
        <v>Prestwich AC</v>
      </c>
      <c r="D57" s="65" t="str">
        <f>Finish!O59</f>
        <v>M40</v>
      </c>
      <c r="E57" s="67">
        <f>Finish!F60</f>
        <v>3.8634259259259257E-2</v>
      </c>
      <c r="F57" s="65" t="e">
        <f>Finish!P59</f>
        <v>#N/A</v>
      </c>
      <c r="G57" s="66"/>
      <c r="H57" s="66"/>
      <c r="I57" s="66"/>
      <c r="J57" s="66"/>
      <c r="K57" s="66"/>
    </row>
    <row r="58" spans="1:11" ht="15.75" customHeight="1" x14ac:dyDescent="0.2">
      <c r="A58" s="65">
        <f>IF(Finish!J60="",Finish!H60,Finish!H60&amp;" (fem "&amp;Finish!J60&amp;")")</f>
        <v>57</v>
      </c>
      <c r="B58" s="66" t="str">
        <f>Finish!M60</f>
        <v>Richard Campbell</v>
      </c>
      <c r="C58" s="66" t="str">
        <f>Finish!N60</f>
        <v>Rossendale Harriers</v>
      </c>
      <c r="D58" s="65" t="str">
        <f>Finish!O60</f>
        <v>M45</v>
      </c>
      <c r="E58" s="67">
        <f>Finish!F61</f>
        <v>3.875E-2</v>
      </c>
      <c r="F58" s="65" t="e">
        <f>Finish!P60</f>
        <v>#N/A</v>
      </c>
      <c r="G58" s="66"/>
      <c r="H58" s="66"/>
      <c r="I58" s="66"/>
      <c r="J58" s="66"/>
      <c r="K58" s="66"/>
    </row>
    <row r="59" spans="1:11" ht="15.75" customHeight="1" x14ac:dyDescent="0.2">
      <c r="A59" s="65" t="str">
        <f>IF(Finish!J61="",Finish!H61,Finish!H61&amp;" (fem "&amp;Finish!J61&amp;")")</f>
        <v>58 (fem 7)</v>
      </c>
      <c r="B59" s="66" t="str">
        <f>Finish!M61</f>
        <v>Fiona Dyson</v>
      </c>
      <c r="C59" s="66" t="str">
        <f>Finish!N61</f>
        <v>Saddleworth Runners</v>
      </c>
      <c r="D59" s="65" t="str">
        <f>Finish!O61</f>
        <v>W55</v>
      </c>
      <c r="E59" s="67">
        <f>Finish!F62</f>
        <v>3.9004629629629632E-2</v>
      </c>
      <c r="F59" s="65" t="e">
        <f>Finish!P61</f>
        <v>#N/A</v>
      </c>
      <c r="G59" s="66"/>
      <c r="H59" s="66"/>
      <c r="I59" s="66"/>
      <c r="J59" s="66"/>
      <c r="K59" s="66"/>
    </row>
    <row r="60" spans="1:11" ht="15.75" customHeight="1" x14ac:dyDescent="0.2">
      <c r="A60" s="65" t="str">
        <f>IF(Finish!J62="",Finish!H62,Finish!H62&amp;" (fem "&amp;Finish!J62&amp;")")</f>
        <v>59 (fem 8)</v>
      </c>
      <c r="B60" s="66" t="str">
        <f>Finish!M62</f>
        <v>Yasmin Boodhun</v>
      </c>
      <c r="C60" s="66" t="str">
        <f>Finish!N62</f>
        <v>Holcombe Harriers</v>
      </c>
      <c r="D60" s="65" t="str">
        <f>Finish!O62</f>
        <v>W40</v>
      </c>
      <c r="E60" s="67">
        <f>Finish!F63</f>
        <v>3.9085648148148147E-2</v>
      </c>
      <c r="F60" s="65" t="e">
        <f>Finish!P62</f>
        <v>#N/A</v>
      </c>
      <c r="G60" s="66"/>
      <c r="H60" s="66"/>
      <c r="I60" s="66"/>
      <c r="J60" s="66"/>
      <c r="K60" s="66"/>
    </row>
    <row r="61" spans="1:11" ht="15.75" customHeight="1" x14ac:dyDescent="0.2">
      <c r="A61" s="65">
        <f>IF(Finish!J63="",Finish!H63,Finish!H63&amp;" (fem "&amp;Finish!J63&amp;")")</f>
        <v>60</v>
      </c>
      <c r="B61" s="66" t="str">
        <f>Finish!M63</f>
        <v>Colin Gilmour</v>
      </c>
      <c r="C61" s="66" t="str">
        <f>Finish!N63</f>
        <v>u/a</v>
      </c>
      <c r="D61" s="65" t="str">
        <f>Finish!O63</f>
        <v>M60</v>
      </c>
      <c r="E61" s="67">
        <f>Finish!F64</f>
        <v>3.9282407407407412E-2</v>
      </c>
      <c r="F61" s="65" t="e">
        <f>Finish!P63</f>
        <v>#N/A</v>
      </c>
      <c r="G61" s="66"/>
      <c r="H61" s="66"/>
      <c r="I61" s="66"/>
      <c r="J61" s="66"/>
      <c r="K61" s="66"/>
    </row>
    <row r="62" spans="1:11" ht="15.75" customHeight="1" x14ac:dyDescent="0.2">
      <c r="A62" s="65">
        <f>IF(Finish!J64="",Finish!H64,Finish!H64&amp;" (fem "&amp;Finish!J64&amp;")")</f>
        <v>61</v>
      </c>
      <c r="B62" s="66" t="str">
        <f>Finish!M64</f>
        <v>Chris Rainey</v>
      </c>
      <c r="C62" s="66" t="str">
        <f>Finish!N64</f>
        <v>u/a</v>
      </c>
      <c r="D62" s="65" t="str">
        <f>Finish!O64</f>
        <v>M50</v>
      </c>
      <c r="E62" s="67">
        <f>Finish!F65</f>
        <v>3.9328703703703706E-2</v>
      </c>
      <c r="F62" s="65" t="e">
        <f>Finish!P64</f>
        <v>#N/A</v>
      </c>
      <c r="G62" s="66"/>
      <c r="H62" s="66"/>
      <c r="I62" s="66"/>
      <c r="J62" s="66"/>
      <c r="K62" s="66"/>
    </row>
    <row r="63" spans="1:11" ht="15.75" customHeight="1" x14ac:dyDescent="0.2">
      <c r="A63" s="65">
        <f>IF(Finish!J65="",Finish!H65,Finish!H65&amp;" (fem "&amp;Finish!J65&amp;")")</f>
        <v>62</v>
      </c>
      <c r="B63" s="66" t="str">
        <f>Finish!M65</f>
        <v>Lee Turner</v>
      </c>
      <c r="C63" s="66" t="str">
        <f>Finish!N65</f>
        <v>Radcliffe AC</v>
      </c>
      <c r="D63" s="65" t="str">
        <f>Finish!O65</f>
        <v>M55</v>
      </c>
      <c r="E63" s="67">
        <f>Finish!F66</f>
        <v>3.9525462962962964E-2</v>
      </c>
      <c r="F63" s="65" t="e">
        <f>Finish!P65</f>
        <v>#N/A</v>
      </c>
      <c r="G63" s="66"/>
      <c r="H63" s="66"/>
      <c r="I63" s="66"/>
      <c r="J63" s="66"/>
      <c r="K63" s="66"/>
    </row>
    <row r="64" spans="1:11" ht="15.75" customHeight="1" x14ac:dyDescent="0.2">
      <c r="A64" s="65">
        <f>IF(Finish!J66="",Finish!H66,Finish!H66&amp;" (fem "&amp;Finish!J66&amp;")")</f>
        <v>63</v>
      </c>
      <c r="B64" s="66" t="str">
        <f>Finish!M66</f>
        <v>Ken Taylor</v>
      </c>
      <c r="C64" s="66" t="str">
        <f>Finish!N66</f>
        <v>Rossendale Harriers</v>
      </c>
      <c r="D64" s="65" t="str">
        <f>Finish!O66</f>
        <v>M75</v>
      </c>
      <c r="E64" s="67">
        <f>Finish!F67</f>
        <v>3.9548611111111111E-2</v>
      </c>
      <c r="F64" s="65" t="e">
        <f>Finish!P66</f>
        <v>#N/A</v>
      </c>
      <c r="G64" s="66"/>
      <c r="H64" s="66"/>
      <c r="I64" s="66"/>
      <c r="J64" s="66"/>
      <c r="K64" s="66"/>
    </row>
    <row r="65" spans="1:11" ht="15.75" customHeight="1" x14ac:dyDescent="0.2">
      <c r="A65" s="65">
        <f>IF(Finish!J67="",Finish!H67,Finish!H67&amp;" (fem "&amp;Finish!J67&amp;")")</f>
        <v>64</v>
      </c>
      <c r="B65" s="66" t="str">
        <f>Finish!M67</f>
        <v>David Kenneford</v>
      </c>
      <c r="C65" s="66" t="str">
        <f>Finish!N67</f>
        <v>Accrington RR</v>
      </c>
      <c r="D65" s="65" t="str">
        <f>Finish!O67</f>
        <v>M50</v>
      </c>
      <c r="E65" s="67">
        <f>Finish!F68</f>
        <v>3.9571759259259258E-2</v>
      </c>
      <c r="F65" s="65" t="e">
        <f>Finish!P67</f>
        <v>#N/A</v>
      </c>
      <c r="G65" s="66"/>
      <c r="H65" s="66"/>
      <c r="I65" s="66"/>
      <c r="J65" s="66"/>
      <c r="K65" s="66"/>
    </row>
    <row r="66" spans="1:11" ht="15.75" customHeight="1" x14ac:dyDescent="0.2">
      <c r="A66" s="65">
        <f>IF(Finish!J68="",Finish!H68,Finish!H68&amp;" (fem "&amp;Finish!J68&amp;")")</f>
        <v>65</v>
      </c>
      <c r="B66" s="66" t="str">
        <f>Finish!M68</f>
        <v>Guy Sanderson</v>
      </c>
      <c r="C66" s="66" t="str">
        <f>Finish!N68</f>
        <v>u/a</v>
      </c>
      <c r="D66" s="65" t="str">
        <f>Finish!O68</f>
        <v>MSen</v>
      </c>
      <c r="E66" s="67">
        <f>Finish!F69</f>
        <v>3.9629629629629626E-2</v>
      </c>
      <c r="F66" s="65" t="e">
        <f>Finish!P68</f>
        <v>#N/A</v>
      </c>
      <c r="G66" s="66"/>
      <c r="H66" s="66"/>
      <c r="I66" s="66"/>
      <c r="J66" s="66"/>
      <c r="K66" s="66"/>
    </row>
    <row r="67" spans="1:11" ht="15.75" customHeight="1" x14ac:dyDescent="0.2">
      <c r="A67" s="65">
        <f>IF(Finish!J69="",Finish!H69,Finish!H69&amp;" (fem "&amp;Finish!J69&amp;")")</f>
        <v>66</v>
      </c>
      <c r="B67" s="66" t="str">
        <f>Finish!M69</f>
        <v>Andrew Kershaw</v>
      </c>
      <c r="C67" s="66" t="str">
        <f>Finish!N69</f>
        <v>Rossendale Tri Club</v>
      </c>
      <c r="D67" s="65" t="str">
        <f>Finish!O69</f>
        <v>M55</v>
      </c>
      <c r="E67" s="67">
        <f>Finish!F70</f>
        <v>3.9664351851851846E-2</v>
      </c>
      <c r="F67" s="65">
        <f>Finish!P69</f>
        <v>1</v>
      </c>
      <c r="G67" s="66"/>
      <c r="H67" s="66"/>
      <c r="I67" s="66"/>
      <c r="J67" s="66"/>
      <c r="K67" s="66"/>
    </row>
    <row r="68" spans="1:11" ht="15.75" customHeight="1" x14ac:dyDescent="0.2">
      <c r="A68" s="65">
        <f>IF(Finish!J70="",Finish!H70,Finish!H70&amp;" (fem "&amp;Finish!J70&amp;")")</f>
        <v>67</v>
      </c>
      <c r="B68" s="66" t="str">
        <f>Finish!M70</f>
        <v>Peter Nuttall</v>
      </c>
      <c r="C68" s="66" t="str">
        <f>Finish!N70</f>
        <v>Rossendale Harriers</v>
      </c>
      <c r="D68" s="65" t="str">
        <f>Finish!O70</f>
        <v>M60</v>
      </c>
      <c r="E68" s="67">
        <f>Finish!F71</f>
        <v>3.9699074074074074E-2</v>
      </c>
      <c r="F68" s="65" t="e">
        <f>Finish!P70</f>
        <v>#N/A</v>
      </c>
      <c r="G68" s="66"/>
      <c r="H68" s="66"/>
      <c r="I68" s="66"/>
      <c r="J68" s="66"/>
      <c r="K68" s="66"/>
    </row>
    <row r="69" spans="1:11" ht="15.75" customHeight="1" x14ac:dyDescent="0.2">
      <c r="A69" s="65" t="str">
        <f>IF(Finish!J71="",Finish!H71,Finish!H71&amp;" (fem "&amp;Finish!J71&amp;")")</f>
        <v>68 (fem 9)</v>
      </c>
      <c r="B69" s="66" t="str">
        <f>Finish!M71</f>
        <v>Helen Taylor</v>
      </c>
      <c r="C69" s="66" t="str">
        <f>Finish!N71</f>
        <v>Holcombe Harriers</v>
      </c>
      <c r="D69" s="65" t="str">
        <f>Finish!O71</f>
        <v>W45</v>
      </c>
      <c r="E69" s="67">
        <f>Finish!F72</f>
        <v>3.9722222222222221E-2</v>
      </c>
      <c r="F69" s="65" t="e">
        <f>Finish!P71</f>
        <v>#N/A</v>
      </c>
      <c r="G69" s="66"/>
      <c r="H69" s="66"/>
      <c r="I69" s="66"/>
      <c r="J69" s="66"/>
      <c r="K69" s="66"/>
    </row>
    <row r="70" spans="1:11" ht="15.75" customHeight="1" x14ac:dyDescent="0.2">
      <c r="A70" s="65">
        <f>IF(Finish!J72="",Finish!H72,Finish!H72&amp;" (fem "&amp;Finish!J72&amp;")")</f>
        <v>69</v>
      </c>
      <c r="B70" s="66" t="str">
        <f>Finish!M72</f>
        <v>Paul Patrick</v>
      </c>
      <c r="C70" s="66" t="str">
        <f>Finish!N72</f>
        <v>Stainland Lions</v>
      </c>
      <c r="D70" s="65" t="str">
        <f>Finish!O72</f>
        <v>M55</v>
      </c>
      <c r="E70" s="67">
        <f>Finish!F73</f>
        <v>3.9780092592592589E-2</v>
      </c>
      <c r="F70" s="65" t="e">
        <f>Finish!P72</f>
        <v>#N/A</v>
      </c>
      <c r="G70" s="66"/>
      <c r="H70" s="66"/>
      <c r="I70" s="66"/>
      <c r="J70" s="66"/>
      <c r="K70" s="66"/>
    </row>
    <row r="71" spans="1:11" ht="15.75" customHeight="1" x14ac:dyDescent="0.2">
      <c r="A71" s="65">
        <f>IF(Finish!J73="",Finish!H73,Finish!H73&amp;" (fem "&amp;Finish!J73&amp;")")</f>
        <v>70</v>
      </c>
      <c r="B71" s="66" t="str">
        <f>Finish!M73</f>
        <v>Mark Walker</v>
      </c>
      <c r="C71" s="66" t="str">
        <f>Finish!N73</f>
        <v>Rochdale Harriers</v>
      </c>
      <c r="D71" s="65" t="str">
        <f>Finish!O73</f>
        <v>M55</v>
      </c>
      <c r="E71" s="67">
        <f>Finish!F74</f>
        <v>4.0497685185185185E-2</v>
      </c>
      <c r="F71" s="65" t="e">
        <f>Finish!P73</f>
        <v>#N/A</v>
      </c>
      <c r="G71" s="66"/>
      <c r="H71" s="66"/>
      <c r="I71" s="66"/>
      <c r="J71" s="66"/>
      <c r="K71" s="66"/>
    </row>
    <row r="72" spans="1:11" ht="15.75" customHeight="1" x14ac:dyDescent="0.2">
      <c r="A72" s="65">
        <f>IF(Finish!J74="",Finish!H74,Finish!H74&amp;" (fem "&amp;Finish!J74&amp;")")</f>
        <v>71</v>
      </c>
      <c r="B72" s="66" t="str">
        <f>Finish!M74</f>
        <v>Paul Burnett</v>
      </c>
      <c r="C72" s="66" t="str">
        <f>Finish!N74</f>
        <v>Todmorden Harriers</v>
      </c>
      <c r="D72" s="65" t="str">
        <f>Finish!O74</f>
        <v>M50</v>
      </c>
      <c r="E72" s="67">
        <f>Finish!F75</f>
        <v>4.0671296296296296E-2</v>
      </c>
      <c r="F72" s="65" t="e">
        <f>Finish!P74</f>
        <v>#N/A</v>
      </c>
      <c r="G72" s="66"/>
      <c r="H72" s="66"/>
      <c r="I72" s="66"/>
      <c r="J72" s="66"/>
      <c r="K72" s="66"/>
    </row>
    <row r="73" spans="1:11" ht="15.75" customHeight="1" x14ac:dyDescent="0.2">
      <c r="A73" s="65">
        <f>IF(Finish!J75="",Finish!H75,Finish!H75&amp;" (fem "&amp;Finish!J75&amp;")")</f>
        <v>72</v>
      </c>
      <c r="B73" s="66" t="str">
        <f>Finish!M75</f>
        <v>Phil Haworth</v>
      </c>
      <c r="C73" s="66" t="str">
        <f>Finish!N75</f>
        <v>u/a</v>
      </c>
      <c r="D73" s="65" t="str">
        <f>Finish!O75</f>
        <v>M40</v>
      </c>
      <c r="E73" s="67">
        <f>Finish!F76</f>
        <v>4.0763888888888891E-2</v>
      </c>
      <c r="F73" s="65" t="e">
        <f>Finish!P75</f>
        <v>#N/A</v>
      </c>
      <c r="G73" s="66"/>
      <c r="H73" s="66"/>
      <c r="I73" s="66"/>
      <c r="J73" s="66"/>
      <c r="K73" s="66"/>
    </row>
    <row r="74" spans="1:11" ht="15.75" customHeight="1" x14ac:dyDescent="0.2">
      <c r="A74" s="65">
        <f>IF(Finish!J76="",Finish!H76,Finish!H76&amp;" (fem "&amp;Finish!J76&amp;")")</f>
        <v>73</v>
      </c>
      <c r="B74" s="66" t="str">
        <f>Finish!M76</f>
        <v>Steven White</v>
      </c>
      <c r="C74" s="66" t="str">
        <f>Finish!N76</f>
        <v>Holcombe Harriers</v>
      </c>
      <c r="D74" s="65" t="str">
        <f>Finish!O76</f>
        <v>M40</v>
      </c>
      <c r="E74" s="67">
        <f>Finish!F77</f>
        <v>4.08912037037037E-2</v>
      </c>
      <c r="F74" s="65" t="e">
        <f>Finish!P76</f>
        <v>#N/A</v>
      </c>
      <c r="G74" s="66"/>
      <c r="H74" s="66"/>
      <c r="I74" s="66"/>
      <c r="J74" s="66"/>
      <c r="K74" s="66"/>
    </row>
    <row r="75" spans="1:11" ht="15.75" customHeight="1" x14ac:dyDescent="0.2">
      <c r="A75" s="65">
        <f>IF(Finish!J77="",Finish!H77,Finish!H77&amp;" (fem "&amp;Finish!J77&amp;")")</f>
        <v>74</v>
      </c>
      <c r="B75" s="66" t="str">
        <f>Finish!M77</f>
        <v>Neil Cornfoot</v>
      </c>
      <c r="C75" s="66" t="str">
        <f>Finish!N77</f>
        <v>Rossendale Harriers</v>
      </c>
      <c r="D75" s="65" t="str">
        <f>Finish!O77</f>
        <v>M50</v>
      </c>
      <c r="E75" s="67">
        <f>Finish!F78</f>
        <v>4.1377314814814811E-2</v>
      </c>
      <c r="F75" s="65" t="e">
        <f>Finish!P77</f>
        <v>#N/A</v>
      </c>
      <c r="G75" s="66"/>
      <c r="H75" s="66"/>
      <c r="I75" s="66"/>
      <c r="J75" s="66"/>
      <c r="K75" s="66"/>
    </row>
    <row r="76" spans="1:11" ht="15.75" customHeight="1" x14ac:dyDescent="0.2">
      <c r="A76" s="65">
        <f>IF(Finish!J78="",Finish!H78,Finish!H78&amp;" (fem "&amp;Finish!J78&amp;")")</f>
        <v>75</v>
      </c>
      <c r="B76" s="66" t="str">
        <f>Finish!M78</f>
        <v>Martin O'Gorman</v>
      </c>
      <c r="C76" s="66" t="str">
        <f>Finish!N78</f>
        <v>Bowland Fell Runners</v>
      </c>
      <c r="D76" s="65" t="str">
        <f>Finish!O78</f>
        <v>M50</v>
      </c>
      <c r="E76" s="67">
        <f>Finish!F79</f>
        <v>4.1539351851851848E-2</v>
      </c>
      <c r="F76" s="65" t="e">
        <f>Finish!P78</f>
        <v>#N/A</v>
      </c>
      <c r="G76" s="66"/>
      <c r="H76" s="66"/>
      <c r="I76" s="66"/>
      <c r="J76" s="66"/>
      <c r="K76" s="66"/>
    </row>
    <row r="77" spans="1:11" ht="15.75" customHeight="1" x14ac:dyDescent="0.2">
      <c r="A77" s="65">
        <f>IF(Finish!J79="",Finish!H79,Finish!H79&amp;" (fem "&amp;Finish!J79&amp;")")</f>
        <v>76</v>
      </c>
      <c r="B77" s="66" t="str">
        <f>Finish!M79</f>
        <v>Christopher Goldie</v>
      </c>
      <c r="C77" s="66" t="str">
        <f>Finish!N79</f>
        <v>Bowland Fell Runners</v>
      </c>
      <c r="D77" s="65" t="str">
        <f>Finish!O79</f>
        <v>M40</v>
      </c>
      <c r="E77" s="67">
        <f>Finish!F80</f>
        <v>4.1562499999999995E-2</v>
      </c>
      <c r="F77" s="65" t="e">
        <f>Finish!P79</f>
        <v>#N/A</v>
      </c>
      <c r="G77" s="66"/>
      <c r="H77" s="66"/>
      <c r="I77" s="66"/>
      <c r="J77" s="66"/>
      <c r="K77" s="66"/>
    </row>
    <row r="78" spans="1:11" ht="15.75" customHeight="1" x14ac:dyDescent="0.2">
      <c r="A78" s="65">
        <f>IF(Finish!J80="",Finish!H80,Finish!H80&amp;" (fem "&amp;Finish!J80&amp;")")</f>
        <v>77</v>
      </c>
      <c r="B78" s="66" t="str">
        <f>Finish!M80</f>
        <v>John McDonald</v>
      </c>
      <c r="C78" s="66" t="str">
        <f>Finish!N80</f>
        <v>Trawden AC</v>
      </c>
      <c r="D78" s="65" t="str">
        <f>Finish!O80</f>
        <v>M55</v>
      </c>
      <c r="E78" s="67">
        <f>Finish!F81</f>
        <v>4.1909722222222223E-2</v>
      </c>
      <c r="F78" s="65" t="e">
        <f>Finish!P80</f>
        <v>#N/A</v>
      </c>
      <c r="G78" s="66"/>
      <c r="H78" s="66"/>
      <c r="I78" s="66"/>
      <c r="J78" s="66"/>
      <c r="K78" s="66"/>
    </row>
    <row r="79" spans="1:11" ht="15.75" customHeight="1" x14ac:dyDescent="0.2">
      <c r="A79" s="65">
        <f>IF(Finish!J81="",Finish!H81,Finish!H81&amp;" (fem "&amp;Finish!J81&amp;")")</f>
        <v>78</v>
      </c>
      <c r="B79" s="66" t="str">
        <f>Finish!M81</f>
        <v>Ian Smith</v>
      </c>
      <c r="C79" s="66" t="str">
        <f>Finish!N81</f>
        <v>Ribble Valley Runners</v>
      </c>
      <c r="D79" s="65" t="str">
        <f>Finish!O81</f>
        <v>M70</v>
      </c>
      <c r="E79" s="67" t="e">
        <f>Finish!#REF!</f>
        <v>#REF!</v>
      </c>
      <c r="F79" s="65" t="e">
        <f>Finish!P81</f>
        <v>#N/A</v>
      </c>
      <c r="G79" s="66"/>
      <c r="H79" s="66"/>
      <c r="I79" s="66"/>
      <c r="J79" s="66"/>
      <c r="K79" s="66"/>
    </row>
    <row r="80" spans="1:11" ht="15.75" customHeight="1" x14ac:dyDescent="0.2">
      <c r="A80" s="65">
        <f>IF(Finish!J82="",Finish!H82,Finish!H82&amp;" (fem "&amp;Finish!J82&amp;")")</f>
        <v>79</v>
      </c>
      <c r="B80" s="66" t="str">
        <f>Finish!M82</f>
        <v>David Barnes</v>
      </c>
      <c r="C80" s="66" t="str">
        <f>Finish!N82</f>
        <v>Darwen Dashers</v>
      </c>
      <c r="D80" s="65" t="str">
        <f>Finish!O82</f>
        <v>M60</v>
      </c>
      <c r="E80" s="67">
        <f>Finish!F82</f>
        <v>4.1990740740740745E-2</v>
      </c>
      <c r="F80" s="65" t="e">
        <f>Finish!P82</f>
        <v>#N/A</v>
      </c>
      <c r="G80" s="66"/>
      <c r="H80" s="66"/>
      <c r="I80" s="66"/>
      <c r="J80" s="66"/>
      <c r="K80" s="66"/>
    </row>
    <row r="81" spans="1:11" ht="15.75" customHeight="1" x14ac:dyDescent="0.2">
      <c r="A81" s="65" t="str">
        <f>IF(Finish!J83="",Finish!H83,Finish!H83&amp;" (fem "&amp;Finish!J83&amp;")")</f>
        <v>80 (fem 10)</v>
      </c>
      <c r="B81" s="66" t="str">
        <f>Finish!M83</f>
        <v>Leanne Walsh</v>
      </c>
      <c r="C81" s="66" t="str">
        <f>Finish!N83</f>
        <v>Darwen Dashers</v>
      </c>
      <c r="D81" s="65" t="str">
        <f>Finish!O83</f>
        <v>W40</v>
      </c>
      <c r="E81" s="67">
        <f>Finish!F83</f>
        <v>4.2013888888888885E-2</v>
      </c>
      <c r="F81" s="65" t="e">
        <f>Finish!P83</f>
        <v>#N/A</v>
      </c>
      <c r="G81" s="66"/>
      <c r="H81" s="66"/>
      <c r="I81" s="66"/>
      <c r="J81" s="66"/>
      <c r="K81" s="66"/>
    </row>
    <row r="82" spans="1:11" ht="15.75" customHeight="1" x14ac:dyDescent="0.2">
      <c r="A82" s="65">
        <f>IF(Finish!J84="",Finish!H84,Finish!H84&amp;" (fem "&amp;Finish!J84&amp;")")</f>
        <v>81</v>
      </c>
      <c r="B82" s="66" t="str">
        <f>Finish!M84</f>
        <v>Craig Wellens</v>
      </c>
      <c r="C82" s="66" t="str">
        <f>Finish!N84</f>
        <v>Rossendale Harriers</v>
      </c>
      <c r="D82" s="65" t="str">
        <f>Finish!O84</f>
        <v>M50</v>
      </c>
      <c r="E82" s="67">
        <f>Finish!F84</f>
        <v>4.206018518518518E-2</v>
      </c>
      <c r="F82" s="65" t="e">
        <f>Finish!P84</f>
        <v>#N/A</v>
      </c>
      <c r="G82" s="66"/>
      <c r="H82" s="66"/>
      <c r="I82" s="66"/>
      <c r="J82" s="66"/>
      <c r="K82" s="66"/>
    </row>
    <row r="83" spans="1:11" ht="15.75" customHeight="1" x14ac:dyDescent="0.2">
      <c r="A83" s="65" t="str">
        <f>IF(Finish!J85="",Finish!H85,Finish!H85&amp;" (fem "&amp;Finish!J85&amp;")")</f>
        <v>82 (fem 11)</v>
      </c>
      <c r="B83" s="66" t="str">
        <f>Finish!M85</f>
        <v>Margaret Morley</v>
      </c>
      <c r="C83" s="66" t="str">
        <f>Finish!N85</f>
        <v>Blackburn Road Runners</v>
      </c>
      <c r="D83" s="65" t="str">
        <f>Finish!O85</f>
        <v>W50</v>
      </c>
      <c r="E83" s="67">
        <f>Finish!F85</f>
        <v>4.2106481481481488E-2</v>
      </c>
      <c r="F83" s="65" t="e">
        <f>Finish!P85</f>
        <v>#N/A</v>
      </c>
      <c r="G83" s="66"/>
      <c r="H83" s="66"/>
      <c r="I83" s="66"/>
      <c r="J83" s="66"/>
      <c r="K83" s="66"/>
    </row>
    <row r="84" spans="1:11" ht="15.75" customHeight="1" x14ac:dyDescent="0.2">
      <c r="A84" s="65" t="str">
        <f>IF(Finish!J86="",Finish!H86,Finish!H86&amp;" (fem "&amp;Finish!J86&amp;")")</f>
        <v>83 (fem 12)</v>
      </c>
      <c r="B84" s="66" t="str">
        <f>Finish!M86</f>
        <v>Katharine Gregson</v>
      </c>
      <c r="C84" s="66" t="str">
        <f>Finish!N86</f>
        <v>Accrington RR</v>
      </c>
      <c r="D84" s="65" t="str">
        <f>Finish!O86</f>
        <v>W45</v>
      </c>
      <c r="E84" s="67">
        <f>Finish!F86</f>
        <v>4.2280092592592598E-2</v>
      </c>
      <c r="F84" s="65" t="e">
        <f>Finish!P86</f>
        <v>#N/A</v>
      </c>
      <c r="G84" s="66"/>
      <c r="H84" s="66"/>
      <c r="I84" s="66"/>
      <c r="J84" s="66"/>
      <c r="K84" s="66"/>
    </row>
    <row r="85" spans="1:11" ht="15.75" customHeight="1" x14ac:dyDescent="0.2">
      <c r="A85" s="65">
        <f>IF(Finish!J87="",Finish!H87,Finish!H87&amp;" (fem "&amp;Finish!J87&amp;")")</f>
        <v>84</v>
      </c>
      <c r="B85" s="66" t="str">
        <f>Finish!M87</f>
        <v>David J Banks</v>
      </c>
      <c r="C85" s="66" t="str">
        <f>Finish!N87</f>
        <v>u/a</v>
      </c>
      <c r="D85" s="65" t="str">
        <f>Finish!O87</f>
        <v>M60</v>
      </c>
      <c r="E85" s="67">
        <f>Finish!F87</f>
        <v>4.2314814814814812E-2</v>
      </c>
      <c r="F85" s="65" t="e">
        <f>Finish!P87</f>
        <v>#N/A</v>
      </c>
      <c r="G85" s="66"/>
      <c r="H85" s="66"/>
      <c r="I85" s="66"/>
      <c r="J85" s="66"/>
      <c r="K85" s="66"/>
    </row>
    <row r="86" spans="1:11" ht="15.75" customHeight="1" x14ac:dyDescent="0.2">
      <c r="A86" s="65" t="str">
        <f>IF(Finish!J88="",Finish!H88,Finish!H88&amp;" (fem "&amp;Finish!J88&amp;")")</f>
        <v>85 (fem 13)</v>
      </c>
      <c r="B86" s="66" t="str">
        <f>Finish!M88</f>
        <v>Lisa Ingham</v>
      </c>
      <c r="C86" s="66" t="str">
        <f>Finish!N88</f>
        <v>Blackburn Road Runners</v>
      </c>
      <c r="D86" s="65" t="str">
        <f>Finish!O88</f>
        <v>W50</v>
      </c>
      <c r="E86" s="67">
        <f>Finish!F88</f>
        <v>4.2534722222222217E-2</v>
      </c>
      <c r="F86" s="65" t="e">
        <f>Finish!P88</f>
        <v>#N/A</v>
      </c>
      <c r="G86" s="66"/>
      <c r="H86" s="66"/>
      <c r="I86" s="66"/>
      <c r="J86" s="66"/>
      <c r="K86" s="66"/>
    </row>
    <row r="87" spans="1:11" ht="15.75" customHeight="1" x14ac:dyDescent="0.2">
      <c r="A87" s="65">
        <f>IF(Finish!J89="",Finish!H89,Finish!H89&amp;" (fem "&amp;Finish!J89&amp;")")</f>
        <v>86</v>
      </c>
      <c r="B87" s="66" t="str">
        <f>Finish!M89</f>
        <v>Andrew Hollas</v>
      </c>
      <c r="C87" s="66" t="str">
        <f>Finish!N89</f>
        <v>Accrington RR</v>
      </c>
      <c r="D87" s="65" t="str">
        <f>Finish!O89</f>
        <v>M55</v>
      </c>
      <c r="E87" s="67">
        <f>Finish!F89</f>
        <v>4.3402777777777783E-2</v>
      </c>
      <c r="F87" s="65" t="e">
        <f>Finish!P89</f>
        <v>#N/A</v>
      </c>
      <c r="G87" s="66"/>
      <c r="H87" s="66"/>
      <c r="I87" s="66"/>
      <c r="J87" s="66"/>
      <c r="K87" s="66"/>
    </row>
    <row r="88" spans="1:11" ht="15.75" customHeight="1" x14ac:dyDescent="0.2">
      <c r="A88" s="65">
        <f>IF(Finish!J90="",Finish!H90,Finish!H90&amp;" (fem "&amp;Finish!J90&amp;")")</f>
        <v>87</v>
      </c>
      <c r="B88" s="66" t="str">
        <f>Finish!M90</f>
        <v>Rick Moore</v>
      </c>
      <c r="C88" s="66" t="str">
        <f>Finish!N90</f>
        <v>CleM</v>
      </c>
      <c r="D88" s="65" t="str">
        <f>Finish!O90</f>
        <v>M60</v>
      </c>
      <c r="E88" s="67">
        <f>Finish!F90</f>
        <v>4.3622685185185188E-2</v>
      </c>
      <c r="F88" s="65" t="e">
        <f>Finish!P90</f>
        <v>#N/A</v>
      </c>
      <c r="G88" s="66"/>
      <c r="H88" s="66"/>
      <c r="I88" s="66"/>
      <c r="J88" s="66"/>
      <c r="K88" s="66"/>
    </row>
    <row r="89" spans="1:11" ht="15.75" customHeight="1" x14ac:dyDescent="0.2">
      <c r="A89" s="65">
        <f>IF(Finish!J91="",Finish!H91,Finish!H91&amp;" (fem "&amp;Finish!J91&amp;")")</f>
        <v>88</v>
      </c>
      <c r="B89" s="66" t="str">
        <f>Finish!M91</f>
        <v>Liam Moden</v>
      </c>
      <c r="C89" s="66" t="str">
        <f>Finish!N91</f>
        <v>Accrington RR</v>
      </c>
      <c r="D89" s="65" t="str">
        <f>Finish!O91</f>
        <v>M55</v>
      </c>
      <c r="E89" s="67">
        <f>Finish!F91</f>
        <v>4.3981481481481483E-2</v>
      </c>
      <c r="F89" s="65" t="e">
        <f>Finish!P91</f>
        <v>#N/A</v>
      </c>
      <c r="G89" s="66"/>
      <c r="H89" s="66"/>
      <c r="I89" s="66"/>
      <c r="J89" s="66"/>
      <c r="K89" s="66"/>
    </row>
    <row r="90" spans="1:11" ht="15.75" customHeight="1" x14ac:dyDescent="0.2">
      <c r="A90" s="65">
        <f>IF(Finish!J92="",Finish!H92,Finish!H92&amp;" (fem "&amp;Finish!J92&amp;")")</f>
        <v>89</v>
      </c>
      <c r="B90" s="66" t="str">
        <f>Finish!M92</f>
        <v xml:space="preserve">Robert Smith </v>
      </c>
      <c r="C90" s="66" t="str">
        <f>Finish!N92</f>
        <v>Trawden AC</v>
      </c>
      <c r="D90" s="65" t="str">
        <f>Finish!O92</f>
        <v>M65</v>
      </c>
      <c r="E90" s="67">
        <f>Finish!F92</f>
        <v>4.4155092592592593E-2</v>
      </c>
      <c r="F90" s="65" t="e">
        <f>Finish!P92</f>
        <v>#N/A</v>
      </c>
      <c r="G90" s="66"/>
      <c r="H90" s="66"/>
      <c r="I90" s="66"/>
      <c r="J90" s="66"/>
      <c r="K90" s="66"/>
    </row>
    <row r="91" spans="1:11" ht="15.75" customHeight="1" x14ac:dyDescent="0.2">
      <c r="A91" s="65">
        <f>IF(Finish!J93="",Finish!H93,Finish!H93&amp;" (fem "&amp;Finish!J93&amp;")")</f>
        <v>90</v>
      </c>
      <c r="B91" s="66" t="str">
        <f>Finish!M93</f>
        <v>Paul Wolstenholme</v>
      </c>
      <c r="C91" s="66" t="str">
        <f>Finish!N93</f>
        <v>Rossendale Harriers</v>
      </c>
      <c r="D91" s="65" t="str">
        <f>Finish!O93</f>
        <v>M45</v>
      </c>
      <c r="E91" s="67">
        <f>Finish!F93</f>
        <v>4.4166666666666667E-2</v>
      </c>
      <c r="F91" s="65" t="e">
        <f>Finish!P93</f>
        <v>#N/A</v>
      </c>
      <c r="G91" s="66"/>
      <c r="H91" s="66"/>
      <c r="I91" s="66"/>
      <c r="J91" s="66"/>
      <c r="K91" s="66"/>
    </row>
    <row r="92" spans="1:11" ht="15.75" customHeight="1" x14ac:dyDescent="0.2">
      <c r="A92" s="65">
        <f>IF(Finish!J94="",Finish!H94,Finish!H94&amp;" (fem "&amp;Finish!J94&amp;")")</f>
        <v>91</v>
      </c>
      <c r="B92" s="66" t="str">
        <f>Finish!M94</f>
        <v>Sudmanshu Sharma</v>
      </c>
      <c r="C92" s="66" t="str">
        <f>Finish!N94</f>
        <v>Bury AC</v>
      </c>
      <c r="D92" s="65" t="str">
        <f>Finish!O94</f>
        <v>M40</v>
      </c>
      <c r="E92" s="67">
        <f>Finish!F94</f>
        <v>4.4259259259259255E-2</v>
      </c>
      <c r="F92" s="65" t="e">
        <f>Finish!P94</f>
        <v>#N/A</v>
      </c>
      <c r="G92" s="66"/>
      <c r="H92" s="66"/>
      <c r="I92" s="66"/>
      <c r="J92" s="66"/>
      <c r="K92" s="66"/>
    </row>
    <row r="93" spans="1:11" ht="15.75" customHeight="1" x14ac:dyDescent="0.2">
      <c r="A93" s="65">
        <f>IF(Finish!J95="",Finish!H95,Finish!H95&amp;" (fem "&amp;Finish!J95&amp;")")</f>
        <v>92</v>
      </c>
      <c r="B93" s="66" t="str">
        <f>Finish!M95</f>
        <v>Ian Bury</v>
      </c>
      <c r="C93" s="66" t="str">
        <f>Finish!N95</f>
        <v>u/a</v>
      </c>
      <c r="D93" s="65" t="str">
        <f>Finish!O95</f>
        <v>M50</v>
      </c>
      <c r="E93" s="67">
        <f>Finish!F95</f>
        <v>4.4432870370370366E-2</v>
      </c>
      <c r="F93" s="65" t="e">
        <f>Finish!P95</f>
        <v>#N/A</v>
      </c>
      <c r="G93" s="66"/>
      <c r="H93" s="66"/>
      <c r="I93" s="66"/>
      <c r="J93" s="66"/>
      <c r="K93" s="66"/>
    </row>
    <row r="94" spans="1:11" ht="15.75" customHeight="1" x14ac:dyDescent="0.2">
      <c r="A94" s="65" t="str">
        <f>IF(Finish!J96="",Finish!H96,Finish!H96&amp;" (fem "&amp;Finish!J96&amp;")")</f>
        <v>93 (fem 14)</v>
      </c>
      <c r="B94" s="66" t="str">
        <f>Finish!M96</f>
        <v>Hena Chaudry</v>
      </c>
      <c r="C94" s="66" t="str">
        <f>Finish!N96</f>
        <v>Rossendale Harriers</v>
      </c>
      <c r="D94" s="65" t="str">
        <f>Finish!O96</f>
        <v>W40</v>
      </c>
      <c r="E94" s="67">
        <f>Finish!F96</f>
        <v>4.462962962962963E-2</v>
      </c>
      <c r="F94" s="65" t="e">
        <f>Finish!P96</f>
        <v>#N/A</v>
      </c>
      <c r="G94" s="66"/>
      <c r="H94" s="66"/>
      <c r="I94" s="66"/>
      <c r="J94" s="66"/>
      <c r="K94" s="66"/>
    </row>
    <row r="95" spans="1:11" ht="15.75" customHeight="1" x14ac:dyDescent="0.2">
      <c r="A95" s="65">
        <f>IF(Finish!J97="",Finish!H97,Finish!H97&amp;" (fem "&amp;Finish!J97&amp;")")</f>
        <v>94</v>
      </c>
      <c r="B95" s="66" t="str">
        <f>Finish!M97</f>
        <v>Steven Melling</v>
      </c>
      <c r="C95" s="66" t="str">
        <f>Finish!N97</f>
        <v>Rossendale Harriers</v>
      </c>
      <c r="D95" s="65" t="str">
        <f>Finish!O97</f>
        <v>M65</v>
      </c>
      <c r="E95" s="67">
        <f>Finish!F97</f>
        <v>4.4837962962962961E-2</v>
      </c>
      <c r="F95" s="65" t="e">
        <f>Finish!P97</f>
        <v>#N/A</v>
      </c>
      <c r="G95" s="66"/>
      <c r="H95" s="66"/>
      <c r="I95" s="66"/>
      <c r="J95" s="66"/>
      <c r="K95" s="66"/>
    </row>
    <row r="96" spans="1:11" ht="15.75" customHeight="1" x14ac:dyDescent="0.2">
      <c r="A96" s="65">
        <f>IF(Finish!J98="",Finish!H98,Finish!H98&amp;" (fem "&amp;Finish!J98&amp;")")</f>
        <v>95</v>
      </c>
      <c r="B96" s="66" t="str">
        <f>Finish!M98</f>
        <v>Marc Vipham</v>
      </c>
      <c r="C96" s="66" t="str">
        <f>Finish!N98</f>
        <v>u/a</v>
      </c>
      <c r="D96" s="65" t="str">
        <f>Finish!O98</f>
        <v>M40</v>
      </c>
      <c r="E96" s="67">
        <f>Finish!F98</f>
        <v>4.5312499999999999E-2</v>
      </c>
      <c r="F96" s="65" t="e">
        <f>Finish!P98</f>
        <v>#N/A</v>
      </c>
      <c r="G96" s="66"/>
      <c r="H96" s="66"/>
      <c r="I96" s="66"/>
      <c r="J96" s="66"/>
      <c r="K96" s="66"/>
    </row>
    <row r="97" spans="1:11" ht="15.75" customHeight="1" x14ac:dyDescent="0.2">
      <c r="A97" s="65" t="str">
        <f>IF(Finish!J99="",Finish!H99,Finish!H99&amp;" (fem "&amp;Finish!J99&amp;")")</f>
        <v>96 (fem 15)</v>
      </c>
      <c r="B97" s="66" t="str">
        <f>Finish!M99</f>
        <v>Kathryn Davies</v>
      </c>
      <c r="C97" s="66" t="str">
        <f>Finish!N99</f>
        <v>Radcliffe AC</v>
      </c>
      <c r="D97" s="65" t="str">
        <f>Finish!O99</f>
        <v>W55</v>
      </c>
      <c r="E97" s="67">
        <f>Finish!F99</f>
        <v>4.6469907407407411E-2</v>
      </c>
      <c r="F97" s="65" t="e">
        <f>Finish!P99</f>
        <v>#N/A</v>
      </c>
      <c r="G97" s="66"/>
      <c r="H97" s="66"/>
      <c r="I97" s="66"/>
      <c r="J97" s="66"/>
      <c r="K97" s="66"/>
    </row>
    <row r="98" spans="1:11" ht="15.75" customHeight="1" x14ac:dyDescent="0.2">
      <c r="A98" s="65">
        <f>IF(Finish!J100="",Finish!H100,Finish!H100&amp;" (fem "&amp;Finish!J100&amp;")")</f>
        <v>97</v>
      </c>
      <c r="B98" s="66" t="str">
        <f>Finish!M100</f>
        <v xml:space="preserve">Pete Heywood </v>
      </c>
      <c r="C98" s="66" t="str">
        <f>Finish!N100</f>
        <v>CVFR</v>
      </c>
      <c r="D98" s="65" t="str">
        <f>Finish!O100</f>
        <v>M55</v>
      </c>
      <c r="E98" s="67">
        <f>Finish!F100</f>
        <v>4.6643518518518522E-2</v>
      </c>
      <c r="F98" s="65">
        <f>Finish!P100</f>
        <v>3</v>
      </c>
      <c r="G98" s="66"/>
      <c r="H98" s="66"/>
      <c r="I98" s="66"/>
      <c r="J98" s="66"/>
      <c r="K98" s="66"/>
    </row>
    <row r="99" spans="1:11" ht="15.75" customHeight="1" x14ac:dyDescent="0.2">
      <c r="A99" s="65">
        <f>IF(Finish!J101="",Finish!H101,Finish!H101&amp;" (fem "&amp;Finish!J101&amp;")")</f>
        <v>98</v>
      </c>
      <c r="B99" s="66" t="str">
        <f>Finish!M101</f>
        <v>William Murgatroyd</v>
      </c>
      <c r="C99" s="66" t="str">
        <f>Finish!N101</f>
        <v>u/a</v>
      </c>
      <c r="D99" s="65" t="str">
        <f>Finish!O101</f>
        <v>M70</v>
      </c>
      <c r="E99" s="67">
        <f>Finish!F101</f>
        <v>4.6747685185185184E-2</v>
      </c>
      <c r="F99" s="65" t="e">
        <f>Finish!P101</f>
        <v>#N/A</v>
      </c>
      <c r="G99" s="66"/>
      <c r="H99" s="66"/>
      <c r="I99" s="66"/>
      <c r="J99" s="66"/>
      <c r="K99" s="66"/>
    </row>
    <row r="100" spans="1:11" ht="15.75" customHeight="1" x14ac:dyDescent="0.2">
      <c r="A100" s="65" t="str">
        <f>IF(Finish!J102="",Finish!H102,Finish!H102&amp;" (fem "&amp;Finish!J102&amp;")")</f>
        <v>99 (fem 16)</v>
      </c>
      <c r="B100" s="66" t="str">
        <f>Finish!M102</f>
        <v>Cecilia Woods</v>
      </c>
      <c r="C100" s="66" t="str">
        <f>Finish!N102</f>
        <v>Ramsbottom RC</v>
      </c>
      <c r="D100" s="65" t="str">
        <f>Finish!O102</f>
        <v>W60</v>
      </c>
      <c r="E100" s="67">
        <f>Finish!F102</f>
        <v>4.7071759259259265E-2</v>
      </c>
      <c r="F100" s="65" t="e">
        <f>Finish!P102</f>
        <v>#N/A</v>
      </c>
      <c r="G100" s="66"/>
      <c r="H100" s="66"/>
      <c r="I100" s="66"/>
      <c r="J100" s="66"/>
      <c r="K100" s="66"/>
    </row>
    <row r="101" spans="1:11" ht="15.75" customHeight="1" x14ac:dyDescent="0.2">
      <c r="A101" s="65" t="str">
        <f>IF(Finish!J103="",Finish!H103,Finish!H103&amp;" (fem "&amp;Finish!J103&amp;")")</f>
        <v>100 (fem 17)</v>
      </c>
      <c r="B101" s="66" t="str">
        <f>Finish!M103</f>
        <v>Kaen Doherty</v>
      </c>
      <c r="C101" s="66" t="str">
        <f>Finish!N103</f>
        <v>Radcliffe AC</v>
      </c>
      <c r="D101" s="65" t="str">
        <f>Finish!O103</f>
        <v>W45</v>
      </c>
      <c r="E101" s="67">
        <f>Finish!F103</f>
        <v>4.731481481481481E-2</v>
      </c>
      <c r="F101" s="65" t="e">
        <f>Finish!P103</f>
        <v>#N/A</v>
      </c>
      <c r="G101" s="66"/>
      <c r="H101" s="66"/>
      <c r="I101" s="66"/>
      <c r="J101" s="66"/>
      <c r="K101" s="66"/>
    </row>
    <row r="102" spans="1:11" ht="15.75" customHeight="1" x14ac:dyDescent="0.2">
      <c r="A102" s="65">
        <f>IF(Finish!J104="",Finish!H104,Finish!H104&amp;" (fem "&amp;Finish!J104&amp;")")</f>
        <v>101</v>
      </c>
      <c r="B102" s="66" t="str">
        <f>Finish!M104</f>
        <v xml:space="preserve">Stephen Hutchings </v>
      </c>
      <c r="C102" s="66" t="str">
        <f>Finish!N104</f>
        <v>Rossendale Tri Club</v>
      </c>
      <c r="D102" s="65" t="str">
        <f>Finish!O104</f>
        <v>M50</v>
      </c>
      <c r="E102" s="67">
        <f>Finish!F104</f>
        <v>4.7326388888888883E-2</v>
      </c>
      <c r="F102" s="65" t="e">
        <f>Finish!P104</f>
        <v>#N/A</v>
      </c>
      <c r="G102" s="66"/>
      <c r="H102" s="66"/>
      <c r="I102" s="66"/>
      <c r="J102" s="66"/>
      <c r="K102" s="66"/>
    </row>
    <row r="103" spans="1:11" ht="15.75" customHeight="1" x14ac:dyDescent="0.2">
      <c r="A103" s="65">
        <f>IF(Finish!J105="",Finish!H105,Finish!H105&amp;" (fem "&amp;Finish!J105&amp;")")</f>
        <v>102</v>
      </c>
      <c r="B103" s="66" t="str">
        <f>Finish!M105</f>
        <v>Lee Cramp</v>
      </c>
      <c r="C103" s="66" t="str">
        <f>Finish!N105</f>
        <v>Rossendale Tri Club</v>
      </c>
      <c r="D103" s="65" t="str">
        <f>Finish!O105</f>
        <v>M45</v>
      </c>
      <c r="E103" s="67">
        <f>Finish!F105</f>
        <v>4.7372685185185177E-2</v>
      </c>
      <c r="F103" s="65" t="e">
        <f>Finish!P105</f>
        <v>#N/A</v>
      </c>
      <c r="G103" s="66"/>
      <c r="H103" s="66"/>
      <c r="I103" s="66"/>
      <c r="J103" s="66"/>
      <c r="K103" s="66"/>
    </row>
    <row r="104" spans="1:11" ht="15.75" customHeight="1" x14ac:dyDescent="0.2">
      <c r="A104" s="65">
        <f>IF(Finish!J106="",Finish!H106,Finish!H106&amp;" (fem "&amp;Finish!J106&amp;")")</f>
        <v>103</v>
      </c>
      <c r="B104" s="66" t="str">
        <f>Finish!M106</f>
        <v>Graeme Courtney</v>
      </c>
      <c r="C104" s="66" t="str">
        <f>Finish!N106</f>
        <v>Rossendale Tri Club</v>
      </c>
      <c r="D104" s="65" t="str">
        <f>Finish!O106</f>
        <v>M55</v>
      </c>
      <c r="E104" s="67">
        <f>Finish!F106</f>
        <v>4.7476851851851853E-2</v>
      </c>
      <c r="F104" s="65" t="e">
        <f>Finish!P106</f>
        <v>#N/A</v>
      </c>
      <c r="G104" s="66"/>
      <c r="H104" s="66"/>
      <c r="I104" s="66"/>
      <c r="J104" s="66"/>
      <c r="K104" s="66"/>
    </row>
    <row r="105" spans="1:11" ht="15.75" customHeight="1" x14ac:dyDescent="0.2">
      <c r="A105" s="65" t="str">
        <f>IF(Finish!J107="",Finish!H107,Finish!H107&amp;" (fem "&amp;Finish!J107&amp;")")</f>
        <v>104 (fem 18)</v>
      </c>
      <c r="B105" s="66" t="str">
        <f>Finish!M107</f>
        <v>Chloe Hewlett</v>
      </c>
      <c r="C105" s="66" t="str">
        <f>Finish!N107</f>
        <v>Acre Street Runners</v>
      </c>
      <c r="D105" s="65" t="str">
        <f>Finish!O107</f>
        <v>Wsen</v>
      </c>
      <c r="E105" s="67" t="e">
        <f>Finish!F107</f>
        <v>#REF!</v>
      </c>
      <c r="F105" s="65" t="e">
        <f>Finish!P107</f>
        <v>#N/A</v>
      </c>
      <c r="G105" s="66"/>
      <c r="H105" s="66"/>
      <c r="I105" s="66"/>
      <c r="J105" s="66"/>
      <c r="K105" s="66"/>
    </row>
    <row r="106" spans="1:11" ht="15.75" customHeight="1" x14ac:dyDescent="0.2">
      <c r="A106" s="65" t="str">
        <f>IF(Finish!J108="",Finish!H108,Finish!H108&amp;" (fem "&amp;Finish!J108&amp;")")</f>
        <v>105 (fem 19)</v>
      </c>
      <c r="B106" s="66" t="str">
        <f>Finish!M108</f>
        <v>Linda Lord</v>
      </c>
      <c r="C106" s="66" t="str">
        <f>Finish!N108</f>
        <v>CleM</v>
      </c>
      <c r="D106" s="65" t="str">
        <f>Finish!O108</f>
        <v>W70</v>
      </c>
      <c r="E106" s="67">
        <f>Finish!F108</f>
        <v>4.7916666666666663E-2</v>
      </c>
      <c r="F106" s="65" t="e">
        <f>Finish!P108</f>
        <v>#N/A</v>
      </c>
      <c r="G106" s="66"/>
      <c r="H106" s="66"/>
      <c r="I106" s="66"/>
      <c r="J106" s="66"/>
      <c r="K106" s="66"/>
    </row>
    <row r="107" spans="1:11" ht="15.75" customHeight="1" x14ac:dyDescent="0.2">
      <c r="A107" s="65" t="str">
        <f>IF(Finish!J109="",Finish!H109,Finish!H109&amp;" (fem "&amp;Finish!J109&amp;")")</f>
        <v>106 (fem 20)</v>
      </c>
      <c r="B107" s="66" t="str">
        <f>Finish!M109</f>
        <v>Becky Albrow</v>
      </c>
      <c r="C107" s="66" t="str">
        <f>Finish!N109</f>
        <v>Ramsbottom RC</v>
      </c>
      <c r="D107" s="65" t="str">
        <f>Finish!O109</f>
        <v>WSen</v>
      </c>
      <c r="E107" s="67">
        <f>Finish!F109</f>
        <v>4.8032407407407406E-2</v>
      </c>
      <c r="F107" s="65" t="e">
        <f>Finish!P109</f>
        <v>#N/A</v>
      </c>
      <c r="G107" s="66"/>
      <c r="H107" s="66"/>
      <c r="I107" s="66"/>
      <c r="J107" s="66"/>
      <c r="K107" s="66"/>
    </row>
    <row r="108" spans="1:11" ht="15.75" customHeight="1" x14ac:dyDescent="0.2">
      <c r="A108" s="65">
        <f>IF(Finish!J110="",Finish!H110,Finish!H110&amp;" (fem "&amp;Finish!J110&amp;")")</f>
        <v>107</v>
      </c>
      <c r="B108" s="66" t="str">
        <f>Finish!M110</f>
        <v>Steven Allcock</v>
      </c>
      <c r="C108" s="66" t="str">
        <f>Finish!N110</f>
        <v>u/a</v>
      </c>
      <c r="D108" s="65" t="str">
        <f>Finish!O110</f>
        <v>M60</v>
      </c>
      <c r="E108" s="67">
        <f>Finish!F110</f>
        <v>4.9351851851851848E-2</v>
      </c>
      <c r="F108" s="65" t="e">
        <f>Finish!P110</f>
        <v>#N/A</v>
      </c>
      <c r="G108" s="66"/>
      <c r="H108" s="66"/>
      <c r="I108" s="66"/>
      <c r="J108" s="66"/>
      <c r="K108" s="66"/>
    </row>
    <row r="109" spans="1:11" ht="15.75" customHeight="1" x14ac:dyDescent="0.2">
      <c r="A109" s="65" t="str">
        <f>IF(Finish!J111="",Finish!H111,Finish!H111&amp;" (fem "&amp;Finish!J111&amp;")")</f>
        <v>108 (fem 21)</v>
      </c>
      <c r="B109" s="66" t="str">
        <f>Finish!M111</f>
        <v>Lorna Holt</v>
      </c>
      <c r="C109" s="66" t="str">
        <f>Finish!N111</f>
        <v>Rossendale Harriers</v>
      </c>
      <c r="D109" s="65" t="str">
        <f>Finish!O111</f>
        <v>W45</v>
      </c>
      <c r="E109" s="67">
        <f>Finish!F111</f>
        <v>5.0081018518518518E-2</v>
      </c>
      <c r="F109" s="65" t="e">
        <f>Finish!P111</f>
        <v>#N/A</v>
      </c>
      <c r="G109" s="66"/>
      <c r="H109" s="66"/>
      <c r="I109" s="66"/>
      <c r="J109" s="66"/>
      <c r="K109" s="66"/>
    </row>
    <row r="110" spans="1:11" ht="15.75" customHeight="1" x14ac:dyDescent="0.2">
      <c r="A110" s="65" t="str">
        <f>IF(Finish!J112="",Finish!H112,Finish!H112&amp;" (fem "&amp;Finish!J112&amp;")")</f>
        <v>109 (fem 22)</v>
      </c>
      <c r="B110" s="66" t="str">
        <f>Finish!M112</f>
        <v>Kathryn Clayton</v>
      </c>
      <c r="C110" s="66" t="str">
        <f>Finish!N112</f>
        <v>u/a</v>
      </c>
      <c r="D110" s="65" t="str">
        <f>Finish!O112</f>
        <v>W45</v>
      </c>
      <c r="E110" s="67">
        <f>Finish!F112</f>
        <v>5.3726851851851859E-2</v>
      </c>
      <c r="F110" s="65" t="e">
        <f>Finish!P112</f>
        <v>#N/A</v>
      </c>
      <c r="G110" s="66"/>
      <c r="H110" s="66"/>
      <c r="I110" s="66"/>
      <c r="J110" s="66"/>
      <c r="K110" s="66"/>
    </row>
    <row r="111" spans="1:11" ht="15.75" customHeight="1" x14ac:dyDescent="0.2">
      <c r="A111" s="65" t="str">
        <f>IF(Finish!J113="",Finish!H113,Finish!H113&amp;" (fem "&amp;Finish!J113&amp;")")</f>
        <v>110 (fem 23)</v>
      </c>
      <c r="B111" s="66" t="str">
        <f>Finish!M113</f>
        <v>Karen Windle</v>
      </c>
      <c r="C111" s="66" t="str">
        <f>Finish!N113</f>
        <v>Trawden AC</v>
      </c>
      <c r="D111" s="65" t="str">
        <f>Finish!O113</f>
        <v>W60</v>
      </c>
      <c r="E111" s="67">
        <f>Finish!F113</f>
        <v>5.409722222222222E-2</v>
      </c>
      <c r="F111" s="65" t="e">
        <f>Finish!P113</f>
        <v>#N/A</v>
      </c>
      <c r="G111" s="66"/>
      <c r="H111" s="66"/>
      <c r="I111" s="66"/>
      <c r="J111" s="66"/>
      <c r="K111" s="66"/>
    </row>
    <row r="112" spans="1:11" ht="15.75" customHeight="1" x14ac:dyDescent="0.2">
      <c r="A112" s="65">
        <f>IF(Finish!J114="",Finish!H114,Finish!H114&amp;" (fem "&amp;Finish!J114&amp;")")</f>
        <v>111</v>
      </c>
      <c r="B112" s="66" t="str">
        <f>Finish!M114</f>
        <v>Malcolm Ingham</v>
      </c>
      <c r="C112" s="66" t="str">
        <f>Finish!N114</f>
        <v>Blackburn Road Runners</v>
      </c>
      <c r="D112" s="65" t="str">
        <f>Finish!O114</f>
        <v>M75</v>
      </c>
      <c r="E112" s="67">
        <f>Finish!F114</f>
        <v>5.4282407407407411E-2</v>
      </c>
      <c r="F112" s="65" t="e">
        <f>Finish!P114</f>
        <v>#N/A</v>
      </c>
      <c r="G112" s="66"/>
      <c r="H112" s="66"/>
      <c r="I112" s="66"/>
      <c r="J112" s="66"/>
      <c r="K112" s="66"/>
    </row>
    <row r="113" spans="1:11" ht="15.75" customHeight="1" x14ac:dyDescent="0.2">
      <c r="A113" s="65">
        <f>IF(Finish!J115="",Finish!H115,Finish!H115&amp;" (fem "&amp;Finish!J115&amp;")")</f>
        <v>112</v>
      </c>
      <c r="B113" s="66" t="str">
        <f>Finish!M115</f>
        <v>Neil Hargreaves</v>
      </c>
      <c r="C113" s="66" t="str">
        <f>Finish!N115</f>
        <v>u/a</v>
      </c>
      <c r="D113" s="65" t="str">
        <f>Finish!O115</f>
        <v>M70</v>
      </c>
      <c r="E113" s="67">
        <f>Finish!F115</f>
        <v>5.545138888888889E-2</v>
      </c>
      <c r="F113" s="65" t="e">
        <f>Finish!P115</f>
        <v>#N/A</v>
      </c>
      <c r="G113" s="66"/>
      <c r="H113" s="66"/>
      <c r="I113" s="66"/>
      <c r="J113" s="66"/>
      <c r="K113" s="66"/>
    </row>
    <row r="114" spans="1:11" ht="15.75" customHeight="1" x14ac:dyDescent="0.2">
      <c r="A114" s="65" t="str">
        <f>IF(Finish!J116="",Finish!H116,Finish!H116&amp;" (fem "&amp;Finish!J116&amp;")")</f>
        <v>113 (fem 24)</v>
      </c>
      <c r="B114" s="66" t="str">
        <f>Finish!M116</f>
        <v>Hilary Farren</v>
      </c>
      <c r="C114" s="66" t="str">
        <f>Finish!N116</f>
        <v>Rossendale Harriers</v>
      </c>
      <c r="D114" s="65" t="str">
        <f>Finish!O116</f>
        <v>W55</v>
      </c>
      <c r="E114" s="67">
        <f>Finish!F116</f>
        <v>5.7199074074074076E-2</v>
      </c>
      <c r="F114" s="65" t="e">
        <f>Finish!P116</f>
        <v>#N/A</v>
      </c>
      <c r="G114" s="66"/>
      <c r="H114" s="66"/>
      <c r="I114" s="66"/>
      <c r="J114" s="66"/>
      <c r="K114" s="66"/>
    </row>
    <row r="115" spans="1:11" ht="15.75" customHeight="1" x14ac:dyDescent="0.2">
      <c r="A115" s="65">
        <f>IF(Finish!J117="",Finish!H117,Finish!H117&amp;" (fem "&amp;Finish!J117&amp;")")</f>
        <v>114</v>
      </c>
      <c r="B115" s="66" t="str">
        <f>Finish!M117</f>
        <v>Robert Hirst</v>
      </c>
      <c r="C115" s="66" t="str">
        <f>Finish!N117</f>
        <v>CleM</v>
      </c>
      <c r="D115" s="65" t="str">
        <f>Finish!O117</f>
        <v>M70</v>
      </c>
      <c r="E115" s="67">
        <f>Finish!F117</f>
        <v>7.121527777777778E-2</v>
      </c>
      <c r="F115" s="65" t="e">
        <f>Finish!P117</f>
        <v>#N/A</v>
      </c>
      <c r="G115" s="66"/>
      <c r="H115" s="66"/>
      <c r="I115" s="66"/>
      <c r="J115" s="66"/>
      <c r="K115" s="66"/>
    </row>
    <row r="116" spans="1:11" ht="15.75" customHeight="1" x14ac:dyDescent="0.2">
      <c r="A116" s="65">
        <f>IF(Finish!J118="",Finish!H118,Finish!H118&amp;" (fem "&amp;Finish!J118&amp;")")</f>
        <v>115</v>
      </c>
      <c r="B116" s="66" t="str">
        <f>Finish!M118</f>
        <v>Phil Martin</v>
      </c>
      <c r="C116" s="66" t="str">
        <f>Finish!N118</f>
        <v>Bowland Fell Runners</v>
      </c>
      <c r="D116" s="65" t="str">
        <f>Finish!O118</f>
        <v>M80</v>
      </c>
      <c r="E116" s="67">
        <f>Finish!F118</f>
        <v>7.1284722222222222E-2</v>
      </c>
      <c r="F116" s="65" t="e">
        <f>Finish!P118</f>
        <v>#N/A</v>
      </c>
      <c r="G116" s="66"/>
      <c r="H116" s="66"/>
      <c r="I116" s="66"/>
      <c r="J116" s="66"/>
      <c r="K116" s="66"/>
    </row>
    <row r="117" spans="1:11" ht="15.75" customHeight="1" x14ac:dyDescent="0.2">
      <c r="A117" s="65">
        <f>IF(Finish!J119="",Finish!H119,Finish!H119&amp;" (fem "&amp;Finish!J119&amp;")")</f>
        <v>116</v>
      </c>
      <c r="B117" s="66" t="str">
        <f>Finish!M119</f>
        <v/>
      </c>
      <c r="C117" s="66" t="str">
        <f>Finish!N119</f>
        <v/>
      </c>
      <c r="D117" s="65" t="str">
        <f>Finish!O119</f>
        <v/>
      </c>
      <c r="E117" s="67">
        <f>Finish!F119</f>
        <v>7.1793981481481486E-2</v>
      </c>
      <c r="F117" s="65" t="e">
        <f>Finish!P119</f>
        <v>#N/A</v>
      </c>
      <c r="G117" s="66"/>
      <c r="H117" s="66"/>
      <c r="I117" s="66"/>
      <c r="J117" s="66"/>
      <c r="K117" s="66"/>
    </row>
    <row r="118" spans="1:11" ht="15.75" customHeight="1" x14ac:dyDescent="0.2">
      <c r="A118" s="65">
        <f>IF(Finish!J120="",Finish!H120,Finish!H120&amp;" (fem "&amp;Finish!J120&amp;")")</f>
        <v>117</v>
      </c>
      <c r="B118" s="66" t="str">
        <f>Finish!M120</f>
        <v/>
      </c>
      <c r="C118" s="66" t="str">
        <f>Finish!N120</f>
        <v/>
      </c>
      <c r="D118" s="65" t="str">
        <f>Finish!O120</f>
        <v/>
      </c>
      <c r="E118" s="67">
        <f>Finish!F120</f>
        <v>7.1527777777777773E-2</v>
      </c>
      <c r="F118" s="65" t="e">
        <f>Finish!P120</f>
        <v>#N/A</v>
      </c>
      <c r="G118" s="66"/>
      <c r="H118" s="66"/>
      <c r="I118" s="66"/>
      <c r="J118" s="66"/>
      <c r="K118" s="66"/>
    </row>
    <row r="119" spans="1:11" ht="15.75" customHeight="1" x14ac:dyDescent="0.2">
      <c r="A119" s="65">
        <f>IF(Finish!J121="",Finish!H121,Finish!H121&amp;" (fem "&amp;Finish!J121&amp;")")</f>
        <v>118</v>
      </c>
      <c r="B119" s="66" t="str">
        <f>Finish!M121</f>
        <v/>
      </c>
      <c r="C119" s="66" t="str">
        <f>Finish!N121</f>
        <v/>
      </c>
      <c r="D119" s="65" t="str">
        <f>Finish!O121</f>
        <v/>
      </c>
      <c r="E119" s="67">
        <f>Finish!F121</f>
        <v>7.1527777777777773E-2</v>
      </c>
      <c r="F119" s="65" t="e">
        <f>Finish!P121</f>
        <v>#N/A</v>
      </c>
      <c r="G119" s="66"/>
      <c r="H119" s="66"/>
      <c r="I119" s="66"/>
      <c r="J119" s="66"/>
      <c r="K119" s="66"/>
    </row>
    <row r="120" spans="1:11" ht="15.75" customHeight="1" x14ac:dyDescent="0.2">
      <c r="A120" s="65">
        <f>IF(Finish!J122="",Finish!H122,Finish!H122&amp;" (fem "&amp;Finish!J122&amp;")")</f>
        <v>119</v>
      </c>
      <c r="B120" s="66" t="str">
        <f>Finish!M122</f>
        <v/>
      </c>
      <c r="C120" s="66" t="str">
        <f>Finish!N122</f>
        <v/>
      </c>
      <c r="D120" s="65" t="str">
        <f>Finish!O122</f>
        <v/>
      </c>
      <c r="E120" s="67">
        <f>Finish!F122</f>
        <v>7.1527777777777773E-2</v>
      </c>
      <c r="F120" s="65" t="e">
        <f>Finish!P122</f>
        <v>#N/A</v>
      </c>
      <c r="G120" s="66"/>
      <c r="H120" s="66"/>
      <c r="I120" s="66"/>
      <c r="J120" s="66"/>
      <c r="K120" s="66"/>
    </row>
    <row r="121" spans="1:11" ht="15.75" customHeight="1" x14ac:dyDescent="0.2">
      <c r="A121" s="65">
        <f>IF(Finish!J123="",Finish!H123,Finish!H123&amp;" (fem "&amp;Finish!J123&amp;")")</f>
        <v>120</v>
      </c>
      <c r="B121" s="66" t="str">
        <f>Finish!M123</f>
        <v/>
      </c>
      <c r="C121" s="66" t="str">
        <f>Finish!N123</f>
        <v/>
      </c>
      <c r="D121" s="65" t="str">
        <f>Finish!O123</f>
        <v/>
      </c>
      <c r="E121" s="67">
        <f>Finish!F123</f>
        <v>7.1527777777777773E-2</v>
      </c>
      <c r="F121" s="65" t="e">
        <f>Finish!P123</f>
        <v>#N/A</v>
      </c>
      <c r="G121" s="66"/>
      <c r="H121" s="66"/>
      <c r="I121" s="66"/>
      <c r="J121" s="66"/>
      <c r="K121" s="66"/>
    </row>
    <row r="122" spans="1:11" ht="15.75" customHeight="1" x14ac:dyDescent="0.2">
      <c r="A122" s="65">
        <f>IF(Finish!J124="",Finish!H124,Finish!H124&amp;" (fem "&amp;Finish!J124&amp;")")</f>
        <v>121</v>
      </c>
      <c r="B122" s="66" t="str">
        <f>Finish!M124</f>
        <v/>
      </c>
      <c r="C122" s="66" t="str">
        <f>Finish!N124</f>
        <v/>
      </c>
      <c r="D122" s="65" t="str">
        <f>Finish!O124</f>
        <v/>
      </c>
      <c r="E122" s="67">
        <f>Finish!F124</f>
        <v>7.1527777777777773E-2</v>
      </c>
      <c r="F122" s="65" t="e">
        <f>Finish!P124</f>
        <v>#N/A</v>
      </c>
      <c r="G122" s="66"/>
      <c r="H122" s="66"/>
      <c r="I122" s="66"/>
      <c r="J122" s="66"/>
      <c r="K122" s="66"/>
    </row>
    <row r="123" spans="1:11" ht="15.75" customHeight="1" x14ac:dyDescent="0.2">
      <c r="A123" s="65">
        <f>IF(Finish!J125="",Finish!H125,Finish!H125&amp;" (fem "&amp;Finish!J125&amp;")")</f>
        <v>122</v>
      </c>
      <c r="B123" s="66" t="str">
        <f>Finish!M125</f>
        <v/>
      </c>
      <c r="C123" s="66" t="str">
        <f>Finish!N125</f>
        <v/>
      </c>
      <c r="D123" s="65" t="str">
        <f>Finish!O125</f>
        <v/>
      </c>
      <c r="E123" s="67">
        <f>Finish!F125</f>
        <v>7.1527777777777773E-2</v>
      </c>
      <c r="F123" s="65" t="e">
        <f>Finish!P125</f>
        <v>#N/A</v>
      </c>
      <c r="G123" s="66"/>
      <c r="H123" s="66"/>
      <c r="I123" s="66"/>
      <c r="J123" s="66"/>
      <c r="K123" s="66"/>
    </row>
    <row r="124" spans="1:11" ht="15.75" customHeight="1" x14ac:dyDescent="0.2">
      <c r="A124" s="65">
        <f>IF(Finish!J126="",Finish!H126,Finish!H126&amp;" (fem "&amp;Finish!J126&amp;")")</f>
        <v>123</v>
      </c>
      <c r="B124" s="66" t="str">
        <f>Finish!M126</f>
        <v/>
      </c>
      <c r="C124" s="66" t="str">
        <f>Finish!N126</f>
        <v/>
      </c>
      <c r="D124" s="65" t="str">
        <f>Finish!O126</f>
        <v/>
      </c>
      <c r="E124" s="67">
        <f>Finish!F126</f>
        <v>7.1527777777777773E-2</v>
      </c>
      <c r="F124" s="65" t="e">
        <f>Finish!P126</f>
        <v>#N/A</v>
      </c>
      <c r="G124" s="66"/>
      <c r="H124" s="66"/>
      <c r="I124" s="66"/>
      <c r="J124" s="66"/>
      <c r="K124" s="66"/>
    </row>
    <row r="125" spans="1:11" ht="15.75" customHeight="1" x14ac:dyDescent="0.2">
      <c r="A125" s="65">
        <f>IF(Finish!J127="",Finish!H127,Finish!H127&amp;" (fem "&amp;Finish!J127&amp;")")</f>
        <v>124</v>
      </c>
      <c r="B125" s="66" t="str">
        <f>Finish!M127</f>
        <v/>
      </c>
      <c r="C125" s="66" t="str">
        <f>Finish!N127</f>
        <v/>
      </c>
      <c r="D125" s="65" t="str">
        <f>Finish!O127</f>
        <v/>
      </c>
      <c r="E125" s="67">
        <f>Finish!F127</f>
        <v>7.1527777777777773E-2</v>
      </c>
      <c r="F125" s="65" t="e">
        <f>Finish!P127</f>
        <v>#N/A</v>
      </c>
      <c r="G125" s="66"/>
      <c r="H125" s="66"/>
      <c r="I125" s="66"/>
      <c r="J125" s="66"/>
      <c r="K125" s="66"/>
    </row>
    <row r="126" spans="1:11" ht="15.75" customHeight="1" x14ac:dyDescent="0.2">
      <c r="A126" s="65">
        <f>IF(Finish!J128="",Finish!H128,Finish!H128&amp;" (fem "&amp;Finish!J128&amp;")")</f>
        <v>125</v>
      </c>
      <c r="B126" s="66" t="str">
        <f>Finish!M128</f>
        <v/>
      </c>
      <c r="C126" s="66" t="str">
        <f>Finish!N128</f>
        <v/>
      </c>
      <c r="D126" s="65" t="str">
        <f>Finish!O128</f>
        <v/>
      </c>
      <c r="E126" s="67">
        <f>Finish!F128</f>
        <v>7.1527777777777773E-2</v>
      </c>
      <c r="F126" s="65" t="e">
        <f>Finish!P128</f>
        <v>#N/A</v>
      </c>
      <c r="G126" s="66"/>
      <c r="H126" s="66"/>
      <c r="I126" s="66"/>
      <c r="J126" s="66"/>
      <c r="K126" s="66"/>
    </row>
    <row r="127" spans="1:11" ht="15.75" customHeight="1" x14ac:dyDescent="0.2">
      <c r="A127" s="65">
        <f>IF(Finish!J129="",Finish!H129,Finish!H129&amp;" (fem "&amp;Finish!J129&amp;")")</f>
        <v>126</v>
      </c>
      <c r="B127" s="66" t="str">
        <f>Finish!M129</f>
        <v/>
      </c>
      <c r="C127" s="66" t="str">
        <f>Finish!N129</f>
        <v/>
      </c>
      <c r="D127" s="65" t="str">
        <f>Finish!O129</f>
        <v/>
      </c>
      <c r="E127" s="67">
        <f>Finish!F129</f>
        <v>7.1527777777777773E-2</v>
      </c>
      <c r="F127" s="65" t="e">
        <f>Finish!P129</f>
        <v>#N/A</v>
      </c>
      <c r="G127" s="66"/>
      <c r="H127" s="66"/>
      <c r="I127" s="66"/>
      <c r="J127" s="66"/>
      <c r="K127" s="66"/>
    </row>
    <row r="128" spans="1:11" ht="15.75" customHeight="1" x14ac:dyDescent="0.2">
      <c r="A128" s="65">
        <f>IF(Finish!J130="",Finish!H130,Finish!H130&amp;" (fem "&amp;Finish!J130&amp;")")</f>
        <v>127</v>
      </c>
      <c r="B128" s="66" t="str">
        <f>Finish!M130</f>
        <v/>
      </c>
      <c r="C128" s="66" t="str">
        <f>Finish!N130</f>
        <v/>
      </c>
      <c r="D128" s="65" t="str">
        <f>Finish!O130</f>
        <v/>
      </c>
      <c r="E128" s="67">
        <f>Finish!F130</f>
        <v>7.1527777777777773E-2</v>
      </c>
      <c r="F128" s="65" t="e">
        <f>Finish!P130</f>
        <v>#N/A</v>
      </c>
      <c r="G128" s="66"/>
      <c r="H128" s="66"/>
      <c r="I128" s="66"/>
      <c r="J128" s="66"/>
      <c r="K128" s="66"/>
    </row>
    <row r="129" spans="1:11" ht="15.75" customHeight="1" x14ac:dyDescent="0.2">
      <c r="A129" s="65">
        <f>IF(Finish!J131="",Finish!H131,Finish!H131&amp;" (fem "&amp;Finish!J131&amp;")")</f>
        <v>128</v>
      </c>
      <c r="B129" s="66" t="str">
        <f>Finish!M131</f>
        <v/>
      </c>
      <c r="C129" s="66" t="str">
        <f>Finish!N131</f>
        <v/>
      </c>
      <c r="D129" s="65" t="str">
        <f>Finish!O131</f>
        <v/>
      </c>
      <c r="E129" s="67">
        <f>Finish!F131</f>
        <v>7.1527777777777773E-2</v>
      </c>
      <c r="F129" s="65" t="e">
        <f>Finish!P131</f>
        <v>#N/A</v>
      </c>
      <c r="G129" s="66"/>
      <c r="H129" s="66"/>
      <c r="I129" s="66"/>
      <c r="J129" s="66"/>
      <c r="K129" s="66"/>
    </row>
    <row r="130" spans="1:11" ht="15.75" customHeight="1" x14ac:dyDescent="0.2">
      <c r="A130" s="65">
        <f>IF(Finish!J132="",Finish!H132,Finish!H132&amp;" (fem "&amp;Finish!J132&amp;")")</f>
        <v>129</v>
      </c>
      <c r="B130" s="66" t="str">
        <f>Finish!M132</f>
        <v/>
      </c>
      <c r="C130" s="66" t="str">
        <f>Finish!N132</f>
        <v/>
      </c>
      <c r="D130" s="65" t="str">
        <f>Finish!O132</f>
        <v/>
      </c>
      <c r="E130" s="67">
        <f>Finish!F132</f>
        <v>7.1527777777777773E-2</v>
      </c>
      <c r="F130" s="65" t="e">
        <f>Finish!P132</f>
        <v>#N/A</v>
      </c>
      <c r="G130" s="66"/>
      <c r="H130" s="66"/>
      <c r="I130" s="66"/>
      <c r="J130" s="66"/>
      <c r="K130" s="66"/>
    </row>
    <row r="131" spans="1:11" ht="15.75" customHeight="1" x14ac:dyDescent="0.2">
      <c r="A131" s="65">
        <f>IF(Finish!J133="",Finish!H133,Finish!H133&amp;" (fem "&amp;Finish!J133&amp;")")</f>
        <v>130</v>
      </c>
      <c r="B131" s="66" t="str">
        <f>Finish!M133</f>
        <v/>
      </c>
      <c r="C131" s="66" t="str">
        <f>Finish!N133</f>
        <v/>
      </c>
      <c r="D131" s="65" t="str">
        <f>Finish!O133</f>
        <v/>
      </c>
      <c r="E131" s="67">
        <f>Finish!F133</f>
        <v>7.1527777777777773E-2</v>
      </c>
      <c r="F131" s="65" t="e">
        <f>Finish!P133</f>
        <v>#N/A</v>
      </c>
      <c r="G131" s="66"/>
      <c r="H131" s="66"/>
      <c r="I131" s="66"/>
      <c r="J131" s="66"/>
      <c r="K131" s="66"/>
    </row>
    <row r="132" spans="1:11" ht="15.75" customHeight="1" x14ac:dyDescent="0.2">
      <c r="A132" s="65">
        <f>IF(Finish!J134="",Finish!H134,Finish!H134&amp;" (fem "&amp;Finish!J134&amp;")")</f>
        <v>131</v>
      </c>
      <c r="B132" s="66" t="str">
        <f>Finish!M134</f>
        <v/>
      </c>
      <c r="C132" s="66" t="str">
        <f>Finish!N134</f>
        <v/>
      </c>
      <c r="D132" s="65" t="str">
        <f>Finish!O134</f>
        <v/>
      </c>
      <c r="E132" s="67">
        <f>Finish!F134</f>
        <v>7.1527777777777773E-2</v>
      </c>
      <c r="F132" s="65" t="e">
        <f>Finish!P134</f>
        <v>#N/A</v>
      </c>
      <c r="G132" s="66"/>
      <c r="H132" s="66"/>
      <c r="I132" s="66"/>
      <c r="J132" s="66"/>
      <c r="K132" s="66"/>
    </row>
    <row r="133" spans="1:11" ht="15.75" customHeight="1" x14ac:dyDescent="0.2">
      <c r="A133" s="65">
        <f>IF(Finish!J135="",Finish!H135,Finish!H135&amp;" (fem "&amp;Finish!J135&amp;")")</f>
        <v>132</v>
      </c>
      <c r="B133" s="66" t="str">
        <f>Finish!M135</f>
        <v/>
      </c>
      <c r="C133" s="66" t="str">
        <f>Finish!N135</f>
        <v/>
      </c>
      <c r="D133" s="65" t="str">
        <f>Finish!O135</f>
        <v/>
      </c>
      <c r="E133" s="67">
        <f>Finish!F135</f>
        <v>7.1527777777777773E-2</v>
      </c>
      <c r="F133" s="65" t="e">
        <f>Finish!P135</f>
        <v>#N/A</v>
      </c>
      <c r="G133" s="66"/>
      <c r="H133" s="66"/>
      <c r="I133" s="66"/>
      <c r="J133" s="66"/>
      <c r="K133" s="66"/>
    </row>
    <row r="134" spans="1:11" ht="15.75" customHeight="1" x14ac:dyDescent="0.2">
      <c r="A134" s="65">
        <f>IF(Finish!J136="",Finish!H136,Finish!H136&amp;" (fem "&amp;Finish!J136&amp;")")</f>
        <v>133</v>
      </c>
      <c r="B134" s="66" t="str">
        <f>Finish!M136</f>
        <v/>
      </c>
      <c r="C134" s="66" t="str">
        <f>Finish!N136</f>
        <v/>
      </c>
      <c r="D134" s="65" t="str">
        <f>Finish!O136</f>
        <v/>
      </c>
      <c r="E134" s="67">
        <f>Finish!F136</f>
        <v>7.1527777777777773E-2</v>
      </c>
      <c r="F134" s="65" t="e">
        <f>Finish!P136</f>
        <v>#N/A</v>
      </c>
      <c r="G134" s="66"/>
      <c r="H134" s="66"/>
      <c r="I134" s="66"/>
      <c r="J134" s="66"/>
      <c r="K134" s="66"/>
    </row>
    <row r="135" spans="1:11" ht="15.75" customHeight="1" x14ac:dyDescent="0.2">
      <c r="A135" s="65">
        <f>IF(Finish!J137="",Finish!H137,Finish!H137&amp;" (fem "&amp;Finish!J137&amp;")")</f>
        <v>134</v>
      </c>
      <c r="B135" s="66" t="str">
        <f>Finish!M137</f>
        <v/>
      </c>
      <c r="C135" s="66" t="str">
        <f>Finish!N137</f>
        <v/>
      </c>
      <c r="D135" s="65" t="str">
        <f>Finish!O137</f>
        <v/>
      </c>
      <c r="E135" s="67">
        <f>Finish!F137</f>
        <v>7.1527777777777773E-2</v>
      </c>
      <c r="F135" s="65" t="e">
        <f>Finish!P137</f>
        <v>#N/A</v>
      </c>
      <c r="G135" s="66"/>
      <c r="H135" s="66"/>
      <c r="I135" s="66"/>
      <c r="J135" s="66"/>
      <c r="K135" s="66"/>
    </row>
    <row r="136" spans="1:11" ht="15.75" customHeight="1" x14ac:dyDescent="0.2">
      <c r="A136" s="65">
        <f>IF(Finish!J138="",Finish!H138,Finish!H138&amp;" (fem "&amp;Finish!J138&amp;")")</f>
        <v>135</v>
      </c>
      <c r="B136" s="66" t="str">
        <f>Finish!M138</f>
        <v/>
      </c>
      <c r="C136" s="66" t="str">
        <f>Finish!N138</f>
        <v/>
      </c>
      <c r="D136" s="65" t="str">
        <f>Finish!O138</f>
        <v/>
      </c>
      <c r="E136" s="67">
        <f>Finish!F138</f>
        <v>7.1527777777777773E-2</v>
      </c>
      <c r="F136" s="65" t="e">
        <f>Finish!P138</f>
        <v>#N/A</v>
      </c>
      <c r="G136" s="66"/>
      <c r="H136" s="66"/>
      <c r="I136" s="66"/>
      <c r="J136" s="66"/>
      <c r="K136" s="66"/>
    </row>
    <row r="137" spans="1:11" ht="15.75" customHeight="1" x14ac:dyDescent="0.2">
      <c r="A137" s="65">
        <f>IF(Finish!J139="",Finish!H139,Finish!H139&amp;" (fem "&amp;Finish!J139&amp;")")</f>
        <v>136</v>
      </c>
      <c r="B137" s="66" t="str">
        <f>Finish!M139</f>
        <v/>
      </c>
      <c r="C137" s="66" t="str">
        <f>Finish!N139</f>
        <v/>
      </c>
      <c r="D137" s="65" t="str">
        <f>Finish!O139</f>
        <v/>
      </c>
      <c r="E137" s="67">
        <f>Finish!F139</f>
        <v>7.1527777777777773E-2</v>
      </c>
      <c r="F137" s="65" t="e">
        <f>Finish!P139</f>
        <v>#N/A</v>
      </c>
      <c r="G137" s="66"/>
      <c r="H137" s="66"/>
      <c r="I137" s="66"/>
      <c r="J137" s="66"/>
      <c r="K137" s="66"/>
    </row>
    <row r="138" spans="1:11" ht="15.75" customHeight="1" x14ac:dyDescent="0.2">
      <c r="A138" s="65">
        <f>IF(Finish!J140="",Finish!H140,Finish!H140&amp;" (fem "&amp;Finish!J140&amp;")")</f>
        <v>137</v>
      </c>
      <c r="B138" s="66" t="str">
        <f>Finish!M140</f>
        <v/>
      </c>
      <c r="C138" s="66" t="str">
        <f>Finish!N140</f>
        <v/>
      </c>
      <c r="D138" s="65" t="str">
        <f>Finish!O140</f>
        <v/>
      </c>
      <c r="E138" s="67">
        <f>Finish!F140</f>
        <v>7.1527777777777773E-2</v>
      </c>
      <c r="F138" s="65" t="e">
        <f>Finish!P140</f>
        <v>#N/A</v>
      </c>
      <c r="G138" s="66"/>
      <c r="H138" s="66"/>
      <c r="I138" s="66"/>
      <c r="J138" s="66"/>
      <c r="K138" s="66"/>
    </row>
    <row r="139" spans="1:11" ht="15.75" customHeight="1" x14ac:dyDescent="0.2">
      <c r="A139" s="65">
        <f>IF(Finish!J141="",Finish!H141,Finish!H141&amp;" (fem "&amp;Finish!J141&amp;")")</f>
        <v>138</v>
      </c>
      <c r="B139" s="66" t="str">
        <f>Finish!M141</f>
        <v/>
      </c>
      <c r="C139" s="66" t="str">
        <f>Finish!N141</f>
        <v/>
      </c>
      <c r="D139" s="65" t="str">
        <f>Finish!O141</f>
        <v/>
      </c>
      <c r="E139" s="67">
        <f>Finish!F141</f>
        <v>7.1527777777777773E-2</v>
      </c>
      <c r="F139" s="65" t="e">
        <f>Finish!P141</f>
        <v>#N/A</v>
      </c>
      <c r="G139" s="66"/>
      <c r="H139" s="66"/>
      <c r="I139" s="66"/>
      <c r="J139" s="66"/>
      <c r="K139" s="66"/>
    </row>
    <row r="140" spans="1:11" ht="15.75" customHeight="1" x14ac:dyDescent="0.2">
      <c r="A140" s="65">
        <f>IF(Finish!J142="",Finish!H142,Finish!H142&amp;" (fem "&amp;Finish!J142&amp;")")</f>
        <v>139</v>
      </c>
      <c r="B140" s="66" t="str">
        <f>Finish!M142</f>
        <v/>
      </c>
      <c r="C140" s="66" t="str">
        <f>Finish!N142</f>
        <v/>
      </c>
      <c r="D140" s="65" t="str">
        <f>Finish!O142</f>
        <v/>
      </c>
      <c r="E140" s="67">
        <f>Finish!F142</f>
        <v>7.1527777777777773E-2</v>
      </c>
      <c r="F140" s="65" t="e">
        <f>Finish!P142</f>
        <v>#N/A</v>
      </c>
      <c r="G140" s="66"/>
      <c r="H140" s="66"/>
      <c r="I140" s="66"/>
      <c r="J140" s="66"/>
      <c r="K140" s="66"/>
    </row>
    <row r="141" spans="1:11" ht="15.75" customHeight="1" x14ac:dyDescent="0.2">
      <c r="A141" s="65">
        <f>IF(Finish!J143="",Finish!H143,Finish!H143&amp;" (fem "&amp;Finish!J143&amp;")")</f>
        <v>140</v>
      </c>
      <c r="B141" s="66" t="str">
        <f>Finish!M143</f>
        <v/>
      </c>
      <c r="C141" s="66" t="str">
        <f>Finish!N143</f>
        <v/>
      </c>
      <c r="D141" s="65" t="str">
        <f>Finish!O143</f>
        <v/>
      </c>
      <c r="E141" s="67">
        <f>Finish!F143</f>
        <v>7.1527777777777773E-2</v>
      </c>
      <c r="F141" s="65" t="e">
        <f>Finish!P143</f>
        <v>#N/A</v>
      </c>
      <c r="G141" s="66"/>
      <c r="H141" s="66"/>
      <c r="I141" s="66"/>
      <c r="J141" s="66"/>
      <c r="K141" s="66"/>
    </row>
    <row r="142" spans="1:11" ht="15.75" customHeight="1" x14ac:dyDescent="0.2">
      <c r="A142" s="65">
        <f>IF(Finish!J144="",Finish!H144,Finish!H144&amp;" (fem "&amp;Finish!J144&amp;")")</f>
        <v>141</v>
      </c>
      <c r="B142" s="66" t="str">
        <f>Finish!M144</f>
        <v/>
      </c>
      <c r="C142" s="66" t="str">
        <f>Finish!N144</f>
        <v/>
      </c>
      <c r="D142" s="65" t="str">
        <f>Finish!O144</f>
        <v/>
      </c>
      <c r="E142" s="67">
        <f>Finish!F144</f>
        <v>7.1527777777777773E-2</v>
      </c>
      <c r="F142" s="65" t="e">
        <f>Finish!P144</f>
        <v>#N/A</v>
      </c>
      <c r="G142" s="66"/>
      <c r="H142" s="66"/>
      <c r="I142" s="66"/>
      <c r="J142" s="66"/>
      <c r="K142" s="66"/>
    </row>
    <row r="143" spans="1:11" ht="15.75" customHeight="1" x14ac:dyDescent="0.2">
      <c r="A143" s="65">
        <f>IF(Finish!J145="",Finish!H145,Finish!H145&amp;" (fem "&amp;Finish!J145&amp;")")</f>
        <v>142</v>
      </c>
      <c r="B143" s="66" t="str">
        <f>Finish!M145</f>
        <v/>
      </c>
      <c r="C143" s="66" t="str">
        <f>Finish!N145</f>
        <v/>
      </c>
      <c r="D143" s="65" t="str">
        <f>Finish!O145</f>
        <v/>
      </c>
      <c r="E143" s="67">
        <f>Finish!F145</f>
        <v>7.1527777777777773E-2</v>
      </c>
      <c r="F143" s="65" t="e">
        <f>Finish!P145</f>
        <v>#N/A</v>
      </c>
      <c r="G143" s="66"/>
      <c r="H143" s="66"/>
      <c r="I143" s="66"/>
      <c r="J143" s="66"/>
      <c r="K143" s="66"/>
    </row>
    <row r="144" spans="1:11" ht="15.75" customHeight="1" x14ac:dyDescent="0.2">
      <c r="A144" s="65">
        <f>IF(Finish!J146="",Finish!H146,Finish!H146&amp;" (fem "&amp;Finish!J146&amp;")")</f>
        <v>143</v>
      </c>
      <c r="B144" s="66" t="str">
        <f>Finish!M146</f>
        <v/>
      </c>
      <c r="C144" s="66" t="str">
        <f>Finish!N146</f>
        <v/>
      </c>
      <c r="D144" s="65" t="str">
        <f>Finish!O146</f>
        <v/>
      </c>
      <c r="E144" s="67">
        <f>Finish!F146</f>
        <v>7.1527777777777773E-2</v>
      </c>
      <c r="F144" s="65" t="e">
        <f>Finish!P146</f>
        <v>#N/A</v>
      </c>
      <c r="G144" s="66"/>
      <c r="H144" s="66"/>
      <c r="I144" s="66"/>
      <c r="J144" s="66"/>
      <c r="K144" s="66"/>
    </row>
    <row r="145" spans="1:11" ht="15.75" customHeight="1" x14ac:dyDescent="0.2">
      <c r="A145" s="65">
        <f>IF(Finish!J147="",Finish!H147,Finish!H147&amp;" (fem "&amp;Finish!J147&amp;")")</f>
        <v>144</v>
      </c>
      <c r="B145" s="66" t="str">
        <f>Finish!M147</f>
        <v/>
      </c>
      <c r="C145" s="66" t="str">
        <f>Finish!N147</f>
        <v/>
      </c>
      <c r="D145" s="65" t="str">
        <f>Finish!O147</f>
        <v/>
      </c>
      <c r="E145" s="67">
        <f>Finish!F147</f>
        <v>7.1527777777777773E-2</v>
      </c>
      <c r="F145" s="65" t="e">
        <f>Finish!P147</f>
        <v>#N/A</v>
      </c>
      <c r="G145" s="66"/>
      <c r="H145" s="66"/>
      <c r="I145" s="66"/>
      <c r="J145" s="66"/>
      <c r="K145" s="66"/>
    </row>
    <row r="146" spans="1:11" ht="15.75" customHeight="1" x14ac:dyDescent="0.2">
      <c r="A146" s="65">
        <f>IF(Finish!J148="",Finish!H148,Finish!H148&amp;" (fem "&amp;Finish!J148&amp;")")</f>
        <v>145</v>
      </c>
      <c r="B146" s="66" t="str">
        <f>Finish!M148</f>
        <v/>
      </c>
      <c r="C146" s="66" t="str">
        <f>Finish!N148</f>
        <v/>
      </c>
      <c r="D146" s="65" t="str">
        <f>Finish!O148</f>
        <v/>
      </c>
      <c r="E146" s="67">
        <f>Finish!F148</f>
        <v>7.1527777777777773E-2</v>
      </c>
      <c r="F146" s="65" t="e">
        <f>Finish!P148</f>
        <v>#N/A</v>
      </c>
      <c r="G146" s="66"/>
      <c r="H146" s="66"/>
      <c r="I146" s="66"/>
      <c r="J146" s="66"/>
      <c r="K146" s="66"/>
    </row>
    <row r="147" spans="1:11" ht="15.75" customHeight="1" x14ac:dyDescent="0.2">
      <c r="A147" s="65">
        <f>IF(Finish!J149="",Finish!H149,Finish!H149&amp;" (fem "&amp;Finish!J149&amp;")")</f>
        <v>146</v>
      </c>
      <c r="B147" s="66" t="str">
        <f>Finish!M149</f>
        <v/>
      </c>
      <c r="C147" s="66" t="str">
        <f>Finish!N149</f>
        <v/>
      </c>
      <c r="D147" s="65" t="str">
        <f>Finish!O149</f>
        <v/>
      </c>
      <c r="E147" s="67">
        <f>Finish!F149</f>
        <v>7.1527777777777773E-2</v>
      </c>
      <c r="F147" s="65" t="e">
        <f>Finish!P149</f>
        <v>#N/A</v>
      </c>
      <c r="G147" s="66"/>
      <c r="H147" s="66"/>
      <c r="I147" s="66"/>
      <c r="J147" s="66"/>
      <c r="K147" s="66"/>
    </row>
    <row r="148" spans="1:11" ht="15.75" customHeight="1" x14ac:dyDescent="0.2">
      <c r="A148" s="65">
        <f>IF(Finish!J150="",Finish!H150,Finish!H150&amp;" (fem "&amp;Finish!J150&amp;")")</f>
        <v>147</v>
      </c>
      <c r="B148" s="66" t="str">
        <f>Finish!M150</f>
        <v/>
      </c>
      <c r="C148" s="66" t="str">
        <f>Finish!N150</f>
        <v/>
      </c>
      <c r="D148" s="65" t="str">
        <f>Finish!O150</f>
        <v/>
      </c>
      <c r="E148" s="67">
        <f>Finish!F150</f>
        <v>7.1527777777777773E-2</v>
      </c>
      <c r="F148" s="65" t="e">
        <f>Finish!P150</f>
        <v>#N/A</v>
      </c>
      <c r="G148" s="66"/>
      <c r="H148" s="66"/>
      <c r="I148" s="66"/>
      <c r="J148" s="66"/>
      <c r="K148" s="66"/>
    </row>
    <row r="149" spans="1:11" ht="15.75" customHeight="1" x14ac:dyDescent="0.2">
      <c r="A149" s="65">
        <f>IF(Finish!J151="",Finish!H151,Finish!H151&amp;" (fem "&amp;Finish!J151&amp;")")</f>
        <v>148</v>
      </c>
      <c r="B149" s="66" t="str">
        <f>Finish!M151</f>
        <v/>
      </c>
      <c r="C149" s="66" t="str">
        <f>Finish!N151</f>
        <v/>
      </c>
      <c r="D149" s="65" t="str">
        <f>Finish!O151</f>
        <v/>
      </c>
      <c r="E149" s="67">
        <f>Finish!F151</f>
        <v>7.1527777777777773E-2</v>
      </c>
      <c r="F149" s="65" t="e">
        <f>Finish!P151</f>
        <v>#N/A</v>
      </c>
      <c r="G149" s="66"/>
      <c r="H149" s="66"/>
      <c r="I149" s="66"/>
      <c r="J149" s="66"/>
      <c r="K149" s="66"/>
    </row>
    <row r="150" spans="1:11" ht="15.75" customHeight="1" x14ac:dyDescent="0.2">
      <c r="A150" s="65">
        <f>IF(Finish!J152="",Finish!H152,Finish!H152&amp;" (fem "&amp;Finish!J152&amp;")")</f>
        <v>149</v>
      </c>
      <c r="B150" s="66" t="str">
        <f>Finish!M152</f>
        <v/>
      </c>
      <c r="C150" s="66" t="str">
        <f>Finish!N152</f>
        <v/>
      </c>
      <c r="D150" s="65" t="str">
        <f>Finish!O152</f>
        <v/>
      </c>
      <c r="E150" s="67">
        <f>Finish!F152</f>
        <v>7.1527777777777773E-2</v>
      </c>
      <c r="F150" s="65" t="e">
        <f>Finish!P152</f>
        <v>#N/A</v>
      </c>
      <c r="G150" s="66"/>
      <c r="H150" s="66"/>
      <c r="I150" s="66"/>
      <c r="J150" s="66"/>
      <c r="K150" s="66"/>
    </row>
    <row r="151" spans="1:11" ht="15.75" customHeight="1" x14ac:dyDescent="0.2">
      <c r="A151" s="65">
        <f>IF(Finish!J153="",Finish!H153,Finish!H153&amp;" (fem "&amp;Finish!J153&amp;")")</f>
        <v>150</v>
      </c>
      <c r="B151" s="66" t="str">
        <f>Finish!M153</f>
        <v/>
      </c>
      <c r="C151" s="66" t="str">
        <f>Finish!N153</f>
        <v/>
      </c>
      <c r="D151" s="65" t="str">
        <f>Finish!O153</f>
        <v/>
      </c>
      <c r="E151" s="67">
        <f>Finish!F153</f>
        <v>7.1527777777777773E-2</v>
      </c>
      <c r="F151" s="65" t="e">
        <f>Finish!P153</f>
        <v>#N/A</v>
      </c>
      <c r="G151" s="66"/>
      <c r="H151" s="66"/>
      <c r="I151" s="66"/>
      <c r="J151" s="66"/>
      <c r="K151" s="66"/>
    </row>
    <row r="152" spans="1:11" ht="15.75" customHeight="1" x14ac:dyDescent="0.2">
      <c r="A152" s="65">
        <f>IF(Finish!J154="",Finish!H154,Finish!H154&amp;" (fem "&amp;Finish!J154&amp;")")</f>
        <v>151</v>
      </c>
      <c r="B152" s="66" t="str">
        <f>Finish!M154</f>
        <v/>
      </c>
      <c r="C152" s="66" t="str">
        <f>Finish!N154</f>
        <v/>
      </c>
      <c r="D152" s="65" t="str">
        <f>Finish!O154</f>
        <v/>
      </c>
      <c r="E152" s="67">
        <f>Finish!F154</f>
        <v>7.1527777777777773E-2</v>
      </c>
      <c r="F152" s="65" t="e">
        <f>Finish!P154</f>
        <v>#N/A</v>
      </c>
      <c r="G152" s="66"/>
      <c r="H152" s="66"/>
      <c r="I152" s="66"/>
      <c r="J152" s="66"/>
      <c r="K152" s="66"/>
    </row>
    <row r="153" spans="1:11" ht="15.75" customHeight="1" x14ac:dyDescent="0.2">
      <c r="A153" s="65">
        <f>IF(Finish!J155="",Finish!H155,Finish!H155&amp;" (fem "&amp;Finish!J155&amp;")")</f>
        <v>152</v>
      </c>
      <c r="B153" s="66" t="str">
        <f>Finish!M155</f>
        <v/>
      </c>
      <c r="C153" s="66" t="str">
        <f>Finish!N155</f>
        <v/>
      </c>
      <c r="D153" s="65" t="str">
        <f>Finish!O155</f>
        <v/>
      </c>
      <c r="E153" s="67">
        <f>Finish!F155</f>
        <v>7.1527777777777773E-2</v>
      </c>
      <c r="F153" s="65" t="e">
        <f>Finish!P155</f>
        <v>#N/A</v>
      </c>
      <c r="G153" s="66"/>
      <c r="H153" s="66"/>
      <c r="I153" s="66"/>
      <c r="J153" s="66"/>
      <c r="K153" s="66"/>
    </row>
    <row r="154" spans="1:11" ht="15.75" customHeight="1" x14ac:dyDescent="0.2">
      <c r="A154" s="65">
        <f>IF(Finish!J156="",Finish!H156,Finish!H156&amp;" (fem "&amp;Finish!J156&amp;")")</f>
        <v>153</v>
      </c>
      <c r="B154" s="66" t="str">
        <f>Finish!M156</f>
        <v/>
      </c>
      <c r="C154" s="66" t="str">
        <f>Finish!N156</f>
        <v/>
      </c>
      <c r="D154" s="65" t="str">
        <f>Finish!O156</f>
        <v/>
      </c>
      <c r="E154" s="67">
        <f>Finish!F156</f>
        <v>7.1527777777777773E-2</v>
      </c>
      <c r="F154" s="65" t="e">
        <f>Finish!P156</f>
        <v>#N/A</v>
      </c>
      <c r="G154" s="66"/>
      <c r="H154" s="66"/>
      <c r="I154" s="66"/>
      <c r="J154" s="66"/>
      <c r="K154" s="66"/>
    </row>
    <row r="155" spans="1:11" ht="15.75" customHeight="1" x14ac:dyDescent="0.2">
      <c r="A155" s="65">
        <f>IF(Finish!J157="",Finish!H157,Finish!H157&amp;" (fem "&amp;Finish!J157&amp;")")</f>
        <v>154</v>
      </c>
      <c r="B155" s="66" t="str">
        <f>Finish!M157</f>
        <v/>
      </c>
      <c r="C155" s="66" t="str">
        <f>Finish!N157</f>
        <v/>
      </c>
      <c r="D155" s="65" t="str">
        <f>Finish!O157</f>
        <v/>
      </c>
      <c r="E155" s="67">
        <f>Finish!F157</f>
        <v>7.1527777777777773E-2</v>
      </c>
      <c r="F155" s="65" t="e">
        <f>Finish!P157</f>
        <v>#N/A</v>
      </c>
      <c r="G155" s="66"/>
      <c r="H155" s="66"/>
      <c r="I155" s="66"/>
      <c r="J155" s="66"/>
      <c r="K155" s="66"/>
    </row>
    <row r="156" spans="1:11" ht="15.75" customHeight="1" x14ac:dyDescent="0.2">
      <c r="A156" s="65">
        <f>IF(Finish!J158="",Finish!H158,Finish!H158&amp;" (fem "&amp;Finish!J158&amp;")")</f>
        <v>155</v>
      </c>
      <c r="B156" s="66" t="str">
        <f>Finish!M158</f>
        <v/>
      </c>
      <c r="C156" s="66" t="str">
        <f>Finish!N158</f>
        <v/>
      </c>
      <c r="D156" s="65" t="str">
        <f>Finish!O158</f>
        <v/>
      </c>
      <c r="E156" s="67">
        <f>Finish!F158</f>
        <v>7.1527777777777773E-2</v>
      </c>
      <c r="F156" s="65" t="e">
        <f>Finish!P158</f>
        <v>#N/A</v>
      </c>
      <c r="G156" s="66"/>
      <c r="H156" s="66"/>
      <c r="I156" s="66"/>
      <c r="J156" s="66"/>
      <c r="K156" s="66"/>
    </row>
    <row r="157" spans="1:11" ht="15.75" customHeight="1" x14ac:dyDescent="0.2">
      <c r="A157" s="65">
        <f>IF(Finish!J159="",Finish!H159,Finish!H159&amp;" (fem "&amp;Finish!J159&amp;")")</f>
        <v>156</v>
      </c>
      <c r="B157" s="66" t="str">
        <f>Finish!M159</f>
        <v/>
      </c>
      <c r="C157" s="66" t="str">
        <f>Finish!N159</f>
        <v/>
      </c>
      <c r="D157" s="65" t="str">
        <f>Finish!O159</f>
        <v/>
      </c>
      <c r="E157" s="67">
        <f>Finish!F159</f>
        <v>7.1527777777777773E-2</v>
      </c>
      <c r="F157" s="65" t="e">
        <f>Finish!P159</f>
        <v>#N/A</v>
      </c>
      <c r="G157" s="66"/>
      <c r="H157" s="66"/>
      <c r="I157" s="66"/>
      <c r="J157" s="66"/>
      <c r="K157" s="66"/>
    </row>
    <row r="158" spans="1:11" ht="15.75" customHeight="1" x14ac:dyDescent="0.2">
      <c r="A158" s="65">
        <f>IF(Finish!J160="",Finish!H160,Finish!H160&amp;" (fem "&amp;Finish!J160&amp;")")</f>
        <v>157</v>
      </c>
      <c r="B158" s="66" t="str">
        <f>Finish!M160</f>
        <v/>
      </c>
      <c r="C158" s="66" t="str">
        <f>Finish!N160</f>
        <v/>
      </c>
      <c r="D158" s="65" t="str">
        <f>Finish!O160</f>
        <v/>
      </c>
      <c r="E158" s="67">
        <f>Finish!F160</f>
        <v>7.1527777777777773E-2</v>
      </c>
      <c r="F158" s="65" t="e">
        <f>Finish!P160</f>
        <v>#N/A</v>
      </c>
      <c r="G158" s="66"/>
      <c r="H158" s="66"/>
      <c r="I158" s="66"/>
      <c r="J158" s="66"/>
      <c r="K158" s="66"/>
    </row>
    <row r="159" spans="1:11" ht="15.75" customHeight="1" x14ac:dyDescent="0.2">
      <c r="A159" s="65">
        <f>IF(Finish!J161="",Finish!H161,Finish!H161&amp;" (fem "&amp;Finish!J161&amp;")")</f>
        <v>158</v>
      </c>
      <c r="B159" s="66" t="str">
        <f>Finish!M161</f>
        <v/>
      </c>
      <c r="C159" s="66" t="str">
        <f>Finish!N161</f>
        <v/>
      </c>
      <c r="D159" s="65" t="str">
        <f>Finish!O161</f>
        <v/>
      </c>
      <c r="E159" s="67">
        <f>Finish!F161</f>
        <v>7.1527777777777773E-2</v>
      </c>
      <c r="F159" s="65" t="e">
        <f>Finish!P161</f>
        <v>#N/A</v>
      </c>
      <c r="G159" s="66"/>
      <c r="H159" s="66"/>
      <c r="I159" s="66"/>
      <c r="J159" s="66"/>
      <c r="K159" s="66"/>
    </row>
    <row r="160" spans="1:11" ht="15.75" customHeight="1" x14ac:dyDescent="0.2">
      <c r="A160" s="65">
        <f>IF(Finish!J162="",Finish!H162,Finish!H162&amp;" (fem "&amp;Finish!J162&amp;")")</f>
        <v>159</v>
      </c>
      <c r="B160" s="66" t="str">
        <f>Finish!M162</f>
        <v/>
      </c>
      <c r="C160" s="66" t="str">
        <f>Finish!N162</f>
        <v/>
      </c>
      <c r="D160" s="65" t="str">
        <f>Finish!O162</f>
        <v/>
      </c>
      <c r="E160" s="67">
        <f>Finish!F162</f>
        <v>7.1527777777777773E-2</v>
      </c>
      <c r="F160" s="65" t="e">
        <f>Finish!P162</f>
        <v>#N/A</v>
      </c>
      <c r="G160" s="66"/>
      <c r="H160" s="66"/>
      <c r="I160" s="66"/>
      <c r="J160" s="66"/>
      <c r="K160" s="66"/>
    </row>
    <row r="161" spans="1:11" ht="15.75" customHeight="1" x14ac:dyDescent="0.2">
      <c r="A161" s="65">
        <f>IF(Finish!J163="",Finish!H163,Finish!H163&amp;" (fem "&amp;Finish!J163&amp;")")</f>
        <v>160</v>
      </c>
      <c r="B161" s="66" t="str">
        <f>Finish!M163</f>
        <v/>
      </c>
      <c r="C161" s="66" t="str">
        <f>Finish!N163</f>
        <v/>
      </c>
      <c r="D161" s="65" t="str">
        <f>Finish!O163</f>
        <v/>
      </c>
      <c r="E161" s="67">
        <f>Finish!F163</f>
        <v>7.1527777777777773E-2</v>
      </c>
      <c r="F161" s="65" t="e">
        <f>Finish!P163</f>
        <v>#N/A</v>
      </c>
      <c r="G161" s="66"/>
      <c r="H161" s="66"/>
      <c r="I161" s="66"/>
      <c r="J161" s="66"/>
      <c r="K161" s="66"/>
    </row>
    <row r="162" spans="1:11" ht="15.75" customHeight="1" x14ac:dyDescent="0.2">
      <c r="A162" s="65">
        <f>IF(Finish!J164="",Finish!H164,Finish!H164&amp;" (fem "&amp;Finish!J164&amp;")")</f>
        <v>161</v>
      </c>
      <c r="B162" s="66" t="str">
        <f>Finish!M164</f>
        <v/>
      </c>
      <c r="C162" s="66" t="str">
        <f>Finish!N164</f>
        <v/>
      </c>
      <c r="D162" s="65" t="str">
        <f>Finish!O164</f>
        <v/>
      </c>
      <c r="E162" s="67">
        <f>Finish!F164</f>
        <v>7.1527777777777773E-2</v>
      </c>
      <c r="F162" s="65" t="e">
        <f>Finish!P164</f>
        <v>#N/A</v>
      </c>
      <c r="G162" s="66"/>
      <c r="H162" s="66"/>
      <c r="I162" s="66"/>
      <c r="J162" s="66"/>
      <c r="K162" s="66"/>
    </row>
    <row r="163" spans="1:11" ht="15.75" customHeight="1" x14ac:dyDescent="0.2">
      <c r="A163" s="65">
        <f>IF(Finish!J165="",Finish!H165,Finish!H165&amp;" (fem "&amp;Finish!J165&amp;")")</f>
        <v>162</v>
      </c>
      <c r="B163" s="66" t="str">
        <f>Finish!M165</f>
        <v/>
      </c>
      <c r="C163" s="66" t="str">
        <f>Finish!N165</f>
        <v/>
      </c>
      <c r="D163" s="65" t="str">
        <f>Finish!O165</f>
        <v/>
      </c>
      <c r="E163" s="67">
        <f>Finish!F165</f>
        <v>7.1527777777777773E-2</v>
      </c>
      <c r="F163" s="65" t="e">
        <f>Finish!P165</f>
        <v>#N/A</v>
      </c>
      <c r="G163" s="66"/>
      <c r="H163" s="66"/>
      <c r="I163" s="66"/>
      <c r="J163" s="66"/>
      <c r="K163" s="66"/>
    </row>
    <row r="164" spans="1:11" ht="15.75" customHeight="1" x14ac:dyDescent="0.2">
      <c r="A164" s="65">
        <f>IF(Finish!J166="",Finish!H166,Finish!H166&amp;" (fem "&amp;Finish!J166&amp;")")</f>
        <v>163</v>
      </c>
      <c r="B164" s="66" t="str">
        <f>Finish!M166</f>
        <v/>
      </c>
      <c r="C164" s="66" t="str">
        <f>Finish!N166</f>
        <v/>
      </c>
      <c r="D164" s="65" t="str">
        <f>Finish!O166</f>
        <v/>
      </c>
      <c r="E164" s="67">
        <f>Finish!F166</f>
        <v>7.1527777777777773E-2</v>
      </c>
      <c r="F164" s="65" t="e">
        <f>Finish!P166</f>
        <v>#N/A</v>
      </c>
      <c r="G164" s="66"/>
      <c r="H164" s="66"/>
      <c r="I164" s="66"/>
      <c r="J164" s="66"/>
      <c r="K164" s="66"/>
    </row>
    <row r="165" spans="1:11" ht="15.75" customHeight="1" x14ac:dyDescent="0.2">
      <c r="A165" s="65">
        <f>IF(Finish!J167="",Finish!H167,Finish!H167&amp;" (fem "&amp;Finish!J167&amp;")")</f>
        <v>164</v>
      </c>
      <c r="B165" s="66" t="str">
        <f>Finish!M167</f>
        <v/>
      </c>
      <c r="C165" s="66" t="str">
        <f>Finish!N167</f>
        <v/>
      </c>
      <c r="D165" s="65" t="str">
        <f>Finish!O167</f>
        <v/>
      </c>
      <c r="E165" s="67">
        <f>Finish!F167</f>
        <v>7.1527777777777773E-2</v>
      </c>
      <c r="F165" s="65" t="e">
        <f>Finish!P167</f>
        <v>#N/A</v>
      </c>
      <c r="G165" s="66"/>
      <c r="H165" s="66"/>
      <c r="I165" s="66"/>
      <c r="J165" s="66"/>
      <c r="K165" s="66"/>
    </row>
    <row r="166" spans="1:11" ht="15.75" customHeight="1" x14ac:dyDescent="0.2">
      <c r="A166" s="65">
        <f>IF(Finish!J168="",Finish!H168,Finish!H168&amp;" (fem "&amp;Finish!J168&amp;")")</f>
        <v>165</v>
      </c>
      <c r="B166" s="66" t="str">
        <f>Finish!M168</f>
        <v/>
      </c>
      <c r="C166" s="66" t="str">
        <f>Finish!N168</f>
        <v/>
      </c>
      <c r="D166" s="65" t="str">
        <f>Finish!O168</f>
        <v/>
      </c>
      <c r="E166" s="67">
        <f>Finish!F168</f>
        <v>7.1527777777777773E-2</v>
      </c>
      <c r="F166" s="65" t="e">
        <f>Finish!P168</f>
        <v>#N/A</v>
      </c>
      <c r="G166" s="66"/>
      <c r="H166" s="66"/>
      <c r="I166" s="66"/>
      <c r="J166" s="66"/>
      <c r="K166" s="66"/>
    </row>
    <row r="167" spans="1:11" ht="15.75" customHeight="1" x14ac:dyDescent="0.2">
      <c r="A167" s="65">
        <f>IF(Finish!J169="",Finish!H169,Finish!H169&amp;" (fem "&amp;Finish!J169&amp;")")</f>
        <v>166</v>
      </c>
      <c r="B167" s="66" t="str">
        <f>Finish!M169</f>
        <v/>
      </c>
      <c r="C167" s="66" t="str">
        <f>Finish!N169</f>
        <v/>
      </c>
      <c r="D167" s="65" t="str">
        <f>Finish!O169</f>
        <v/>
      </c>
      <c r="E167" s="67">
        <f>Finish!F169</f>
        <v>7.1527777777777773E-2</v>
      </c>
      <c r="F167" s="65" t="e">
        <f>Finish!P169</f>
        <v>#N/A</v>
      </c>
      <c r="G167" s="66"/>
      <c r="H167" s="66"/>
      <c r="I167" s="66"/>
      <c r="J167" s="66"/>
      <c r="K167" s="66"/>
    </row>
    <row r="168" spans="1:11" ht="15.75" customHeight="1" x14ac:dyDescent="0.2">
      <c r="A168" s="65">
        <f>IF(Finish!J170="",Finish!H170,Finish!H170&amp;" (fem "&amp;Finish!J170&amp;")")</f>
        <v>167</v>
      </c>
      <c r="B168" s="66" t="str">
        <f>Finish!M170</f>
        <v/>
      </c>
      <c r="C168" s="66" t="str">
        <f>Finish!N170</f>
        <v/>
      </c>
      <c r="D168" s="65" t="str">
        <f>Finish!O170</f>
        <v/>
      </c>
      <c r="E168" s="67">
        <f>Finish!F170</f>
        <v>7.1527777777777773E-2</v>
      </c>
      <c r="F168" s="65" t="e">
        <f>Finish!P170</f>
        <v>#N/A</v>
      </c>
      <c r="G168" s="66"/>
      <c r="H168" s="66"/>
      <c r="I168" s="66"/>
      <c r="J168" s="66"/>
      <c r="K168" s="66"/>
    </row>
    <row r="169" spans="1:11" ht="15.75" customHeight="1" x14ac:dyDescent="0.2">
      <c r="A169" s="65">
        <f>IF(Finish!J171="",Finish!H171,Finish!H171&amp;" (fem "&amp;Finish!J171&amp;")")</f>
        <v>168</v>
      </c>
      <c r="B169" s="66" t="str">
        <f>Finish!M171</f>
        <v/>
      </c>
      <c r="C169" s="66" t="str">
        <f>Finish!N171</f>
        <v/>
      </c>
      <c r="D169" s="65" t="str">
        <f>Finish!O171</f>
        <v/>
      </c>
      <c r="E169" s="67">
        <f>Finish!F171</f>
        <v>7.1527777777777773E-2</v>
      </c>
      <c r="F169" s="65" t="e">
        <f>Finish!P171</f>
        <v>#N/A</v>
      </c>
      <c r="G169" s="66"/>
      <c r="H169" s="66"/>
      <c r="I169" s="66"/>
      <c r="J169" s="66"/>
      <c r="K169" s="66"/>
    </row>
    <row r="170" spans="1:11" ht="15.75" customHeight="1" x14ac:dyDescent="0.2">
      <c r="A170" s="65">
        <f>IF(Finish!J172="",Finish!H172,Finish!H172&amp;" (fem "&amp;Finish!J172&amp;")")</f>
        <v>169</v>
      </c>
      <c r="B170" s="66" t="str">
        <f>Finish!M172</f>
        <v/>
      </c>
      <c r="C170" s="66" t="str">
        <f>Finish!N172</f>
        <v/>
      </c>
      <c r="D170" s="65" t="str">
        <f>Finish!O172</f>
        <v/>
      </c>
      <c r="E170" s="67">
        <f>Finish!F172</f>
        <v>7.1527777777777773E-2</v>
      </c>
      <c r="F170" s="65" t="e">
        <f>Finish!P172</f>
        <v>#N/A</v>
      </c>
      <c r="G170" s="66"/>
      <c r="H170" s="66"/>
      <c r="I170" s="66"/>
      <c r="J170" s="66"/>
      <c r="K170" s="66"/>
    </row>
    <row r="171" spans="1:11" ht="15.75" customHeight="1" x14ac:dyDescent="0.2">
      <c r="A171" s="65">
        <f>IF(Finish!J173="",Finish!H173,Finish!H173&amp;" (fem "&amp;Finish!J173&amp;")")</f>
        <v>170</v>
      </c>
      <c r="B171" s="66" t="str">
        <f>Finish!M173</f>
        <v/>
      </c>
      <c r="C171" s="66" t="str">
        <f>Finish!N173</f>
        <v/>
      </c>
      <c r="D171" s="65" t="str">
        <f>Finish!O173</f>
        <v/>
      </c>
      <c r="E171" s="67">
        <f>Finish!F173</f>
        <v>7.1527777777777773E-2</v>
      </c>
      <c r="F171" s="65" t="e">
        <f>Finish!P173</f>
        <v>#N/A</v>
      </c>
      <c r="G171" s="66"/>
      <c r="H171" s="66"/>
      <c r="I171" s="66"/>
      <c r="J171" s="66"/>
      <c r="K171" s="66"/>
    </row>
    <row r="172" spans="1:11" ht="15.75" customHeight="1" x14ac:dyDescent="0.2">
      <c r="A172" s="65">
        <f>IF(Finish!J174="",Finish!H174,Finish!H174&amp;" (fem "&amp;Finish!J174&amp;")")</f>
        <v>171</v>
      </c>
      <c r="B172" s="66" t="str">
        <f>Finish!M174</f>
        <v/>
      </c>
      <c r="C172" s="66" t="str">
        <f>Finish!N174</f>
        <v/>
      </c>
      <c r="D172" s="65" t="str">
        <f>Finish!O174</f>
        <v/>
      </c>
      <c r="E172" s="67">
        <f>Finish!F174</f>
        <v>7.1527777777777773E-2</v>
      </c>
      <c r="F172" s="65" t="e">
        <f>Finish!P174</f>
        <v>#N/A</v>
      </c>
      <c r="G172" s="66"/>
      <c r="H172" s="66"/>
      <c r="I172" s="66"/>
      <c r="J172" s="66"/>
      <c r="K172" s="66"/>
    </row>
    <row r="173" spans="1:11" ht="15.75" customHeight="1" x14ac:dyDescent="0.2">
      <c r="A173" s="65">
        <f>IF(Finish!J175="",Finish!H175,Finish!H175&amp;" (fem "&amp;Finish!J175&amp;")")</f>
        <v>172</v>
      </c>
      <c r="B173" s="66" t="str">
        <f>Finish!M175</f>
        <v/>
      </c>
      <c r="C173" s="66" t="str">
        <f>Finish!N175</f>
        <v/>
      </c>
      <c r="D173" s="65" t="str">
        <f>Finish!O175</f>
        <v/>
      </c>
      <c r="E173" s="67">
        <f>Finish!F175</f>
        <v>7.1527777777777773E-2</v>
      </c>
      <c r="F173" s="65" t="e">
        <f>Finish!P175</f>
        <v>#N/A</v>
      </c>
      <c r="G173" s="66"/>
      <c r="H173" s="66"/>
      <c r="I173" s="66"/>
      <c r="J173" s="66"/>
      <c r="K173" s="66"/>
    </row>
    <row r="174" spans="1:11" ht="15.75" customHeight="1" x14ac:dyDescent="0.2">
      <c r="A174" s="65">
        <f>IF(Finish!J176="",Finish!H176,Finish!H176&amp;" (fem "&amp;Finish!J176&amp;")")</f>
        <v>173</v>
      </c>
      <c r="B174" s="66" t="str">
        <f>Finish!M176</f>
        <v/>
      </c>
      <c r="C174" s="66" t="str">
        <f>Finish!N176</f>
        <v/>
      </c>
      <c r="D174" s="65" t="str">
        <f>Finish!O176</f>
        <v/>
      </c>
      <c r="E174" s="67">
        <f>Finish!F176</f>
        <v>7.1527777777777773E-2</v>
      </c>
      <c r="F174" s="65" t="e">
        <f>Finish!P176</f>
        <v>#N/A</v>
      </c>
      <c r="G174" s="66"/>
      <c r="H174" s="66"/>
      <c r="I174" s="66"/>
      <c r="J174" s="66"/>
      <c r="K174" s="66"/>
    </row>
    <row r="175" spans="1:11" ht="15.75" customHeight="1" x14ac:dyDescent="0.2">
      <c r="A175" s="65">
        <f>IF(Finish!J177="",Finish!H177,Finish!H177&amp;" (fem "&amp;Finish!J177&amp;")")</f>
        <v>174</v>
      </c>
      <c r="B175" s="66" t="str">
        <f>Finish!M177</f>
        <v/>
      </c>
      <c r="C175" s="66" t="str">
        <f>Finish!N177</f>
        <v/>
      </c>
      <c r="D175" s="65" t="str">
        <f>Finish!O177</f>
        <v/>
      </c>
      <c r="E175" s="67">
        <f>Finish!F177</f>
        <v>7.1527777777777773E-2</v>
      </c>
      <c r="F175" s="65" t="e">
        <f>Finish!P177</f>
        <v>#N/A</v>
      </c>
      <c r="G175" s="66"/>
      <c r="H175" s="66"/>
      <c r="I175" s="66"/>
      <c r="J175" s="66"/>
      <c r="K175" s="66"/>
    </row>
    <row r="176" spans="1:11" ht="15.75" customHeight="1" x14ac:dyDescent="0.2">
      <c r="A176" s="65">
        <f>IF(Finish!J178="",Finish!H178,Finish!H178&amp;" (fem "&amp;Finish!J178&amp;")")</f>
        <v>175</v>
      </c>
      <c r="B176" s="66" t="str">
        <f>Finish!M178</f>
        <v/>
      </c>
      <c r="C176" s="66" t="str">
        <f>Finish!N178</f>
        <v/>
      </c>
      <c r="D176" s="65" t="str">
        <f>Finish!O178</f>
        <v/>
      </c>
      <c r="E176" s="67">
        <f>Finish!F178</f>
        <v>7.1527777777777773E-2</v>
      </c>
      <c r="F176" s="65" t="e">
        <f>Finish!P178</f>
        <v>#N/A</v>
      </c>
      <c r="G176" s="66"/>
      <c r="H176" s="66"/>
      <c r="I176" s="66"/>
      <c r="J176" s="66"/>
      <c r="K176" s="66"/>
    </row>
    <row r="177" spans="1:11" ht="15.75" customHeight="1" x14ac:dyDescent="0.2">
      <c r="A177" s="65">
        <f>IF(Finish!J179="",Finish!H179,Finish!H179&amp;" (fem "&amp;Finish!J179&amp;")")</f>
        <v>176</v>
      </c>
      <c r="B177" s="66" t="str">
        <f>Finish!M179</f>
        <v/>
      </c>
      <c r="C177" s="66" t="str">
        <f>Finish!N179</f>
        <v/>
      </c>
      <c r="D177" s="65" t="str">
        <f>Finish!O179</f>
        <v/>
      </c>
      <c r="E177" s="67">
        <f>Finish!F179</f>
        <v>7.1527777777777773E-2</v>
      </c>
      <c r="F177" s="65" t="e">
        <f>Finish!P179</f>
        <v>#N/A</v>
      </c>
      <c r="G177" s="66"/>
      <c r="H177" s="66"/>
      <c r="I177" s="66"/>
      <c r="J177" s="66"/>
      <c r="K177" s="66"/>
    </row>
    <row r="178" spans="1:11" ht="15.75" customHeight="1" x14ac:dyDescent="0.2">
      <c r="A178" s="65">
        <f>IF(Finish!J180="",Finish!H180,Finish!H180&amp;" (fem "&amp;Finish!J180&amp;")")</f>
        <v>177</v>
      </c>
      <c r="B178" s="66" t="str">
        <f>Finish!M180</f>
        <v/>
      </c>
      <c r="C178" s="66" t="str">
        <f>Finish!N180</f>
        <v/>
      </c>
      <c r="D178" s="65" t="str">
        <f>Finish!O180</f>
        <v/>
      </c>
      <c r="E178" s="67">
        <f>Finish!F180</f>
        <v>7.1527777777777773E-2</v>
      </c>
      <c r="F178" s="65" t="e">
        <f>Finish!P180</f>
        <v>#N/A</v>
      </c>
      <c r="G178" s="66"/>
      <c r="H178" s="66"/>
      <c r="I178" s="66"/>
      <c r="J178" s="66"/>
      <c r="K178" s="66"/>
    </row>
    <row r="179" spans="1:11" ht="15.75" customHeight="1" x14ac:dyDescent="0.2">
      <c r="A179" s="65">
        <f>IF(Finish!J181="",Finish!H181,Finish!H181&amp;" (fem "&amp;Finish!J181&amp;")")</f>
        <v>178</v>
      </c>
      <c r="B179" s="66" t="str">
        <f>Finish!M181</f>
        <v/>
      </c>
      <c r="C179" s="66" t="str">
        <f>Finish!N181</f>
        <v/>
      </c>
      <c r="D179" s="65" t="str">
        <f>Finish!O181</f>
        <v/>
      </c>
      <c r="E179" s="67">
        <f>Finish!F181</f>
        <v>7.1527777777777773E-2</v>
      </c>
      <c r="F179" s="65" t="e">
        <f>Finish!P181</f>
        <v>#N/A</v>
      </c>
      <c r="G179" s="66"/>
      <c r="H179" s="66"/>
      <c r="I179" s="66"/>
      <c r="J179" s="66"/>
      <c r="K179" s="66"/>
    </row>
    <row r="180" spans="1:11" ht="15.75" customHeight="1" x14ac:dyDescent="0.2">
      <c r="A180" s="65">
        <f>IF(Finish!J182="",Finish!H182,Finish!H182&amp;" (fem "&amp;Finish!J182&amp;")")</f>
        <v>179</v>
      </c>
      <c r="B180" s="66" t="str">
        <f>Finish!M182</f>
        <v/>
      </c>
      <c r="C180" s="66" t="str">
        <f>Finish!N182</f>
        <v/>
      </c>
      <c r="D180" s="65" t="str">
        <f>Finish!O182</f>
        <v/>
      </c>
      <c r="E180" s="67">
        <f>Finish!F182</f>
        <v>7.1527777777777773E-2</v>
      </c>
      <c r="F180" s="65" t="e">
        <f>Finish!P182</f>
        <v>#N/A</v>
      </c>
      <c r="G180" s="66"/>
      <c r="H180" s="66"/>
      <c r="I180" s="66"/>
      <c r="J180" s="66"/>
      <c r="K180" s="66"/>
    </row>
    <row r="181" spans="1:11" ht="15.75" customHeight="1" x14ac:dyDescent="0.2">
      <c r="A181" s="65">
        <f>IF(Finish!J183="",Finish!H183,Finish!H183&amp;" (fem "&amp;Finish!J183&amp;")")</f>
        <v>180</v>
      </c>
      <c r="B181" s="66" t="str">
        <f>Finish!M183</f>
        <v/>
      </c>
      <c r="C181" s="66" t="str">
        <f>Finish!N183</f>
        <v/>
      </c>
      <c r="D181" s="65" t="str">
        <f>Finish!O183</f>
        <v/>
      </c>
      <c r="E181" s="67">
        <f>Finish!F183</f>
        <v>7.1527777777777773E-2</v>
      </c>
      <c r="F181" s="65" t="e">
        <f>Finish!P183</f>
        <v>#N/A</v>
      </c>
      <c r="G181" s="66"/>
      <c r="H181" s="66"/>
      <c r="I181" s="66"/>
      <c r="J181" s="66"/>
      <c r="K181" s="66"/>
    </row>
    <row r="182" spans="1:11" ht="15.75" customHeight="1" x14ac:dyDescent="0.2">
      <c r="A182" s="65">
        <f>IF(Finish!J184="",Finish!H184,Finish!H184&amp;" (fem "&amp;Finish!J184&amp;")")</f>
        <v>181</v>
      </c>
      <c r="B182" s="66" t="str">
        <f>Finish!M184</f>
        <v/>
      </c>
      <c r="C182" s="66" t="str">
        <f>Finish!N184</f>
        <v/>
      </c>
      <c r="D182" s="65" t="str">
        <f>Finish!O184</f>
        <v/>
      </c>
      <c r="E182" s="67">
        <f>Finish!F184</f>
        <v>7.1527777777777773E-2</v>
      </c>
      <c r="F182" s="65" t="e">
        <f>Finish!P184</f>
        <v>#N/A</v>
      </c>
      <c r="G182" s="66"/>
      <c r="H182" s="66"/>
      <c r="I182" s="66"/>
      <c r="J182" s="66"/>
      <c r="K182" s="66"/>
    </row>
    <row r="183" spans="1:11" ht="15.75" customHeight="1" x14ac:dyDescent="0.2">
      <c r="A183" s="65">
        <f>IF(Finish!J185="",Finish!H185,Finish!H185&amp;" (fem "&amp;Finish!J185&amp;")")</f>
        <v>182</v>
      </c>
      <c r="B183" s="66" t="str">
        <f>Finish!M185</f>
        <v/>
      </c>
      <c r="C183" s="66" t="str">
        <f>Finish!N185</f>
        <v/>
      </c>
      <c r="D183" s="65" t="str">
        <f>Finish!O185</f>
        <v/>
      </c>
      <c r="E183" s="67">
        <f>Finish!F185</f>
        <v>7.1527777777777773E-2</v>
      </c>
      <c r="F183" s="65" t="e">
        <f>Finish!P185</f>
        <v>#N/A</v>
      </c>
      <c r="G183" s="66"/>
      <c r="H183" s="66"/>
      <c r="I183" s="66"/>
      <c r="J183" s="66"/>
      <c r="K183" s="66"/>
    </row>
    <row r="184" spans="1:11" ht="15.75" customHeight="1" x14ac:dyDescent="0.2">
      <c r="A184" s="65">
        <f>IF(Finish!J186="",Finish!H186,Finish!H186&amp;" (fem "&amp;Finish!J186&amp;")")</f>
        <v>183</v>
      </c>
      <c r="B184" s="66" t="str">
        <f>Finish!M186</f>
        <v/>
      </c>
      <c r="C184" s="66" t="str">
        <f>Finish!N186</f>
        <v/>
      </c>
      <c r="D184" s="65" t="str">
        <f>Finish!O186</f>
        <v/>
      </c>
      <c r="E184" s="67">
        <f>Finish!F186</f>
        <v>7.1527777777777773E-2</v>
      </c>
      <c r="F184" s="65" t="e">
        <f>Finish!P186</f>
        <v>#N/A</v>
      </c>
      <c r="G184" s="66"/>
      <c r="H184" s="66"/>
      <c r="I184" s="66"/>
      <c r="J184" s="66"/>
      <c r="K184" s="66"/>
    </row>
    <row r="185" spans="1:11" ht="15.75" customHeight="1" x14ac:dyDescent="0.2">
      <c r="A185" s="65">
        <f>IF(Finish!J187="",Finish!H187,Finish!H187&amp;" (fem "&amp;Finish!J187&amp;")")</f>
        <v>184</v>
      </c>
      <c r="B185" s="66" t="str">
        <f>Finish!M187</f>
        <v/>
      </c>
      <c r="C185" s="66" t="str">
        <f>Finish!N187</f>
        <v/>
      </c>
      <c r="D185" s="65" t="str">
        <f>Finish!O187</f>
        <v/>
      </c>
      <c r="E185" s="67">
        <f>Finish!F187</f>
        <v>7.1527777777777773E-2</v>
      </c>
      <c r="F185" s="65" t="e">
        <f>Finish!P187</f>
        <v>#N/A</v>
      </c>
      <c r="G185" s="66"/>
      <c r="H185" s="66"/>
      <c r="I185" s="66"/>
      <c r="J185" s="66"/>
      <c r="K185" s="66"/>
    </row>
    <row r="186" spans="1:11" ht="15.75" customHeight="1" x14ac:dyDescent="0.2">
      <c r="A186" s="65">
        <f>IF(Finish!J188="",Finish!H188,Finish!H188&amp;" (fem "&amp;Finish!J188&amp;")")</f>
        <v>185</v>
      </c>
      <c r="B186" s="66" t="str">
        <f>Finish!M188</f>
        <v/>
      </c>
      <c r="C186" s="66" t="str">
        <f>Finish!N188</f>
        <v/>
      </c>
      <c r="D186" s="65" t="str">
        <f>Finish!O188</f>
        <v/>
      </c>
      <c r="E186" s="67">
        <f>Finish!F188</f>
        <v>7.1527777777777773E-2</v>
      </c>
      <c r="F186" s="65" t="e">
        <f>Finish!P188</f>
        <v>#N/A</v>
      </c>
      <c r="G186" s="66"/>
      <c r="H186" s="66"/>
      <c r="I186" s="66"/>
      <c r="J186" s="66"/>
      <c r="K186" s="66"/>
    </row>
    <row r="187" spans="1:11" ht="15.75" customHeight="1" x14ac:dyDescent="0.2">
      <c r="A187" s="65">
        <f>IF(Finish!J189="",Finish!H189,Finish!H189&amp;" (fem "&amp;Finish!J189&amp;")")</f>
        <v>186</v>
      </c>
      <c r="B187" s="66" t="str">
        <f>Finish!M189</f>
        <v/>
      </c>
      <c r="C187" s="66" t="str">
        <f>Finish!N189</f>
        <v/>
      </c>
      <c r="D187" s="65" t="str">
        <f>Finish!O189</f>
        <v/>
      </c>
      <c r="E187" s="67">
        <f>Finish!F189</f>
        <v>7.1527777777777773E-2</v>
      </c>
      <c r="F187" s="65" t="e">
        <f>Finish!P189</f>
        <v>#N/A</v>
      </c>
      <c r="G187" s="66"/>
      <c r="H187" s="66"/>
      <c r="I187" s="66"/>
      <c r="J187" s="66"/>
      <c r="K187" s="66"/>
    </row>
    <row r="188" spans="1:11" ht="15.75" customHeight="1" x14ac:dyDescent="0.2">
      <c r="A188" s="65">
        <f>IF(Finish!J190="",Finish!H190,Finish!H190&amp;" (fem "&amp;Finish!J190&amp;")")</f>
        <v>187</v>
      </c>
      <c r="B188" s="66" t="str">
        <f>Finish!M190</f>
        <v/>
      </c>
      <c r="C188" s="66" t="str">
        <f>Finish!N190</f>
        <v/>
      </c>
      <c r="D188" s="65" t="str">
        <f>Finish!O190</f>
        <v/>
      </c>
      <c r="E188" s="67">
        <f>Finish!F190</f>
        <v>7.1527777777777773E-2</v>
      </c>
      <c r="F188" s="65" t="e">
        <f>Finish!P190</f>
        <v>#N/A</v>
      </c>
      <c r="G188" s="66"/>
      <c r="H188" s="66"/>
      <c r="I188" s="66"/>
      <c r="J188" s="66"/>
      <c r="K188" s="66"/>
    </row>
    <row r="189" spans="1:11" ht="15.75" customHeight="1" x14ac:dyDescent="0.2">
      <c r="A189" s="65">
        <f>IF(Finish!J191="",Finish!H191,Finish!H191&amp;" (fem "&amp;Finish!J191&amp;")")</f>
        <v>188</v>
      </c>
      <c r="B189" s="66" t="str">
        <f>Finish!M191</f>
        <v/>
      </c>
      <c r="C189" s="66" t="str">
        <f>Finish!N191</f>
        <v/>
      </c>
      <c r="D189" s="65" t="str">
        <f>Finish!O191</f>
        <v/>
      </c>
      <c r="E189" s="67">
        <f>Finish!F191</f>
        <v>7.1527777777777773E-2</v>
      </c>
      <c r="F189" s="65" t="e">
        <f>Finish!P191</f>
        <v>#N/A</v>
      </c>
      <c r="G189" s="66"/>
      <c r="H189" s="66"/>
      <c r="I189" s="66"/>
      <c r="J189" s="66"/>
      <c r="K189" s="66"/>
    </row>
    <row r="190" spans="1:11" ht="15.75" customHeight="1" x14ac:dyDescent="0.2">
      <c r="A190" s="65">
        <f>IF(Finish!J192="",Finish!H192,Finish!H192&amp;" (fem "&amp;Finish!J192&amp;")")</f>
        <v>189</v>
      </c>
      <c r="B190" s="66" t="str">
        <f>Finish!M192</f>
        <v/>
      </c>
      <c r="C190" s="66" t="str">
        <f>Finish!N192</f>
        <v/>
      </c>
      <c r="D190" s="65" t="str">
        <f>Finish!O192</f>
        <v/>
      </c>
      <c r="E190" s="67">
        <f>Finish!F192</f>
        <v>7.1527777777777773E-2</v>
      </c>
      <c r="F190" s="65" t="e">
        <f>Finish!P192</f>
        <v>#N/A</v>
      </c>
      <c r="G190" s="66"/>
      <c r="H190" s="66"/>
      <c r="I190" s="66"/>
      <c r="J190" s="66"/>
      <c r="K190" s="66"/>
    </row>
    <row r="191" spans="1:11" ht="15.75" customHeight="1" x14ac:dyDescent="0.2">
      <c r="A191" s="65">
        <f>IF(Finish!J193="",Finish!H193,Finish!H193&amp;" (fem "&amp;Finish!J193&amp;")")</f>
        <v>190</v>
      </c>
      <c r="B191" s="66" t="str">
        <f>Finish!M193</f>
        <v/>
      </c>
      <c r="C191" s="66" t="str">
        <f>Finish!N193</f>
        <v/>
      </c>
      <c r="D191" s="65" t="str">
        <f>Finish!O193</f>
        <v/>
      </c>
      <c r="E191" s="67">
        <f>Finish!F193</f>
        <v>7.1527777777777773E-2</v>
      </c>
      <c r="F191" s="65" t="e">
        <f>Finish!P193</f>
        <v>#N/A</v>
      </c>
      <c r="G191" s="66"/>
      <c r="H191" s="66"/>
      <c r="I191" s="66"/>
      <c r="J191" s="66"/>
      <c r="K191" s="66"/>
    </row>
    <row r="192" spans="1:11" ht="15.75" customHeight="1" x14ac:dyDescent="0.2">
      <c r="A192" s="65">
        <f>IF(Finish!J194="",Finish!H194,Finish!H194&amp;" (fem "&amp;Finish!J194&amp;")")</f>
        <v>191</v>
      </c>
      <c r="B192" s="66" t="str">
        <f>Finish!M194</f>
        <v/>
      </c>
      <c r="C192" s="66" t="str">
        <f>Finish!N194</f>
        <v/>
      </c>
      <c r="D192" s="65" t="str">
        <f>Finish!O194</f>
        <v/>
      </c>
      <c r="E192" s="67">
        <f>Finish!F194</f>
        <v>7.1527777777777773E-2</v>
      </c>
      <c r="F192" s="65" t="e">
        <f>Finish!P194</f>
        <v>#N/A</v>
      </c>
      <c r="G192" s="66"/>
      <c r="H192" s="66"/>
      <c r="I192" s="66"/>
      <c r="J192" s="66"/>
      <c r="K192" s="66"/>
    </row>
    <row r="193" spans="1:11" ht="15.75" customHeight="1" x14ac:dyDescent="0.2">
      <c r="A193" s="65">
        <f>IF(Finish!J195="",Finish!H195,Finish!H195&amp;" (fem "&amp;Finish!J195&amp;")")</f>
        <v>192</v>
      </c>
      <c r="B193" s="66" t="str">
        <f>Finish!M195</f>
        <v/>
      </c>
      <c r="C193" s="66" t="str">
        <f>Finish!N195</f>
        <v/>
      </c>
      <c r="D193" s="65" t="str">
        <f>Finish!O195</f>
        <v/>
      </c>
      <c r="E193" s="67">
        <f>Finish!F195</f>
        <v>7.1527777777777773E-2</v>
      </c>
      <c r="F193" s="65" t="e">
        <f>Finish!P195</f>
        <v>#N/A</v>
      </c>
      <c r="G193" s="66"/>
      <c r="H193" s="66"/>
      <c r="I193" s="66"/>
      <c r="J193" s="66"/>
      <c r="K193" s="66"/>
    </row>
    <row r="194" spans="1:11" ht="15.75" customHeight="1" x14ac:dyDescent="0.2">
      <c r="A194" s="65">
        <f>IF(Finish!J196="",Finish!H196,Finish!H196&amp;" (fem "&amp;Finish!J196&amp;")")</f>
        <v>193</v>
      </c>
      <c r="B194" s="66" t="str">
        <f>Finish!M196</f>
        <v/>
      </c>
      <c r="C194" s="66" t="str">
        <f>Finish!N196</f>
        <v/>
      </c>
      <c r="D194" s="65" t="str">
        <f>Finish!O196</f>
        <v/>
      </c>
      <c r="E194" s="67">
        <f>Finish!F196</f>
        <v>7.1527777777777773E-2</v>
      </c>
      <c r="F194" s="65" t="e">
        <f>Finish!P196</f>
        <v>#N/A</v>
      </c>
      <c r="G194" s="66"/>
      <c r="H194" s="66"/>
      <c r="I194" s="66"/>
      <c r="J194" s="66"/>
      <c r="K194" s="66"/>
    </row>
    <row r="195" spans="1:11" ht="15.75" customHeight="1" x14ac:dyDescent="0.2">
      <c r="A195" s="65">
        <f>IF(Finish!J197="",Finish!H197,Finish!H197&amp;" (fem "&amp;Finish!J197&amp;")")</f>
        <v>194</v>
      </c>
      <c r="B195" s="66" t="str">
        <f>Finish!M197</f>
        <v/>
      </c>
      <c r="C195" s="66" t="str">
        <f>Finish!N197</f>
        <v/>
      </c>
      <c r="D195" s="65" t="str">
        <f>Finish!O197</f>
        <v/>
      </c>
      <c r="E195" s="67">
        <f>Finish!F197</f>
        <v>7.1527777777777773E-2</v>
      </c>
      <c r="F195" s="65" t="e">
        <f>Finish!P197</f>
        <v>#N/A</v>
      </c>
      <c r="G195" s="66"/>
      <c r="H195" s="66"/>
      <c r="I195" s="66"/>
      <c r="J195" s="66"/>
      <c r="K195" s="66"/>
    </row>
    <row r="196" spans="1:11" ht="15.75" customHeight="1" x14ac:dyDescent="0.2">
      <c r="A196" s="65">
        <f>IF(Finish!J198="",Finish!H198,Finish!H198&amp;" (fem "&amp;Finish!J198&amp;")")</f>
        <v>195</v>
      </c>
      <c r="B196" s="66" t="str">
        <f>Finish!M198</f>
        <v/>
      </c>
      <c r="C196" s="66" t="str">
        <f>Finish!N198</f>
        <v/>
      </c>
      <c r="D196" s="65" t="str">
        <f>Finish!O198</f>
        <v/>
      </c>
      <c r="E196" s="67">
        <f>Finish!F198</f>
        <v>7.1527777777777773E-2</v>
      </c>
      <c r="F196" s="65" t="e">
        <f>Finish!P198</f>
        <v>#N/A</v>
      </c>
      <c r="G196" s="66"/>
      <c r="H196" s="66"/>
      <c r="I196" s="66"/>
      <c r="J196" s="66"/>
      <c r="K196" s="66"/>
    </row>
    <row r="197" spans="1:11" ht="15.75" customHeight="1" x14ac:dyDescent="0.2">
      <c r="A197" s="65">
        <f>IF(Finish!J199="",Finish!H199,Finish!H199&amp;" (fem "&amp;Finish!J199&amp;")")</f>
        <v>196</v>
      </c>
      <c r="B197" s="66" t="str">
        <f>Finish!M199</f>
        <v/>
      </c>
      <c r="C197" s="66" t="str">
        <f>Finish!N199</f>
        <v/>
      </c>
      <c r="D197" s="65" t="str">
        <f>Finish!O199</f>
        <v/>
      </c>
      <c r="E197" s="67">
        <f>Finish!F199</f>
        <v>7.1527777777777773E-2</v>
      </c>
      <c r="F197" s="65" t="e">
        <f>Finish!P199</f>
        <v>#N/A</v>
      </c>
      <c r="G197" s="66"/>
      <c r="H197" s="66"/>
      <c r="I197" s="66"/>
      <c r="J197" s="66"/>
      <c r="K197" s="66"/>
    </row>
    <row r="198" spans="1:11" ht="15.75" customHeight="1" x14ac:dyDescent="0.2">
      <c r="A198" s="65">
        <f>IF(Finish!J200="",Finish!H200,Finish!H200&amp;" (fem "&amp;Finish!J200&amp;")")</f>
        <v>197</v>
      </c>
      <c r="B198" s="66" t="str">
        <f>Finish!M200</f>
        <v/>
      </c>
      <c r="C198" s="66" t="str">
        <f>Finish!N200</f>
        <v/>
      </c>
      <c r="D198" s="65" t="str">
        <f>Finish!O200</f>
        <v/>
      </c>
      <c r="E198" s="67">
        <f>Finish!F200</f>
        <v>7.1527777777777773E-2</v>
      </c>
      <c r="F198" s="65" t="e">
        <f>Finish!P200</f>
        <v>#N/A</v>
      </c>
      <c r="G198" s="66"/>
      <c r="H198" s="66"/>
      <c r="I198" s="66"/>
      <c r="J198" s="66"/>
      <c r="K198" s="66"/>
    </row>
    <row r="199" spans="1:11" ht="15.75" customHeight="1" x14ac:dyDescent="0.2">
      <c r="A199" s="65">
        <f>IF(Finish!J201="",Finish!H201,Finish!H201&amp;" (fem "&amp;Finish!J201&amp;")")</f>
        <v>198</v>
      </c>
      <c r="B199" s="66" t="str">
        <f>Finish!M201</f>
        <v/>
      </c>
      <c r="C199" s="66" t="str">
        <f>Finish!N201</f>
        <v/>
      </c>
      <c r="D199" s="65" t="str">
        <f>Finish!O201</f>
        <v/>
      </c>
      <c r="E199" s="67">
        <f>Finish!F201</f>
        <v>7.1527777777777773E-2</v>
      </c>
      <c r="F199" s="65" t="e">
        <f>Finish!P201</f>
        <v>#N/A</v>
      </c>
      <c r="G199" s="66"/>
      <c r="H199" s="66"/>
      <c r="I199" s="66"/>
      <c r="J199" s="66"/>
      <c r="K199" s="66"/>
    </row>
    <row r="200" spans="1:11" ht="15.75" customHeight="1" x14ac:dyDescent="0.2">
      <c r="A200" s="65">
        <f>IF(Finish!J202="",Finish!H202,Finish!H202&amp;" (fem "&amp;Finish!J202&amp;")")</f>
        <v>199</v>
      </c>
      <c r="B200" s="66" t="str">
        <f>Finish!M202</f>
        <v/>
      </c>
      <c r="C200" s="66" t="str">
        <f>Finish!N202</f>
        <v/>
      </c>
      <c r="D200" s="65" t="str">
        <f>Finish!O202</f>
        <v/>
      </c>
      <c r="E200" s="67">
        <f>Finish!F202</f>
        <v>7.1527777777777773E-2</v>
      </c>
      <c r="F200" s="65" t="e">
        <f>Finish!P202</f>
        <v>#N/A</v>
      </c>
      <c r="G200" s="66"/>
      <c r="H200" s="66"/>
      <c r="I200" s="66"/>
      <c r="J200" s="66"/>
      <c r="K200" s="66"/>
    </row>
    <row r="201" spans="1:11" ht="15.75" customHeight="1" x14ac:dyDescent="0.2">
      <c r="A201" s="65">
        <f>IF(Finish!J203="",Finish!H203,Finish!H203&amp;" (fem "&amp;Finish!J203&amp;")")</f>
        <v>200</v>
      </c>
      <c r="B201" s="66" t="str">
        <f>Finish!M203</f>
        <v/>
      </c>
      <c r="C201" s="66" t="str">
        <f>Finish!N203</f>
        <v/>
      </c>
      <c r="D201" s="65" t="str">
        <f>Finish!O203</f>
        <v/>
      </c>
      <c r="E201" s="67">
        <f>Finish!F203</f>
        <v>7.1527777777777773E-2</v>
      </c>
      <c r="F201" s="65" t="e">
        <f>Finish!P203</f>
        <v>#N/A</v>
      </c>
      <c r="G201" s="66"/>
      <c r="H201" s="66"/>
      <c r="I201" s="66"/>
      <c r="J201" s="66"/>
      <c r="K201" s="66"/>
    </row>
    <row r="202" spans="1:11" ht="15.75" customHeight="1" x14ac:dyDescent="0.2">
      <c r="A202" s="65"/>
      <c r="B202" s="66"/>
      <c r="C202" s="66"/>
      <c r="D202" s="65"/>
      <c r="E202" s="68"/>
      <c r="F202" s="65"/>
      <c r="G202" s="66"/>
      <c r="H202" s="66"/>
      <c r="I202" s="66"/>
      <c r="J202" s="66"/>
      <c r="K202" s="66"/>
    </row>
    <row r="203" spans="1:11" ht="15.75" customHeight="1" x14ac:dyDescent="0.25">
      <c r="A203" s="69" t="s">
        <v>62</v>
      </c>
      <c r="B203" s="66"/>
      <c r="C203" s="66"/>
      <c r="D203" s="66"/>
      <c r="E203" s="70" t="s">
        <v>60</v>
      </c>
      <c r="F203" s="65"/>
      <c r="G203" s="66"/>
      <c r="H203" s="66"/>
      <c r="I203" s="66"/>
      <c r="J203" s="66"/>
      <c r="K203" s="66"/>
    </row>
    <row r="204" spans="1:11" ht="15.75" customHeight="1" x14ac:dyDescent="0.2">
      <c r="A204" s="66">
        <v>1</v>
      </c>
      <c r="B204" s="66" t="str">
        <f>VLOOKUP($C204,'Work (Mteams)'!$B:$D,2,FALSE)</f>
        <v>Grant Cunliffe</v>
      </c>
      <c r="C204" s="66" t="str">
        <f>VLOOKUP($A204,'Work (Mteams)'!$A:$B,2,FALSE)</f>
        <v>Rossendale Harriers</v>
      </c>
      <c r="D204" s="66">
        <f>VLOOKUP($C204,'Work (Mteams)'!$B:$D,3,FALSE)</f>
        <v>1</v>
      </c>
      <c r="E204" s="66">
        <f>VLOOKUP($A204,'Work (Mteams)'!$A:$F,6,FALSE)</f>
        <v>32</v>
      </c>
      <c r="F204" s="65"/>
      <c r="G204" s="66"/>
      <c r="H204" s="66"/>
      <c r="I204" s="66"/>
      <c r="J204" s="66"/>
      <c r="K204" s="66"/>
    </row>
    <row r="205" spans="1:11" ht="15.75" customHeight="1" x14ac:dyDescent="0.2">
      <c r="A205" s="66"/>
      <c r="B205" s="66" t="str">
        <f>VLOOKUP($C204,'Work (Mteams)'!$G:$I,2,FALSE)</f>
        <v>Philip Greenwood</v>
      </c>
      <c r="C205" s="66"/>
      <c r="D205" s="66">
        <f>VLOOKUP($C204,'Work (Mteams)'!$G:$I,3,FALSE)</f>
        <v>14</v>
      </c>
      <c r="E205" s="66"/>
      <c r="F205" s="65"/>
      <c r="G205" s="66"/>
      <c r="H205" s="66"/>
      <c r="I205" s="66"/>
      <c r="J205" s="66"/>
      <c r="K205" s="66"/>
    </row>
    <row r="206" spans="1:11" ht="15.75" customHeight="1" x14ac:dyDescent="0.2">
      <c r="A206" s="66"/>
      <c r="B206" s="66" t="str">
        <f>VLOOKUP($C204,'Work (Mteams)'!$J:$L,2,FALSE)</f>
        <v>Matthew Clawson</v>
      </c>
      <c r="C206" s="66"/>
      <c r="D206" s="66">
        <f>VLOOKUP($C204,'Work (Mteams)'!$J:$L,3,FALSE)</f>
        <v>17</v>
      </c>
      <c r="E206" s="66"/>
      <c r="F206" s="65"/>
      <c r="G206" s="66"/>
      <c r="H206" s="66"/>
      <c r="I206" s="66"/>
      <c r="J206" s="66"/>
      <c r="K206" s="66"/>
    </row>
    <row r="207" spans="1:11" ht="15.75" customHeight="1" x14ac:dyDescent="0.2">
      <c r="A207" s="66"/>
      <c r="B207" s="66"/>
      <c r="C207" s="66"/>
      <c r="D207" s="66"/>
      <c r="E207" s="66"/>
      <c r="F207" s="65"/>
      <c r="G207" s="66"/>
      <c r="H207" s="66"/>
      <c r="I207" s="66"/>
      <c r="J207" s="66"/>
      <c r="K207" s="66"/>
    </row>
    <row r="208" spans="1:11" ht="15.75" customHeight="1" x14ac:dyDescent="0.2">
      <c r="A208" s="66">
        <v>2</v>
      </c>
      <c r="B208" s="66" t="str">
        <f>VLOOKUP($C208,'Work (Mteams)'!$B:$D,2,FALSE)</f>
        <v>Dan Gilbert</v>
      </c>
      <c r="C208" s="66" t="str">
        <f>VLOOKUP($A208,'Work (Mteams)'!$A:$B,2,FALSE)</f>
        <v>Horwich RMI Harriers</v>
      </c>
      <c r="D208" s="66">
        <f>VLOOKUP($C208,'Work (Mteams)'!$B:$D,3,FALSE)</f>
        <v>6</v>
      </c>
      <c r="E208" s="66">
        <f>VLOOKUP($A208,'Work (Mteams)'!$A:$F,6,FALSE)</f>
        <v>38</v>
      </c>
      <c r="F208" s="65"/>
      <c r="G208" s="66"/>
      <c r="H208" s="66"/>
      <c r="I208" s="66"/>
      <c r="J208" s="66"/>
      <c r="K208" s="66"/>
    </row>
    <row r="209" spans="1:11" ht="15.75" customHeight="1" x14ac:dyDescent="0.2">
      <c r="A209" s="66"/>
      <c r="B209" s="66" t="str">
        <f>VLOOKUP($C208,'Work (Mteams)'!$G:$I,2,FALSE)</f>
        <v>Matt Fawthrop</v>
      </c>
      <c r="C209" s="66"/>
      <c r="D209" s="66">
        <f>VLOOKUP($C208,'Work (Mteams)'!$G:$I,3,FALSE)</f>
        <v>12</v>
      </c>
      <c r="E209" s="66"/>
      <c r="F209" s="65"/>
      <c r="G209" s="66"/>
      <c r="H209" s="66"/>
      <c r="I209" s="66"/>
      <c r="J209" s="66"/>
      <c r="K209" s="66"/>
    </row>
    <row r="210" spans="1:11" ht="15.75" customHeight="1" x14ac:dyDescent="0.2">
      <c r="A210" s="66"/>
      <c r="B210" s="66" t="str">
        <f>VLOOKUP($C208,'Work (Mteams)'!$J:$L,2,FALSE)</f>
        <v>Mark Walsh</v>
      </c>
      <c r="C210" s="66"/>
      <c r="D210" s="66">
        <f>VLOOKUP($C208,'Work (Mteams)'!$J:$L,3,FALSE)</f>
        <v>20</v>
      </c>
      <c r="E210" s="66"/>
      <c r="F210" s="65"/>
      <c r="G210" s="66"/>
      <c r="H210" s="66"/>
      <c r="I210" s="66"/>
      <c r="J210" s="66"/>
      <c r="K210" s="66"/>
    </row>
    <row r="211" spans="1:11" ht="15.75" customHeight="1" x14ac:dyDescent="0.2">
      <c r="A211" s="66"/>
      <c r="B211" s="66"/>
      <c r="C211" s="66"/>
      <c r="D211" s="66"/>
      <c r="E211" s="66"/>
      <c r="F211" s="65"/>
      <c r="G211" s="66"/>
      <c r="H211" s="66"/>
      <c r="I211" s="66"/>
      <c r="J211" s="66"/>
      <c r="K211" s="66"/>
    </row>
    <row r="212" spans="1:11" ht="15.75" customHeight="1" x14ac:dyDescent="0.2">
      <c r="A212" s="66">
        <v>3</v>
      </c>
      <c r="B212" s="66" t="str">
        <f>VLOOKUP($C212,'Work (Mteams)'!$B:$D,2,FALSE)</f>
        <v>Peter Coates</v>
      </c>
      <c r="C212" s="66" t="str">
        <f>VLOOKUP($A212,'Work (Mteams)'!$A:$B,2,FALSE)</f>
        <v>CleM</v>
      </c>
      <c r="D212" s="66">
        <f>VLOOKUP($C212,'Work (Mteams)'!$B:$D,3,FALSE)</f>
        <v>15</v>
      </c>
      <c r="E212" s="66">
        <f>VLOOKUP($A212,'Work (Mteams)'!$A:$F,6,FALSE)</f>
        <v>50</v>
      </c>
      <c r="F212" s="65"/>
      <c r="G212" s="66"/>
      <c r="H212" s="66"/>
      <c r="I212" s="66"/>
      <c r="J212" s="66"/>
      <c r="K212" s="66"/>
    </row>
    <row r="213" spans="1:11" ht="15.75" customHeight="1" x14ac:dyDescent="0.2">
      <c r="A213" s="66"/>
      <c r="B213" s="66" t="str">
        <f>VLOOKUP($C212,'Work (Mteams)'!$G:$I,2,FALSE)</f>
        <v>Dom Howell</v>
      </c>
      <c r="C213" s="66"/>
      <c r="D213" s="66">
        <f>VLOOKUP($C212,'Work (Mteams)'!$G:$I,3,FALSE)</f>
        <v>16</v>
      </c>
      <c r="E213" s="66"/>
      <c r="F213" s="65"/>
      <c r="G213" s="66"/>
      <c r="H213" s="66"/>
      <c r="I213" s="66"/>
      <c r="J213" s="66"/>
      <c r="K213" s="66"/>
    </row>
    <row r="214" spans="1:11" ht="15.75" customHeight="1" x14ac:dyDescent="0.2">
      <c r="A214" s="66"/>
      <c r="B214" s="66" t="str">
        <f>VLOOKUP($C212,'Work (Mteams)'!$J:$L,2,FALSE)</f>
        <v>Richard Stevenson</v>
      </c>
      <c r="C214" s="66"/>
      <c r="D214" s="66">
        <f>VLOOKUP($C212,'Work (Mteams)'!$J:$L,3,FALSE)</f>
        <v>19</v>
      </c>
      <c r="E214" s="66"/>
      <c r="F214" s="65"/>
      <c r="G214" s="66"/>
      <c r="H214" s="66"/>
      <c r="I214" s="66"/>
      <c r="J214" s="66"/>
      <c r="K214" s="66"/>
    </row>
    <row r="215" spans="1:11" ht="15.75" customHeight="1" x14ac:dyDescent="0.2">
      <c r="A215" s="66"/>
      <c r="B215" s="66"/>
      <c r="C215" s="66"/>
      <c r="D215" s="66"/>
      <c r="E215" s="66"/>
      <c r="F215" s="65"/>
      <c r="G215" s="66"/>
      <c r="H215" s="66"/>
      <c r="I215" s="66"/>
      <c r="J215" s="66"/>
      <c r="K215" s="66"/>
    </row>
    <row r="216" spans="1:11" ht="15.75" customHeight="1" x14ac:dyDescent="0.2">
      <c r="A216" s="66">
        <v>4</v>
      </c>
      <c r="B216" s="66" t="str">
        <f>VLOOKUP($C216,'Work (Mteams)'!$B:$D,2,FALSE)</f>
        <v>Ian Carruthers</v>
      </c>
      <c r="C216" s="66" t="str">
        <f>VLOOKUP($A216,'Work (Mteams)'!$A:$B,2,FALSE)</f>
        <v>u/a</v>
      </c>
      <c r="D216" s="66">
        <f>VLOOKUP($C216,'Work (Mteams)'!$B:$D,3,FALSE)</f>
        <v>8</v>
      </c>
      <c r="E216" s="66">
        <f>VLOOKUP($A216,'Work (Mteams)'!$A:$F,6,FALSE)</f>
        <v>63</v>
      </c>
      <c r="F216" s="65"/>
      <c r="G216" s="66"/>
      <c r="H216" s="66"/>
      <c r="I216" s="66"/>
      <c r="J216" s="66"/>
      <c r="K216" s="66"/>
    </row>
    <row r="217" spans="1:11" ht="15.75" customHeight="1" x14ac:dyDescent="0.2">
      <c r="A217" s="66"/>
      <c r="B217" s="66" t="str">
        <f>VLOOKUP($C216,'Work (Mteams)'!$G:$I,2,FALSE)</f>
        <v>Dan Vipham</v>
      </c>
      <c r="C217" s="66"/>
      <c r="D217" s="66">
        <f>VLOOKUP($C216,'Work (Mteams)'!$G:$I,3,FALSE)</f>
        <v>25</v>
      </c>
      <c r="E217" s="66"/>
      <c r="F217" s="65"/>
      <c r="G217" s="66"/>
      <c r="H217" s="66"/>
      <c r="I217" s="66"/>
      <c r="J217" s="66"/>
      <c r="K217" s="66"/>
    </row>
    <row r="218" spans="1:11" ht="15.75" customHeight="1" x14ac:dyDescent="0.2">
      <c r="A218" s="66"/>
      <c r="B218" s="66" t="str">
        <f>VLOOKUP($C216,'Work (Mteams)'!$J:$L,2,FALSE)</f>
        <v>Conor Tyndall</v>
      </c>
      <c r="C218" s="66"/>
      <c r="D218" s="66">
        <f>VLOOKUP($C216,'Work (Mteams)'!$J:$L,3,FALSE)</f>
        <v>30</v>
      </c>
      <c r="E218" s="66"/>
      <c r="F218" s="65"/>
      <c r="G218" s="66"/>
      <c r="H218" s="66"/>
      <c r="I218" s="66"/>
      <c r="J218" s="66"/>
      <c r="K218" s="66"/>
    </row>
    <row r="219" spans="1:11" ht="15.75" customHeight="1" x14ac:dyDescent="0.2">
      <c r="A219" s="66"/>
      <c r="B219" s="66"/>
      <c r="C219" s="66"/>
      <c r="D219" s="66"/>
      <c r="E219" s="66"/>
      <c r="F219" s="65"/>
      <c r="G219" s="66"/>
      <c r="H219" s="66"/>
      <c r="I219" s="66"/>
      <c r="J219" s="66"/>
      <c r="K219" s="66"/>
    </row>
    <row r="220" spans="1:11" ht="15.75" customHeight="1" x14ac:dyDescent="0.2">
      <c r="A220" s="66">
        <v>5</v>
      </c>
      <c r="B220" s="66" t="str">
        <f>VLOOKUP($C220,'Work (Mteams)'!$B:$D,2,FALSE)</f>
        <v>Darren Shackleton</v>
      </c>
      <c r="C220" s="66" t="str">
        <f>VLOOKUP($A220,'Work (Mteams)'!$A:$B,2,FALSE)</f>
        <v>Todmorden Harriers</v>
      </c>
      <c r="D220" s="66">
        <f>VLOOKUP($C220,'Work (Mteams)'!$B:$D,3,FALSE)</f>
        <v>13</v>
      </c>
      <c r="E220" s="66">
        <f>VLOOKUP($A220,'Work (Mteams)'!$A:$F,6,FALSE)</f>
        <v>73</v>
      </c>
      <c r="F220" s="65"/>
      <c r="G220" s="66"/>
      <c r="H220" s="66"/>
      <c r="I220" s="66"/>
      <c r="J220" s="66"/>
      <c r="K220" s="66"/>
    </row>
    <row r="221" spans="1:11" ht="15.75" customHeight="1" x14ac:dyDescent="0.2">
      <c r="A221" s="66"/>
      <c r="B221" s="66" t="str">
        <f>VLOOKUP($C220,'Work (Mteams)'!$G:$I,2,FALSE)</f>
        <v>Darren Graham</v>
      </c>
      <c r="C221" s="66"/>
      <c r="D221" s="66">
        <f>VLOOKUP($C220,'Work (Mteams)'!$G:$I,3,FALSE)</f>
        <v>18</v>
      </c>
      <c r="E221" s="66"/>
      <c r="F221" s="65"/>
      <c r="G221" s="66"/>
      <c r="H221" s="66"/>
      <c r="I221" s="66"/>
      <c r="J221" s="66"/>
      <c r="K221" s="66"/>
    </row>
    <row r="222" spans="1:11" ht="15.75" customHeight="1" x14ac:dyDescent="0.2">
      <c r="A222" s="66"/>
      <c r="B222" s="66" t="str">
        <f>VLOOKUP($C220,'Work (Mteams)'!$J:$L,2,FALSE)</f>
        <v>Deborah Gowans</v>
      </c>
      <c r="C222" s="66"/>
      <c r="D222" s="66">
        <f>VLOOKUP($C220,'Work (Mteams)'!$J:$L,3,FALSE)</f>
        <v>42</v>
      </c>
      <c r="E222" s="66"/>
      <c r="F222" s="65"/>
      <c r="G222" s="66"/>
      <c r="H222" s="66"/>
      <c r="I222" s="66"/>
      <c r="J222" s="66"/>
      <c r="K222" s="66"/>
    </row>
    <row r="223" spans="1:11" ht="15.75" customHeight="1" x14ac:dyDescent="0.2">
      <c r="A223" s="66"/>
      <c r="B223" s="66"/>
      <c r="C223" s="66"/>
      <c r="D223" s="66"/>
      <c r="E223" s="66"/>
      <c r="F223" s="65"/>
      <c r="G223" s="66"/>
      <c r="H223" s="66"/>
      <c r="I223" s="66"/>
      <c r="J223" s="66"/>
      <c r="K223" s="66"/>
    </row>
    <row r="224" spans="1:11" ht="15.75" customHeight="1" x14ac:dyDescent="0.25">
      <c r="A224" s="69" t="s">
        <v>40</v>
      </c>
      <c r="B224" s="66"/>
      <c r="C224" s="66"/>
      <c r="D224" s="66"/>
      <c r="E224" s="70" t="s">
        <v>60</v>
      </c>
      <c r="F224" s="65"/>
      <c r="G224" s="66"/>
      <c r="H224" s="66"/>
      <c r="I224" s="66"/>
      <c r="J224" s="66"/>
      <c r="K224" s="66"/>
    </row>
    <row r="225" spans="1:11" ht="15.75" customHeight="1" x14ac:dyDescent="0.2">
      <c r="A225" s="66">
        <v>1</v>
      </c>
      <c r="B225" s="66" t="str">
        <f>VLOOKUP($C225,'Work (Wteams)'!$B:$D,2,FALSE)</f>
        <v>Josephine Wells</v>
      </c>
      <c r="C225" s="66" t="str">
        <f>VLOOKUP($A225,'Work (Wteams)'!$A:$B,2,FALSE)</f>
        <v>Rossendale Harriers</v>
      </c>
      <c r="D225" s="66">
        <f>VLOOKUP($C225,'Work (Wteams)'!$B:$D,3,FALSE)</f>
        <v>4</v>
      </c>
      <c r="E225" s="66">
        <f>VLOOKUP($A225,'Work (Wteams)'!$A:$F,6,FALSE)</f>
        <v>15</v>
      </c>
      <c r="F225" s="65"/>
      <c r="G225" s="66"/>
      <c r="H225" s="66"/>
      <c r="I225" s="66"/>
      <c r="J225" s="66"/>
      <c r="K225" s="66"/>
    </row>
    <row r="226" spans="1:11" ht="15.75" customHeight="1" x14ac:dyDescent="0.2">
      <c r="A226" s="66"/>
      <c r="B226" s="66" t="str">
        <f>VLOOKUP($C225,'Work (Wteams)'!$G:$I,2,FALSE)</f>
        <v>Anne-Marie Hindle</v>
      </c>
      <c r="C226" s="66"/>
      <c r="D226" s="66">
        <f>VLOOKUP($C225,'Work (Wteams)'!$G:$I,3,FALSE)</f>
        <v>5</v>
      </c>
      <c r="E226" s="66"/>
      <c r="F226" s="65"/>
      <c r="G226" s="66"/>
      <c r="H226" s="66"/>
      <c r="I226" s="66"/>
      <c r="J226" s="66"/>
      <c r="K226" s="66"/>
    </row>
    <row r="227" spans="1:11" ht="15.75" customHeight="1" x14ac:dyDescent="0.2">
      <c r="A227" s="66"/>
      <c r="B227" s="66" t="str">
        <f>VLOOKUP($C225,'Work (Wteams)'!$J:$L,2,FALSE)</f>
        <v>Louise Waller</v>
      </c>
      <c r="C227" s="66"/>
      <c r="D227" s="66">
        <f>VLOOKUP($C225,'Work (Wteams)'!$J:$L,3,FALSE)</f>
        <v>6</v>
      </c>
      <c r="E227" s="66"/>
      <c r="F227" s="65"/>
      <c r="G227" s="66"/>
      <c r="H227" s="66"/>
      <c r="I227" s="66"/>
      <c r="J227" s="66"/>
      <c r="K227" s="66"/>
    </row>
    <row r="228" spans="1:11" ht="15.75" customHeight="1" x14ac:dyDescent="0.2">
      <c r="A228" s="65"/>
      <c r="B228" s="66"/>
      <c r="C228" s="66"/>
      <c r="D228" s="65"/>
      <c r="E228" s="65"/>
      <c r="F228" s="65"/>
      <c r="G228" s="66"/>
      <c r="H228" s="66"/>
      <c r="I228" s="66"/>
      <c r="J228" s="66"/>
      <c r="K228" s="66"/>
    </row>
    <row r="229" spans="1:11" ht="15.75" customHeight="1" x14ac:dyDescent="0.2">
      <c r="A229" s="66">
        <v>2</v>
      </c>
      <c r="B229" s="66" t="e">
        <f>VLOOKUP($C229,'Work (Wteams)'!$B:$D,2,FALSE)</f>
        <v>#N/A</v>
      </c>
      <c r="C229" s="66" t="e">
        <f>VLOOKUP($A229,'Work (Wteams)'!$A:$B,2,FALSE)</f>
        <v>#N/A</v>
      </c>
      <c r="D229" s="66" t="e">
        <f>VLOOKUP($C229,'Work (Wteams)'!$B:$D,3,FALSE)</f>
        <v>#N/A</v>
      </c>
      <c r="E229" s="66" t="e">
        <f>VLOOKUP($A229,'Work (Wteams)'!$A:$F,6,FALSE)</f>
        <v>#N/A</v>
      </c>
      <c r="F229" s="65"/>
      <c r="G229" s="66"/>
      <c r="H229" s="66"/>
      <c r="I229" s="66"/>
      <c r="J229" s="66"/>
      <c r="K229" s="66"/>
    </row>
    <row r="230" spans="1:11" ht="15.75" customHeight="1" x14ac:dyDescent="0.2">
      <c r="A230" s="66"/>
      <c r="B230" s="66" t="e">
        <f>VLOOKUP($C229,'Work (Wteams)'!$G:$I,2,FALSE)</f>
        <v>#N/A</v>
      </c>
      <c r="C230" s="66"/>
      <c r="D230" s="66" t="e">
        <f>VLOOKUP($C229,'Work (Wteams)'!$G:$I,3,FALSE)</f>
        <v>#N/A</v>
      </c>
      <c r="E230" s="66"/>
      <c r="F230" s="65"/>
      <c r="G230" s="66"/>
      <c r="H230" s="66"/>
      <c r="I230" s="66"/>
      <c r="J230" s="66"/>
      <c r="K230" s="66"/>
    </row>
    <row r="231" spans="1:11" ht="15.75" customHeight="1" x14ac:dyDescent="0.2">
      <c r="A231" s="66"/>
      <c r="B231" s="66" t="e">
        <f>VLOOKUP($C229,'Work (Wteams)'!$J:$L,2,FALSE)</f>
        <v>#N/A</v>
      </c>
      <c r="C231" s="66"/>
      <c r="D231" s="66" t="e">
        <f>VLOOKUP($C229,'Work (Wteams)'!$J:$L,3,FALSE)</f>
        <v>#N/A</v>
      </c>
      <c r="E231" s="66"/>
      <c r="F231" s="65"/>
      <c r="G231" s="66"/>
      <c r="H231" s="66"/>
      <c r="I231" s="66"/>
      <c r="J231" s="66"/>
      <c r="K231" s="66"/>
    </row>
    <row r="232" spans="1:11" ht="15.75" customHeight="1" x14ac:dyDescent="0.2">
      <c r="A232" s="65"/>
      <c r="B232" s="66"/>
      <c r="C232" s="66"/>
      <c r="D232" s="65"/>
      <c r="E232" s="65"/>
      <c r="F232" s="65"/>
      <c r="G232" s="66"/>
      <c r="H232" s="66"/>
      <c r="I232" s="66"/>
      <c r="J232" s="66"/>
      <c r="K232" s="66"/>
    </row>
    <row r="233" spans="1:11" ht="15.75" customHeight="1" x14ac:dyDescent="0.2">
      <c r="A233" s="66">
        <v>3</v>
      </c>
      <c r="B233" s="66" t="e">
        <f>VLOOKUP($C233,'Work (Wteams)'!$B:$D,2,FALSE)</f>
        <v>#N/A</v>
      </c>
      <c r="C233" s="66" t="e">
        <f>VLOOKUP($A233,'Work (Wteams)'!$A:$B,2,FALSE)</f>
        <v>#N/A</v>
      </c>
      <c r="D233" s="66" t="e">
        <f>VLOOKUP($C233,'Work (Wteams)'!$B:$D,3,FALSE)</f>
        <v>#N/A</v>
      </c>
      <c r="E233" s="66" t="e">
        <f>VLOOKUP($A233,'Work (Wteams)'!$A:$F,6,FALSE)</f>
        <v>#N/A</v>
      </c>
      <c r="F233" s="65"/>
      <c r="G233" s="66"/>
      <c r="H233" s="66"/>
      <c r="I233" s="66"/>
      <c r="J233" s="66"/>
      <c r="K233" s="66"/>
    </row>
    <row r="234" spans="1:11" ht="15.75" customHeight="1" x14ac:dyDescent="0.2">
      <c r="A234" s="66"/>
      <c r="B234" s="66" t="e">
        <f>VLOOKUP($C233,'Work (Wteams)'!$G:$I,2,FALSE)</f>
        <v>#N/A</v>
      </c>
      <c r="C234" s="66"/>
      <c r="D234" s="66" t="e">
        <f>VLOOKUP($C233,'Work (Wteams)'!$G:$I,3,FALSE)</f>
        <v>#N/A</v>
      </c>
      <c r="E234" s="66"/>
      <c r="F234" s="65"/>
      <c r="G234" s="66"/>
      <c r="H234" s="66"/>
      <c r="I234" s="66"/>
      <c r="J234" s="66"/>
      <c r="K234" s="66"/>
    </row>
    <row r="235" spans="1:11" ht="15.75" customHeight="1" x14ac:dyDescent="0.2">
      <c r="A235" s="66"/>
      <c r="B235" s="66" t="e">
        <f>VLOOKUP($C233,'Work (Wteams)'!$J:$L,2,FALSE)</f>
        <v>#N/A</v>
      </c>
      <c r="C235" s="66"/>
      <c r="D235" s="66" t="e">
        <f>VLOOKUP($C233,'Work (Wteams)'!$J:$L,3,FALSE)</f>
        <v>#N/A</v>
      </c>
      <c r="E235" s="66"/>
      <c r="F235" s="65"/>
      <c r="G235" s="66"/>
      <c r="H235" s="66"/>
      <c r="I235" s="66"/>
      <c r="J235" s="66"/>
      <c r="K235" s="66"/>
    </row>
    <row r="236" spans="1:11" ht="15.75" customHeight="1" x14ac:dyDescent="0.2">
      <c r="A236" s="65"/>
      <c r="B236" s="66"/>
      <c r="C236" s="66"/>
      <c r="D236" s="65"/>
      <c r="E236" s="65"/>
      <c r="F236" s="65"/>
      <c r="G236" s="66"/>
      <c r="H236" s="66"/>
      <c r="I236" s="66"/>
      <c r="J236" s="66"/>
      <c r="K236" s="66"/>
    </row>
    <row r="237" spans="1:11" ht="15.75" customHeight="1" x14ac:dyDescent="0.2">
      <c r="A237" s="65"/>
      <c r="B237" s="66"/>
      <c r="C237" s="66"/>
      <c r="D237" s="65"/>
      <c r="E237" s="65"/>
      <c r="F237" s="65"/>
      <c r="G237" s="66"/>
      <c r="H237" s="66"/>
      <c r="I237" s="66"/>
      <c r="J237" s="66"/>
      <c r="K237" s="66"/>
    </row>
    <row r="238" spans="1:11" ht="15.75" customHeight="1" x14ac:dyDescent="0.2">
      <c r="A238" s="65"/>
      <c r="B238" s="66"/>
      <c r="C238" s="66"/>
      <c r="D238" s="65"/>
      <c r="E238" s="65"/>
      <c r="F238" s="65"/>
      <c r="G238" s="66"/>
      <c r="H238" s="66"/>
      <c r="I238" s="66"/>
      <c r="J238" s="66"/>
      <c r="K238" s="66"/>
    </row>
  </sheetData>
  <pageMargins left="0.11811023622047245" right="0.15748031496062992" top="0.59055118110236227" bottom="0.86614173228346458" header="0" footer="0"/>
  <pageSetup paperSize="9" orientation="portrait"/>
  <headerFooter>
    <oddHeader>&amp;CTimothy Taylors Tom Tittiman&amp;R24th June 2012</oddHeader>
    <oddFooter>&amp;CCalder Valley Fellrunners (www.cvfr.co.uk)&amp;R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K100"/>
  <sheetViews>
    <sheetView workbookViewId="0">
      <pane ySplit="1" topLeftCell="A34" activePane="bottomLeft" state="frozen"/>
      <selection pane="bottomLeft" activeCell="B3" sqref="B3"/>
    </sheetView>
  </sheetViews>
  <sheetFormatPr defaultColWidth="12.5703125" defaultRowHeight="15" customHeight="1" x14ac:dyDescent="0.2"/>
  <cols>
    <col min="1" max="1" width="19.85546875" customWidth="1"/>
    <col min="2" max="2" width="8.42578125" hidden="1" customWidth="1"/>
    <col min="3" max="4" width="27" customWidth="1"/>
    <col min="5" max="5" width="6.7109375" customWidth="1"/>
    <col min="6" max="6" width="10.42578125" customWidth="1"/>
    <col min="7" max="7" width="6.85546875" customWidth="1"/>
    <col min="8" max="8" width="15.85546875" customWidth="1"/>
    <col min="9" max="11" width="16.7109375" customWidth="1"/>
  </cols>
  <sheetData>
    <row r="1" spans="1:11" ht="25.5" customHeight="1" x14ac:dyDescent="0.2">
      <c r="A1" s="71" t="s">
        <v>35</v>
      </c>
      <c r="B1" s="72"/>
      <c r="C1" s="73" t="s">
        <v>33</v>
      </c>
      <c r="D1" s="74" t="s">
        <v>52</v>
      </c>
      <c r="E1" s="74" t="s">
        <v>64</v>
      </c>
      <c r="F1" s="75" t="s">
        <v>58</v>
      </c>
      <c r="G1" s="76"/>
      <c r="H1" s="74"/>
      <c r="I1" s="74"/>
      <c r="J1" s="74"/>
      <c r="K1" s="74"/>
    </row>
    <row r="2" spans="1:11" ht="25.5" customHeight="1" x14ac:dyDescent="0.2">
      <c r="A2" s="77" t="s">
        <v>65</v>
      </c>
      <c r="B2" s="78" t="s">
        <v>66</v>
      </c>
      <c r="C2" s="79" t="str">
        <f>IF(COUNTIF(Finish!$I:$I,$B2)=0,"",VLOOKUP($B2,Finish!$I:$M,5,FALSE))</f>
        <v/>
      </c>
      <c r="D2" s="79" t="str">
        <f>IF($C2="","",VLOOKUP($B2,Finish!$I:$O,6,FALSE))</f>
        <v/>
      </c>
      <c r="E2" s="80" t="str">
        <f>IF($C2="","",VLOOKUP($B2,Finish!$I:$S,11,FALSE))</f>
        <v/>
      </c>
      <c r="F2" s="81" t="str">
        <f>IF($C2="","",VLOOKUP($B2,Finish!$I:$R,10,FALSE))</f>
        <v/>
      </c>
      <c r="G2" s="82"/>
      <c r="H2" s="82"/>
      <c r="I2" s="82"/>
      <c r="J2" s="82"/>
      <c r="K2" s="82"/>
    </row>
    <row r="3" spans="1:11" ht="25.5" customHeight="1" x14ac:dyDescent="0.2">
      <c r="A3" s="77" t="s">
        <v>67</v>
      </c>
      <c r="B3" s="78" t="s">
        <v>68</v>
      </c>
      <c r="C3" s="79" t="str">
        <f>IF(COUNTIF(Finish!$I:$I,$B3)=0,"",VLOOKUP($B3,Finish!$I:$M,5,FALSE))</f>
        <v/>
      </c>
      <c r="D3" s="79" t="str">
        <f>IF($C3="","",VLOOKUP($B3,Finish!$I:$O,6,FALSE))</f>
        <v/>
      </c>
      <c r="E3" s="80" t="str">
        <f>IF($C3="","",VLOOKUP($B3,Finish!$I:$S,11,FALSE))</f>
        <v/>
      </c>
      <c r="F3" s="81" t="str">
        <f>IF($C3="","",VLOOKUP($B3,Finish!$I:$R,10,FALSE))</f>
        <v/>
      </c>
      <c r="G3" s="82"/>
      <c r="H3" s="82"/>
      <c r="I3" s="82"/>
      <c r="J3" s="82"/>
      <c r="K3" s="82"/>
    </row>
    <row r="4" spans="1:11" ht="25.5" customHeight="1" x14ac:dyDescent="0.2">
      <c r="A4" s="77" t="s">
        <v>69</v>
      </c>
      <c r="B4" s="78" t="s">
        <v>70</v>
      </c>
      <c r="C4" s="79" t="str">
        <f>IF(COUNTIF(Finish!$I:$I,$B4)=0,"",VLOOKUP($B4,Finish!$I:$M,5,FALSE))</f>
        <v/>
      </c>
      <c r="D4" s="79" t="str">
        <f>IF($C4="","",VLOOKUP($B4,Finish!$I:$O,6,FALSE))</f>
        <v/>
      </c>
      <c r="E4" s="80" t="str">
        <f>IF($C4="","",VLOOKUP($B4,Finish!$I:$S,11,FALSE))</f>
        <v/>
      </c>
      <c r="F4" s="81" t="str">
        <f>IF($C4="","",VLOOKUP($B4,Finish!$I:$R,10,FALSE))</f>
        <v/>
      </c>
      <c r="G4" s="82"/>
      <c r="H4" s="82"/>
      <c r="I4" s="82"/>
      <c r="J4" s="82"/>
      <c r="K4" s="82"/>
    </row>
    <row r="5" spans="1:11" ht="25.5" customHeight="1" x14ac:dyDescent="0.2">
      <c r="A5" s="77" t="s">
        <v>71</v>
      </c>
      <c r="B5" s="78" t="s">
        <v>72</v>
      </c>
      <c r="C5" s="79" t="str">
        <f>IF(COUNTIF(Finish!$I:$I,$B5)=0,"",VLOOKUP($B5,Finish!$I:$M,5,FALSE))</f>
        <v/>
      </c>
      <c r="D5" s="79" t="str">
        <f>IF($C5="","",VLOOKUP($B5,Finish!$I:$O,6,FALSE))</f>
        <v/>
      </c>
      <c r="E5" s="80" t="str">
        <f>IF($C5="","",VLOOKUP($B5,Finish!$I:$S,11,FALSE))</f>
        <v/>
      </c>
      <c r="F5" s="81" t="str">
        <f>IF($C5="","",VLOOKUP($B5,Finish!$I:$R,10,FALSE))</f>
        <v/>
      </c>
      <c r="G5" s="82"/>
      <c r="H5" s="82"/>
      <c r="I5" s="82"/>
      <c r="J5" s="82"/>
      <c r="K5" s="82"/>
    </row>
    <row r="6" spans="1:11" ht="25.5" customHeight="1" x14ac:dyDescent="0.2">
      <c r="A6" s="77" t="s">
        <v>73</v>
      </c>
      <c r="B6" s="78" t="s">
        <v>74</v>
      </c>
      <c r="C6" s="79" t="str">
        <f>IF(COUNTIF(Finish!$I:$I,$B6)=0,"",VLOOKUP($B6,Finish!$I:$M,5,FALSE))</f>
        <v/>
      </c>
      <c r="D6" s="79" t="str">
        <f>IF($C6="","",VLOOKUP($B6,Finish!$I:$O,6,FALSE))</f>
        <v/>
      </c>
      <c r="E6" s="80" t="str">
        <f>IF($C6="","",VLOOKUP($B6,Finish!$I:$S,11,FALSE))</f>
        <v/>
      </c>
      <c r="F6" s="81" t="str">
        <f>IF($C6="","",VLOOKUP($B6,Finish!$I:$R,10,FALSE))</f>
        <v/>
      </c>
      <c r="G6" s="82"/>
      <c r="H6" s="82"/>
      <c r="I6" s="82"/>
      <c r="J6" s="82"/>
      <c r="K6" s="82"/>
    </row>
    <row r="7" spans="1:11" ht="25.5" customHeight="1" x14ac:dyDescent="0.2">
      <c r="A7" s="77" t="s">
        <v>75</v>
      </c>
      <c r="B7" s="78" t="s">
        <v>76</v>
      </c>
      <c r="C7" s="79" t="str">
        <f>IF(COUNTIF(Finish!$I:$I,$B7)=0,"",VLOOKUP($B7,Finish!$I:$M,5,FALSE))</f>
        <v/>
      </c>
      <c r="D7" s="79" t="str">
        <f>IF($C7="","",VLOOKUP($B7,Finish!$I:$O,6,FALSE))</f>
        <v/>
      </c>
      <c r="E7" s="80" t="str">
        <f>IF($C7="","",VLOOKUP($B7,Finish!$I:$S,11,FALSE))</f>
        <v/>
      </c>
      <c r="F7" s="81" t="str">
        <f>IF($C7="","",VLOOKUP($B7,Finish!$I:$R,10,FALSE))</f>
        <v/>
      </c>
      <c r="G7" s="82"/>
      <c r="H7" s="82"/>
      <c r="I7" s="82"/>
      <c r="J7" s="82"/>
      <c r="K7" s="82"/>
    </row>
    <row r="8" spans="1:11" ht="25.5" customHeight="1" x14ac:dyDescent="0.2">
      <c r="A8" s="83" t="s">
        <v>77</v>
      </c>
      <c r="B8" s="84" t="s">
        <v>78</v>
      </c>
      <c r="C8" s="85" t="str">
        <f>IF(COUNTIF(Finish!$I:$I,$B8)=0,"",VLOOKUP($B8,Finish!$I:$M,5,FALSE))</f>
        <v/>
      </c>
      <c r="D8" s="85" t="str">
        <f>IF($C8="","",VLOOKUP($B8,Finish!$I:$O,6,FALSE))</f>
        <v/>
      </c>
      <c r="E8" s="86" t="str">
        <f>IF($C8="","",VLOOKUP($B8,Finish!$I:$S,11,FALSE))</f>
        <v/>
      </c>
      <c r="F8" s="87" t="str">
        <f>IF($C8="","",VLOOKUP($B8,Finish!$I:$R,10,FALSE))</f>
        <v/>
      </c>
      <c r="G8" s="82"/>
      <c r="H8" s="82"/>
      <c r="I8" s="82"/>
      <c r="J8" s="82"/>
      <c r="K8" s="82"/>
    </row>
    <row r="9" spans="1:11" ht="25.5" customHeight="1" x14ac:dyDescent="0.2">
      <c r="A9" s="83" t="s">
        <v>79</v>
      </c>
      <c r="B9" s="84" t="s">
        <v>80</v>
      </c>
      <c r="C9" s="85" t="str">
        <f>IF(COUNTIF(Finish!$I:$I,$B9)=0,"",VLOOKUP($B9,Finish!$I:$M,5,FALSE))</f>
        <v/>
      </c>
      <c r="D9" s="85" t="str">
        <f>IF($C9="","",VLOOKUP($B9,Finish!$I:$O,6,FALSE))</f>
        <v/>
      </c>
      <c r="E9" s="86" t="str">
        <f>IF($C9="","",VLOOKUP($B9,Finish!$I:$S,11,FALSE))</f>
        <v/>
      </c>
      <c r="F9" s="87" t="str">
        <f>IF($C9="","",VLOOKUP($B9,Finish!$I:$R,10,FALSE))</f>
        <v/>
      </c>
      <c r="G9" s="82"/>
      <c r="H9" s="82"/>
      <c r="I9" s="82"/>
      <c r="J9" s="82"/>
      <c r="K9" s="82"/>
    </row>
    <row r="10" spans="1:11" ht="25.5" customHeight="1" x14ac:dyDescent="0.2">
      <c r="A10" s="83" t="s">
        <v>81</v>
      </c>
      <c r="B10" s="84" t="s">
        <v>82</v>
      </c>
      <c r="C10" s="85" t="str">
        <f>IF(COUNTIF(Finish!$I:$I,$B10)=0,"",VLOOKUP($B10,Finish!$I:$M,5,FALSE))</f>
        <v/>
      </c>
      <c r="D10" s="85" t="str">
        <f>IF($C10="","",VLOOKUP($B10,Finish!$I:$O,6,FALSE))</f>
        <v/>
      </c>
      <c r="E10" s="86" t="str">
        <f>IF($C10="","",VLOOKUP($B10,Finish!$I:$S,11,FALSE))</f>
        <v/>
      </c>
      <c r="F10" s="87" t="str">
        <f>IF($C10="","",VLOOKUP($B10,Finish!$I:$R,10,FALSE))</f>
        <v/>
      </c>
      <c r="G10" s="82"/>
      <c r="H10" s="82"/>
      <c r="I10" s="82"/>
      <c r="J10" s="82"/>
      <c r="K10" s="82"/>
    </row>
    <row r="11" spans="1:11" ht="25.5" customHeight="1" x14ac:dyDescent="0.2">
      <c r="A11" s="83" t="s">
        <v>83</v>
      </c>
      <c r="B11" s="84" t="s">
        <v>84</v>
      </c>
      <c r="C11" s="85" t="str">
        <f>IF(COUNTIF(Finish!$I:$I,$B11)=0,"",VLOOKUP($B11,Finish!$I:$M,5,FALSE))</f>
        <v/>
      </c>
      <c r="D11" s="85" t="str">
        <f>IF($C11="","",VLOOKUP($B11,Finish!$I:$O,6,FALSE))</f>
        <v/>
      </c>
      <c r="E11" s="86" t="str">
        <f>IF($C11="","",VLOOKUP($B11,Finish!$I:$S,11,FALSE))</f>
        <v/>
      </c>
      <c r="F11" s="87" t="str">
        <f>IF($C11="","",VLOOKUP($B11,Finish!$I:$R,10,FALSE))</f>
        <v/>
      </c>
      <c r="G11" s="82"/>
      <c r="H11" s="82"/>
      <c r="I11" s="82"/>
      <c r="J11" s="82"/>
      <c r="K11" s="82"/>
    </row>
    <row r="12" spans="1:11" ht="25.5" customHeight="1" x14ac:dyDescent="0.2">
      <c r="A12" s="83" t="s">
        <v>85</v>
      </c>
      <c r="B12" s="84" t="s">
        <v>86</v>
      </c>
      <c r="C12" s="85" t="str">
        <f>IF(COUNTIF(Finish!$I:$I,$B12)=0,"",VLOOKUP($B12,Finish!$I:$M,5,FALSE))</f>
        <v/>
      </c>
      <c r="D12" s="85" t="str">
        <f>IF($C12="","",VLOOKUP($B12,Finish!$I:$O,6,FALSE))</f>
        <v/>
      </c>
      <c r="E12" s="86" t="str">
        <f>IF($C12="","",VLOOKUP($B12,Finish!$I:$S,11,FALSE))</f>
        <v/>
      </c>
      <c r="F12" s="87" t="str">
        <f>IF($C12="","",VLOOKUP($B12,Finish!$I:$R,10,FALSE))</f>
        <v/>
      </c>
      <c r="G12" s="82"/>
      <c r="H12" s="82"/>
      <c r="I12" s="82"/>
      <c r="J12" s="82"/>
      <c r="K12" s="82"/>
    </row>
    <row r="13" spans="1:11" ht="25.5" customHeight="1" x14ac:dyDescent="0.2">
      <c r="A13" s="83" t="s">
        <v>87</v>
      </c>
      <c r="B13" s="84" t="s">
        <v>88</v>
      </c>
      <c r="C13" s="85" t="str">
        <f>IF(COUNTIF(Finish!$I:$I,$B13)=0,"",VLOOKUP($B13,Finish!$I:$M,5,FALSE))</f>
        <v/>
      </c>
      <c r="D13" s="85" t="str">
        <f>IF($C13="","",VLOOKUP($B13,Finish!$I:$O,6,FALSE))</f>
        <v/>
      </c>
      <c r="E13" s="86" t="str">
        <f>IF($C13="","",VLOOKUP($B13,Finish!$I:$S,11,FALSE))</f>
        <v/>
      </c>
      <c r="F13" s="87" t="str">
        <f>IF($C13="","",VLOOKUP($B13,Finish!$I:$R,10,FALSE))</f>
        <v/>
      </c>
      <c r="G13" s="82"/>
      <c r="H13" s="82"/>
      <c r="I13" s="82"/>
      <c r="J13" s="82"/>
      <c r="K13" s="82"/>
    </row>
    <row r="14" spans="1:11" ht="25.5" customHeight="1" x14ac:dyDescent="0.2">
      <c r="A14" s="77" t="s">
        <v>89</v>
      </c>
      <c r="B14" s="78" t="s">
        <v>90</v>
      </c>
      <c r="C14" s="79" t="str">
        <f>IF(COUNTIF(Finish!$I:$I,$B14)=0,"",VLOOKUP($B14,Finish!$I:$M,5,FALSE))</f>
        <v/>
      </c>
      <c r="D14" s="79" t="str">
        <f>IF($C14="","",VLOOKUP($B14,Finish!$I:$O,6,FALSE))</f>
        <v/>
      </c>
      <c r="E14" s="80" t="str">
        <f>IF($C14="","",VLOOKUP($B14,Finish!$I:$S,11,FALSE))</f>
        <v/>
      </c>
      <c r="F14" s="81" t="str">
        <f>IF($C14="","",VLOOKUP($B14,Finish!$I:$R,10,FALSE))</f>
        <v/>
      </c>
      <c r="G14" s="82"/>
      <c r="H14" s="82"/>
      <c r="I14" s="82"/>
      <c r="J14" s="82"/>
      <c r="K14" s="82"/>
    </row>
    <row r="15" spans="1:11" ht="25.5" customHeight="1" x14ac:dyDescent="0.2">
      <c r="A15" s="77" t="s">
        <v>91</v>
      </c>
      <c r="B15" s="78" t="s">
        <v>92</v>
      </c>
      <c r="C15" s="79" t="str">
        <f>IF(COUNTIF(Finish!$I:$I,$B15)=0,"",VLOOKUP($B15,Finish!$I:$M,5,FALSE))</f>
        <v/>
      </c>
      <c r="D15" s="79" t="str">
        <f>IF($C15="","",VLOOKUP($B15,Finish!$I:$O,6,FALSE))</f>
        <v/>
      </c>
      <c r="E15" s="80" t="str">
        <f>IF($C15="","",VLOOKUP($B15,Finish!$I:$S,11,FALSE))</f>
        <v/>
      </c>
      <c r="F15" s="81" t="str">
        <f>IF($C15="","",VLOOKUP($B15,Finish!$I:$R,10,FALSE))</f>
        <v/>
      </c>
      <c r="G15" s="82"/>
      <c r="H15" s="82"/>
      <c r="I15" s="82"/>
      <c r="J15" s="82"/>
      <c r="K15" s="82"/>
    </row>
    <row r="16" spans="1:11" ht="25.5" customHeight="1" x14ac:dyDescent="0.2">
      <c r="A16" s="77" t="s">
        <v>93</v>
      </c>
      <c r="B16" s="78" t="s">
        <v>94</v>
      </c>
      <c r="C16" s="79" t="str">
        <f>IF(COUNTIF(Finish!$I:$I,$B16)=0,"",VLOOKUP($B16,Finish!$I:$M,5,FALSE))</f>
        <v/>
      </c>
      <c r="D16" s="79" t="str">
        <f>IF($C16="","",VLOOKUP($B16,Finish!$I:$O,6,FALSE))</f>
        <v/>
      </c>
      <c r="E16" s="80" t="str">
        <f>IF($C16="","",VLOOKUP($B16,Finish!$I:$S,11,FALSE))</f>
        <v/>
      </c>
      <c r="F16" s="81" t="str">
        <f>IF($C16="","",VLOOKUP($B16,Finish!$I:$R,10,FALSE))</f>
        <v/>
      </c>
      <c r="G16" s="82"/>
      <c r="H16" s="82"/>
      <c r="I16" s="82"/>
      <c r="J16" s="82"/>
      <c r="K16" s="82"/>
    </row>
    <row r="17" spans="1:11" ht="25.5" customHeight="1" x14ac:dyDescent="0.2">
      <c r="A17" s="77" t="s">
        <v>95</v>
      </c>
      <c r="B17" s="78" t="s">
        <v>96</v>
      </c>
      <c r="C17" s="79" t="str">
        <f>IF(COUNTIF(Finish!$I:$I,$B17)=0,"",VLOOKUP($B17,Finish!$I:$M,5,FALSE))</f>
        <v/>
      </c>
      <c r="D17" s="79" t="str">
        <f>IF($C17="","",VLOOKUP($B17,Finish!$I:$O,6,FALSE))</f>
        <v/>
      </c>
      <c r="E17" s="80" t="str">
        <f>IF($C17="","",VLOOKUP($B17,Finish!$I:$S,11,FALSE))</f>
        <v/>
      </c>
      <c r="F17" s="81" t="str">
        <f>IF($C17="","",VLOOKUP($B17,Finish!$I:$R,10,FALSE))</f>
        <v/>
      </c>
      <c r="G17" s="82"/>
      <c r="H17" s="82"/>
      <c r="I17" s="82"/>
      <c r="J17" s="82"/>
      <c r="K17" s="82"/>
    </row>
    <row r="18" spans="1:11" ht="25.5" customHeight="1" x14ac:dyDescent="0.2">
      <c r="A18" s="77" t="s">
        <v>97</v>
      </c>
      <c r="B18" s="78" t="s">
        <v>98</v>
      </c>
      <c r="C18" s="79" t="str">
        <f>IF(COUNTIF(Finish!$I:$I,$B18)=0,"",VLOOKUP($B18,Finish!$I:$M,5,FALSE))</f>
        <v/>
      </c>
      <c r="D18" s="79" t="str">
        <f>IF($C18="","",VLOOKUP($B18,Finish!$I:$O,6,FALSE))</f>
        <v/>
      </c>
      <c r="E18" s="80" t="str">
        <f>IF($C18="","",VLOOKUP($B18,Finish!$I:$S,11,FALSE))</f>
        <v/>
      </c>
      <c r="F18" s="81" t="str">
        <f>IF($C18="","",VLOOKUP($B18,Finish!$I:$R,10,FALSE))</f>
        <v/>
      </c>
      <c r="G18" s="82"/>
      <c r="H18" s="82"/>
      <c r="I18" s="82"/>
      <c r="J18" s="82"/>
      <c r="K18" s="82"/>
    </row>
    <row r="19" spans="1:11" ht="25.5" customHeight="1" x14ac:dyDescent="0.2">
      <c r="A19" s="77" t="s">
        <v>99</v>
      </c>
      <c r="B19" s="78" t="s">
        <v>100</v>
      </c>
      <c r="C19" s="79" t="str">
        <f>IF(COUNTIF(Finish!$I:$I,$B19)=0,"",VLOOKUP($B19,Finish!$I:$M,5,FALSE))</f>
        <v/>
      </c>
      <c r="D19" s="79" t="str">
        <f>IF($C19="","",VLOOKUP($B19,Finish!$I:$O,6,FALSE))</f>
        <v/>
      </c>
      <c r="E19" s="80" t="str">
        <f>IF($C19="","",VLOOKUP($B19,Finish!$I:$S,11,FALSE))</f>
        <v/>
      </c>
      <c r="F19" s="81" t="str">
        <f>IF($C19="","",VLOOKUP($B19,Finish!$I:$R,10,FALSE))</f>
        <v/>
      </c>
      <c r="G19" s="82"/>
      <c r="H19" s="82"/>
      <c r="I19" s="82"/>
      <c r="J19" s="82"/>
      <c r="K19" s="82"/>
    </row>
    <row r="20" spans="1:11" ht="25.5" customHeight="1" x14ac:dyDescent="0.2">
      <c r="A20" s="83" t="s">
        <v>101</v>
      </c>
      <c r="B20" s="84" t="s">
        <v>102</v>
      </c>
      <c r="C20" s="85" t="str">
        <f>IF(COUNTIF(Finish!$I:$I,$B20)=0,"",VLOOKUP($B20,Finish!$I:$M,5,FALSE))</f>
        <v/>
      </c>
      <c r="D20" s="85" t="str">
        <f>IF($C20="","",VLOOKUP($B20,Finish!$I:$O,6,FALSE))</f>
        <v/>
      </c>
      <c r="E20" s="86" t="str">
        <f>IF($C20="","",VLOOKUP($B20,Finish!$I:$S,11,FALSE))</f>
        <v/>
      </c>
      <c r="F20" s="87" t="str">
        <f>IF($C20="","",VLOOKUP($B20,Finish!$I:$R,10,FALSE))</f>
        <v/>
      </c>
      <c r="G20" s="82"/>
      <c r="H20" s="82"/>
      <c r="I20" s="82"/>
      <c r="J20" s="82"/>
      <c r="K20" s="82"/>
    </row>
    <row r="21" spans="1:11" ht="25.5" customHeight="1" x14ac:dyDescent="0.2">
      <c r="A21" s="83" t="s">
        <v>103</v>
      </c>
      <c r="B21" s="84" t="s">
        <v>104</v>
      </c>
      <c r="C21" s="85" t="str">
        <f>IF(COUNTIF(Finish!$I:$I,$B21)=0,"",VLOOKUP($B21,Finish!$I:$M,5,FALSE))</f>
        <v/>
      </c>
      <c r="D21" s="85" t="str">
        <f>IF($C21="","",VLOOKUP($B21,Finish!$I:$O,6,FALSE))</f>
        <v/>
      </c>
      <c r="E21" s="86" t="str">
        <f>IF($C21="","",VLOOKUP($B21,Finish!$I:$S,11,FALSE))</f>
        <v/>
      </c>
      <c r="F21" s="87" t="str">
        <f>IF($C21="","",VLOOKUP($B21,Finish!$I:$R,10,FALSE))</f>
        <v/>
      </c>
      <c r="G21" s="82"/>
      <c r="H21" s="82"/>
      <c r="I21" s="82"/>
      <c r="J21" s="82"/>
      <c r="K21" s="82"/>
    </row>
    <row r="22" spans="1:11" ht="25.5" customHeight="1" x14ac:dyDescent="0.2">
      <c r="A22" s="83" t="s">
        <v>105</v>
      </c>
      <c r="B22" s="84" t="s">
        <v>106</v>
      </c>
      <c r="C22" s="85" t="str">
        <f>IF(COUNTIF(Finish!$I:$I,$B22)=0,"",VLOOKUP($B22,Finish!$I:$M,5,FALSE))</f>
        <v/>
      </c>
      <c r="D22" s="85" t="str">
        <f>IF($C22="","",VLOOKUP($B22,Finish!$I:$O,6,FALSE))</f>
        <v/>
      </c>
      <c r="E22" s="86" t="str">
        <f>IF($C22="","",VLOOKUP($B22,Finish!$I:$S,11,FALSE))</f>
        <v/>
      </c>
      <c r="F22" s="87" t="str">
        <f>IF($C22="","",VLOOKUP($B22,Finish!$I:$R,10,FALSE))</f>
        <v/>
      </c>
      <c r="G22" s="82"/>
      <c r="H22" s="82"/>
      <c r="I22" s="82"/>
      <c r="J22" s="82"/>
      <c r="K22" s="82"/>
    </row>
    <row r="23" spans="1:11" ht="25.5" customHeight="1" x14ac:dyDescent="0.2">
      <c r="A23" s="83" t="s">
        <v>107</v>
      </c>
      <c r="B23" s="84" t="s">
        <v>108</v>
      </c>
      <c r="C23" s="85" t="str">
        <f>IF(COUNTIF(Finish!$I:$I,$B23)=0,"",VLOOKUP($B23,Finish!$I:$M,5,FALSE))</f>
        <v/>
      </c>
      <c r="D23" s="85" t="str">
        <f>IF($C23="","",VLOOKUP($B23,Finish!$I:$O,6,FALSE))</f>
        <v/>
      </c>
      <c r="E23" s="86" t="str">
        <f>IF($C23="","",VLOOKUP($B23,Finish!$I:$S,11,FALSE))</f>
        <v/>
      </c>
      <c r="F23" s="87" t="str">
        <f>IF($C23="","",VLOOKUP($B23,Finish!$I:$R,10,FALSE))</f>
        <v/>
      </c>
      <c r="G23" s="82"/>
      <c r="H23" s="82"/>
      <c r="I23" s="82"/>
      <c r="J23" s="82"/>
      <c r="K23" s="82"/>
    </row>
    <row r="24" spans="1:11" ht="25.5" customHeight="1" x14ac:dyDescent="0.2">
      <c r="A24" s="83" t="s">
        <v>109</v>
      </c>
      <c r="B24" s="84" t="s">
        <v>110</v>
      </c>
      <c r="C24" s="85" t="str">
        <f>IF(COUNTIF(Finish!$I:$I,$B24)=0,"",VLOOKUP($B24,Finish!$I:$M,5,FALSE))</f>
        <v/>
      </c>
      <c r="D24" s="85" t="str">
        <f>IF($C24="","",VLOOKUP($B24,Finish!$I:$O,6,FALSE))</f>
        <v/>
      </c>
      <c r="E24" s="86" t="str">
        <f>IF($C24="","",VLOOKUP($B24,Finish!$I:$S,11,FALSE))</f>
        <v/>
      </c>
      <c r="F24" s="87" t="str">
        <f>IF($C24="","",VLOOKUP($B24,Finish!$I:$R,10,FALSE))</f>
        <v/>
      </c>
      <c r="G24" s="82"/>
      <c r="H24" s="82"/>
      <c r="I24" s="82"/>
      <c r="J24" s="82"/>
      <c r="K24" s="82"/>
    </row>
    <row r="25" spans="1:11" ht="25.5" customHeight="1" x14ac:dyDescent="0.2">
      <c r="A25" s="83" t="s">
        <v>111</v>
      </c>
      <c r="B25" s="84" t="s">
        <v>112</v>
      </c>
      <c r="C25" s="85" t="str">
        <f>IF(COUNTIF(Finish!$I:$I,$B25)=0,"",VLOOKUP($B25,Finish!$I:$M,5,FALSE))</f>
        <v/>
      </c>
      <c r="D25" s="85" t="str">
        <f>IF($C25="","",VLOOKUP($B25,Finish!$I:$O,6,FALSE))</f>
        <v/>
      </c>
      <c r="E25" s="86" t="str">
        <f>IF($C25="","",VLOOKUP($B25,Finish!$I:$S,11,FALSE))</f>
        <v/>
      </c>
      <c r="F25" s="87" t="str">
        <f>IF($C25="","",VLOOKUP($B25,Finish!$I:$R,10,FALSE))</f>
        <v/>
      </c>
      <c r="G25" s="82"/>
      <c r="H25" s="82"/>
      <c r="I25" s="82"/>
      <c r="J25" s="82"/>
      <c r="K25" s="82"/>
    </row>
    <row r="26" spans="1:11" ht="25.5" customHeight="1" x14ac:dyDescent="0.2">
      <c r="A26" s="135" t="s">
        <v>113</v>
      </c>
      <c r="B26" s="136"/>
      <c r="C26" s="136"/>
      <c r="D26" s="136"/>
      <c r="E26" s="136"/>
      <c r="F26" s="136"/>
      <c r="G26" s="136"/>
      <c r="H26" s="88" t="s">
        <v>114</v>
      </c>
      <c r="I26" s="82"/>
      <c r="J26" s="82"/>
      <c r="K26" s="82"/>
    </row>
    <row r="27" spans="1:11" ht="25.5" customHeight="1" x14ac:dyDescent="0.2">
      <c r="A27" s="77" t="s">
        <v>115</v>
      </c>
      <c r="B27" s="78"/>
      <c r="C27" s="79" t="str">
        <f>'with ckpt'!B2</f>
        <v>Grant Cunliffe</v>
      </c>
      <c r="D27" s="79" t="str">
        <f>'with ckpt'!C2</f>
        <v>Rossendale Harriers</v>
      </c>
      <c r="E27" s="77">
        <v>1</v>
      </c>
      <c r="F27" s="81">
        <f>IF($C27="","",'with ckpt'!E2)</f>
        <v>2.5555555555555554E-2</v>
      </c>
      <c r="G27" s="77" t="str">
        <f>'with ckpt'!D2</f>
        <v>MSen</v>
      </c>
      <c r="H27" s="82" t="str">
        <f t="shared" ref="H27:H81" si="0">IF(AND(COUNTIF(C$2:C27,C27)&gt;1,C27&lt;&gt;""),"repeat","")</f>
        <v/>
      </c>
      <c r="I27" s="82"/>
      <c r="J27" s="82"/>
      <c r="K27" s="82"/>
    </row>
    <row r="28" spans="1:11" ht="25.5" customHeight="1" x14ac:dyDescent="0.2">
      <c r="A28" s="89" t="s">
        <v>116</v>
      </c>
      <c r="B28" s="90">
        <v>1</v>
      </c>
      <c r="C28" s="91" t="str">
        <f>IF(COUNTIF(Finish!$J:$J,$B28)=0,"",VLOOKUP($B28,Finish!$J:$M,4,FALSE))</f>
        <v>Martha Tibbot</v>
      </c>
      <c r="D28" s="91" t="str">
        <f>IF($C28="","",VLOOKUP($B28,Finish!$J:$N,5,FALSE))</f>
        <v>Saddleworth Runners</v>
      </c>
      <c r="E28" s="92">
        <f>IF($C28="","",VLOOKUP($B28,Finish!$J:$S,10,FALSE))</f>
        <v>11</v>
      </c>
      <c r="F28" s="93">
        <f>IF($C28="","",VLOOKUP($B28,Finish!$J:$R,9,FALSE))</f>
        <v>2.9641203703703701E-2</v>
      </c>
      <c r="G28" s="89" t="str">
        <f>IF($C28="","",VLOOKUP($B28,Finish!$J:$O,6,FALSE))</f>
        <v>WSen</v>
      </c>
      <c r="H28" s="94" t="str">
        <f t="shared" si="0"/>
        <v/>
      </c>
      <c r="I28" s="82"/>
      <c r="J28" s="82"/>
      <c r="K28" s="82"/>
    </row>
    <row r="29" spans="1:11" ht="25.5" customHeight="1" x14ac:dyDescent="0.2">
      <c r="A29" s="95" t="s">
        <v>117</v>
      </c>
      <c r="B29" s="96" t="s">
        <v>118</v>
      </c>
      <c r="C29" s="97" t="str">
        <f>IF(COUNTIF(Finish!$I:$I,$B29)=0,"",VLOOKUP($B29,Finish!$I:$M,5,FALSE))</f>
        <v>Tom O'Gorman</v>
      </c>
      <c r="D29" s="97" t="str">
        <f>IF($C29="","",VLOOKUP($B29,Finish!$I:$O,6,FALSE))</f>
        <v>Bowland Fell Runners</v>
      </c>
      <c r="E29" s="98">
        <f>IF($C29="","",VLOOKUP($B29,Finish!$I:$S,11,FALSE))</f>
        <v>29</v>
      </c>
      <c r="F29" s="99">
        <f>IF($C29="","",VLOOKUP($B29,Finish!$I:$R,10,FALSE))</f>
        <v>3.3969907407407407E-2</v>
      </c>
      <c r="G29" s="100"/>
      <c r="H29" s="101" t="str">
        <f t="shared" si="0"/>
        <v/>
      </c>
      <c r="I29" s="82"/>
      <c r="J29" s="82"/>
      <c r="K29" s="82"/>
    </row>
    <row r="30" spans="1:11" ht="25.5" customHeight="1" x14ac:dyDescent="0.2">
      <c r="A30" s="95" t="s">
        <v>119</v>
      </c>
      <c r="B30" s="96" t="s">
        <v>120</v>
      </c>
      <c r="C30" s="97" t="str">
        <f>IF(COUNTIF(Finish!$I:$I,$B30)=0,"",VLOOKUP($B30,Finish!$I:$M,5,FALSE))</f>
        <v/>
      </c>
      <c r="D30" s="97" t="str">
        <f>IF($C30="","",VLOOKUP($B30,Finish!$I:$O,6,FALSE))</f>
        <v/>
      </c>
      <c r="E30" s="98" t="str">
        <f>IF($C30="","",VLOOKUP($B30,Finish!$I:$S,11,FALSE))</f>
        <v/>
      </c>
      <c r="F30" s="99" t="str">
        <f>IF($C30="","",VLOOKUP($B30,Finish!$I:$R,10,FALSE))</f>
        <v/>
      </c>
      <c r="G30" s="100"/>
      <c r="H30" s="101" t="str">
        <f t="shared" si="0"/>
        <v/>
      </c>
      <c r="I30" s="82"/>
      <c r="J30" s="82"/>
      <c r="K30" s="82"/>
    </row>
    <row r="31" spans="1:11" ht="25.5" customHeight="1" x14ac:dyDescent="0.2">
      <c r="A31" s="95" t="s">
        <v>121</v>
      </c>
      <c r="B31" s="96" t="s">
        <v>122</v>
      </c>
      <c r="C31" s="97" t="str">
        <f>IF(COUNTIF(Finish!$I:$I,$B31)=0,"",VLOOKUP($B31,Finish!$I:$M,5,FALSE))</f>
        <v/>
      </c>
      <c r="D31" s="97" t="str">
        <f>IF($C31="","",VLOOKUP($B31,Finish!$I:$O,6,FALSE))</f>
        <v/>
      </c>
      <c r="E31" s="98" t="str">
        <f>IF($C31="","",VLOOKUP($B31,Finish!$I:$S,11,FALSE))</f>
        <v/>
      </c>
      <c r="F31" s="99" t="str">
        <f>IF($C31="","",VLOOKUP($B31,Finish!$I:$R,10,FALSE))</f>
        <v/>
      </c>
      <c r="G31" s="100"/>
      <c r="H31" s="101" t="str">
        <f t="shared" si="0"/>
        <v/>
      </c>
      <c r="I31" s="82"/>
      <c r="J31" s="82"/>
      <c r="K31" s="82"/>
    </row>
    <row r="32" spans="1:11" ht="25.5" customHeight="1" x14ac:dyDescent="0.2">
      <c r="A32" s="95" t="s">
        <v>123</v>
      </c>
      <c r="B32" s="96" t="s">
        <v>124</v>
      </c>
      <c r="C32" s="97" t="str">
        <f>IF(COUNTIF(Finish!$I:$I,$B32)=0,"",VLOOKUP($B32,Finish!$I:$M,5,FALSE))</f>
        <v/>
      </c>
      <c r="D32" s="97" t="str">
        <f>IF($C32="","",VLOOKUP($B32,Finish!$I:$O,6,FALSE))</f>
        <v/>
      </c>
      <c r="E32" s="98" t="str">
        <f>IF($C32="","",VLOOKUP($B32,Finish!$I:$S,11,FALSE))</f>
        <v/>
      </c>
      <c r="F32" s="99" t="str">
        <f>IF($C32="","",VLOOKUP($B32,Finish!$I:$R,10,FALSE))</f>
        <v/>
      </c>
      <c r="G32" s="100"/>
      <c r="H32" s="101" t="str">
        <f t="shared" si="0"/>
        <v/>
      </c>
      <c r="I32" s="82"/>
      <c r="J32" s="82"/>
      <c r="K32" s="82"/>
    </row>
    <row r="33" spans="1:11" ht="25.5" customHeight="1" x14ac:dyDescent="0.2">
      <c r="A33" s="102" t="str">
        <f>"1st over "&amp;RIGHT(B33,2)</f>
        <v>1st over 40</v>
      </c>
      <c r="B33" s="103" t="s">
        <v>17</v>
      </c>
      <c r="C33" s="104" t="str">
        <f t="array" ref="C33">IF(VLOOKUP($B33,'Work(winners1)'!$A:$D,4,FALSE)=99999,"",INDEX(Finish!M:M,VLOOKUP($B33,'Work(winners1)'!$A:$D,4,FALSE)))</f>
        <v>Alex Whittem</v>
      </c>
      <c r="D33" s="104" t="str">
        <f t="array" ref="D33">IF($C33="","",INDEX(Finish!N:N,VLOOKUP($B33,'Work(winners1)'!$A:$D,4,FALSE)))</f>
        <v>CVFR</v>
      </c>
      <c r="E33" s="102">
        <f t="array" ref="E33">IF($C33="","",INDEX(Finish!S:S,VLOOKUP($B33,'Work(winners1)'!$A:$D,4,FALSE)))</f>
        <v>3</v>
      </c>
      <c r="F33" s="105">
        <f t="array" ref="F33">IF($C33="","",INDEX(Finish!R:R,VLOOKUP($B33,'Work(winners1)'!$A:$D,4,FALSE)))</f>
        <v>2.7442129629629632E-2</v>
      </c>
      <c r="G33" s="102" t="str">
        <f t="array" ref="G33">IF($C33="","",INDEX(Finish!O:O,VLOOKUP($B33,'Work(winners1)'!$A:$D,4,FALSE)))</f>
        <v>M40</v>
      </c>
      <c r="H33" s="106" t="str">
        <f t="shared" si="0"/>
        <v/>
      </c>
      <c r="I33" s="82"/>
      <c r="J33" s="82"/>
      <c r="K33" s="82"/>
    </row>
    <row r="34" spans="1:11" ht="25.5" customHeight="1" x14ac:dyDescent="0.2">
      <c r="A34" s="107" t="str">
        <f>"1st woman o/"&amp;RIGHT(B34,2)</f>
        <v>1st woman o/40</v>
      </c>
      <c r="B34" s="108" t="s">
        <v>18</v>
      </c>
      <c r="C34" s="109" t="str">
        <f t="array" ref="C34">IF(VLOOKUP($B34,'Work(winners1)'!$G:$J,4,FALSE)=99999,"",INDEX(Finish!M:M,VLOOKUP($B34,'Work(winners1)'!$G:$J,4,FALSE)))</f>
        <v>Lisa Parker</v>
      </c>
      <c r="D34" s="109" t="str">
        <f t="array" ref="D34">IF($C34="","",INDEX(Finish!N:N,VLOOKUP($B34,'Work(winners1)'!$G:$J,4,FALSE)))</f>
        <v>Accrington RR</v>
      </c>
      <c r="E34" s="107">
        <f t="array" ref="E34">IF($C34="","",INDEX(Finish!S:S,VLOOKUP($B34,'Work(winners1)'!$G:$J,4,FALSE)))</f>
        <v>28</v>
      </c>
      <c r="F34" s="110">
        <f t="array" ref="F34">IF($C34="","",INDEX(Finish!R:R,VLOOKUP($B34,'Work(winners1)'!$G:$J,4,FALSE)))</f>
        <v>3.3912037037037039E-2</v>
      </c>
      <c r="G34" s="107" t="str">
        <f t="array" ref="G34">IF($C34="","",INDEX(Finish!O:O,VLOOKUP($B34,'Work(winners1)'!$G:$J,4,FALSE)))</f>
        <v>W40</v>
      </c>
      <c r="H34" s="111" t="str">
        <f t="shared" si="0"/>
        <v/>
      </c>
      <c r="I34" s="82"/>
      <c r="J34" s="82"/>
      <c r="K34" s="82"/>
    </row>
    <row r="35" spans="1:11" ht="25.5" customHeight="1" x14ac:dyDescent="0.2">
      <c r="A35" s="102" t="str">
        <f>"1st over "&amp;RIGHT(B35,2)</f>
        <v>1st over 45</v>
      </c>
      <c r="B35" s="103" t="s">
        <v>19</v>
      </c>
      <c r="C35" s="104" t="str">
        <f t="array" ref="C35">IF(VLOOKUP($B35,'Work(winners1)'!$A:$D,4,FALSE)=99999,"",INDEX(Finish!M:M,VLOOKUP($B35,'Work(winners1)'!$A:$D,4,FALSE)))</f>
        <v>Dan Gilbert</v>
      </c>
      <c r="D35" s="104" t="str">
        <f t="array" ref="D35">IF($C35="","",INDEX(Finish!N:N,VLOOKUP($B35,'Work(winners1)'!$A:$D,4,FALSE)))</f>
        <v>Horwich RMI Harriers</v>
      </c>
      <c r="E35" s="102">
        <f t="array" ref="E35">IF($C35="","",INDEX(Finish!S:S,VLOOKUP($B35,'Work(winners1)'!$A:$D,4,FALSE)))</f>
        <v>6</v>
      </c>
      <c r="F35" s="105">
        <f t="array" ref="F35">IF($C35="","",INDEX(Finish!R:R,VLOOKUP($B35,'Work(winners1)'!$A:$D,4,FALSE)))</f>
        <v>2.8784722222222222E-2</v>
      </c>
      <c r="G35" s="102" t="str">
        <f t="array" ref="G35">IF($C35="","",INDEX(Finish!O:O,VLOOKUP($B35,'Work(winners1)'!$A:$D,4,FALSE)))</f>
        <v>M45</v>
      </c>
      <c r="H35" s="106" t="str">
        <f t="shared" si="0"/>
        <v/>
      </c>
      <c r="I35" s="82"/>
      <c r="J35" s="82"/>
      <c r="K35" s="82"/>
    </row>
    <row r="36" spans="1:11" ht="25.5" customHeight="1" x14ac:dyDescent="0.2">
      <c r="A36" s="107" t="str">
        <f>"1st woman o/"&amp;RIGHT(B36,2)</f>
        <v>1st woman o/45</v>
      </c>
      <c r="B36" s="108" t="s">
        <v>20</v>
      </c>
      <c r="C36" s="109" t="str">
        <f t="array" ref="C36">IF(VLOOKUP($B36,'Work(winners1)'!$G:$J,4,FALSE)=99999,"",INDEX(Finish!M:M,VLOOKUP($B36,'Work(winners1)'!$G:$J,4,FALSE)))</f>
        <v>Deborah Gowans</v>
      </c>
      <c r="D36" s="109" t="str">
        <f t="array" ref="D36">IF($C36="","",INDEX(Finish!N:N,VLOOKUP($B36,'Work(winners1)'!$G:$J,4,FALSE)))</f>
        <v>Todmorden Harriers</v>
      </c>
      <c r="E36" s="107">
        <f t="array" ref="E36">IF($C36="","",INDEX(Finish!S:S,VLOOKUP($B36,'Work(winners1)'!$G:$J,4,FALSE)))</f>
        <v>42</v>
      </c>
      <c r="F36" s="110">
        <f t="array" ref="F36">IF($C36="","",INDEX(Finish!R:R,VLOOKUP($B36,'Work(winners1)'!$G:$J,4,FALSE)))</f>
        <v>3.6064814814814813E-2</v>
      </c>
      <c r="G36" s="107" t="str">
        <f t="array" ref="G36">IF($C36="","",INDEX(Finish!O:O,VLOOKUP($B36,'Work(winners1)'!$G:$J,4,FALSE)))</f>
        <v>W55</v>
      </c>
      <c r="H36" s="111" t="str">
        <f t="shared" si="0"/>
        <v/>
      </c>
      <c r="I36" s="82"/>
      <c r="J36" s="82"/>
      <c r="K36" s="82"/>
    </row>
    <row r="37" spans="1:11" ht="25.5" customHeight="1" x14ac:dyDescent="0.2">
      <c r="A37" s="102" t="str">
        <f>"1st over "&amp;RIGHT(B37,2)</f>
        <v>1st over 50</v>
      </c>
      <c r="B37" s="103" t="s">
        <v>21</v>
      </c>
      <c r="C37" s="104" t="str">
        <f t="array" ref="C37">IF(VLOOKUP($B37,'Work(winners1)'!$A:$D,4,FALSE)=99999,"",INDEX(Finish!M:M,VLOOKUP($B37,'Work(winners1)'!$A:$D,4,FALSE)))</f>
        <v>Darren Graham</v>
      </c>
      <c r="D37" s="104" t="str">
        <f t="array" ref="D37">IF($C37="","",INDEX(Finish!N:N,VLOOKUP($B37,'Work(winners1)'!$A:$D,4,FALSE)))</f>
        <v>Todmorden Harriers</v>
      </c>
      <c r="E37" s="102">
        <f t="array" ref="E37">IF($C37="","",INDEX(Finish!S:S,VLOOKUP($B37,'Work(winners1)'!$A:$D,4,FALSE)))</f>
        <v>18</v>
      </c>
      <c r="F37" s="105">
        <f t="array" ref="F37">IF($C37="","",INDEX(Finish!R:R,VLOOKUP($B37,'Work(winners1)'!$A:$D,4,FALSE)))</f>
        <v>3.2337962962962964E-2</v>
      </c>
      <c r="G37" s="102" t="str">
        <f t="array" ref="G37">IF($C37="","",INDEX(Finish!O:O,VLOOKUP($B37,'Work(winners1)'!$A:$D,4,FALSE)))</f>
        <v>M50</v>
      </c>
      <c r="H37" s="106" t="str">
        <f t="shared" si="0"/>
        <v/>
      </c>
      <c r="I37" s="82"/>
      <c r="J37" s="82"/>
      <c r="K37" s="82"/>
    </row>
    <row r="38" spans="1:11" ht="25.5" customHeight="1" x14ac:dyDescent="0.2">
      <c r="A38" s="107" t="str">
        <f>"1st woman o/"&amp;RIGHT(B38,2)</f>
        <v>1st woman o/50</v>
      </c>
      <c r="B38" s="108" t="s">
        <v>22</v>
      </c>
      <c r="C38" s="109" t="str">
        <f t="array" ref="C38">IF(VLOOKUP($B38,'Work(winners1)'!$G:$J,4,FALSE)=99999,"",INDEX(Finish!M:M,VLOOKUP($B38,'Work(winners1)'!$G:$J,4,FALSE)))</f>
        <v>Deborah Gowans</v>
      </c>
      <c r="D38" s="109" t="str">
        <f t="array" ref="D38">IF($C38="","",INDEX(Finish!N:N,VLOOKUP($B38,'Work(winners1)'!$G:$J,4,FALSE)))</f>
        <v>Todmorden Harriers</v>
      </c>
      <c r="E38" s="107">
        <f t="array" ref="E38">IF($C38="","",INDEX(Finish!S:S,VLOOKUP($B38,'Work(winners1)'!$G:$J,4,FALSE)))</f>
        <v>42</v>
      </c>
      <c r="F38" s="110">
        <f t="array" ref="F38">IF($C38="","",INDEX(Finish!R:R,VLOOKUP($B38,'Work(winners1)'!$G:$J,4,FALSE)))</f>
        <v>3.6064814814814813E-2</v>
      </c>
      <c r="G38" s="107" t="str">
        <f t="array" ref="G38">IF($C38="","",INDEX(Finish!O:O,VLOOKUP($B38,'Work(winners1)'!$G:$J,4,FALSE)))</f>
        <v>W55</v>
      </c>
      <c r="H38" s="111" t="str">
        <f t="shared" si="0"/>
        <v>repeat</v>
      </c>
      <c r="I38" s="82"/>
      <c r="J38" s="82"/>
      <c r="K38" s="82"/>
    </row>
    <row r="39" spans="1:11" ht="25.5" customHeight="1" x14ac:dyDescent="0.2">
      <c r="A39" s="102" t="str">
        <f>"1st over "&amp;RIGHT(B39,2)</f>
        <v>1st over 55</v>
      </c>
      <c r="B39" s="103" t="s">
        <v>23</v>
      </c>
      <c r="C39" s="104" t="str">
        <f t="array" ref="C39">IF(VLOOKUP($B39,'Work(winners1)'!$A:$D,4,FALSE)=99999,"",INDEX(Finish!M:M,VLOOKUP($B39,'Work(winners1)'!$A:$D,4,FALSE)))</f>
        <v>Mick Toman</v>
      </c>
      <c r="D39" s="104" t="str">
        <f t="array" ref="D39">IF($C39="","",INDEX(Finish!N:N,VLOOKUP($B39,'Work(winners1)'!$A:$D,4,FALSE)))</f>
        <v>Accrington RR</v>
      </c>
      <c r="E39" s="102">
        <f t="array" ref="E39">IF($C39="","",INDEX(Finish!S:S,VLOOKUP($B39,'Work(winners1)'!$A:$D,4,FALSE)))</f>
        <v>24</v>
      </c>
      <c r="F39" s="105">
        <f t="array" ref="F39">IF($C39="","",INDEX(Finish!R:R,VLOOKUP($B39,'Work(winners1)'!$A:$D,4,FALSE)))</f>
        <v>3.3495370370370377E-2</v>
      </c>
      <c r="G39" s="102" t="str">
        <f t="array" ref="G39">IF($C39="","",INDEX(Finish!O:O,VLOOKUP($B39,'Work(winners1)'!$A:$D,4,FALSE)))</f>
        <v>M55</v>
      </c>
      <c r="H39" s="106" t="str">
        <f t="shared" si="0"/>
        <v/>
      </c>
      <c r="I39" s="82"/>
      <c r="J39" s="82"/>
      <c r="K39" s="82"/>
    </row>
    <row r="40" spans="1:11" ht="25.5" customHeight="1" x14ac:dyDescent="0.2">
      <c r="A40" s="107" t="str">
        <f>"1st woman o/"&amp;RIGHT(B40,2)</f>
        <v>1st woman o/55</v>
      </c>
      <c r="B40" s="108" t="s">
        <v>24</v>
      </c>
      <c r="C40" s="109" t="str">
        <f t="array" ref="C40">IF(VLOOKUP($B40,'Work(winners1)'!$G:$J,4,FALSE)=99999,"",INDEX(Finish!M:M,VLOOKUP($B40,'Work(winners1)'!$G:$J,4,FALSE)))</f>
        <v>Deborah Gowans</v>
      </c>
      <c r="D40" s="109" t="str">
        <f t="array" ref="D40">IF($C40="","",INDEX(Finish!N:N,VLOOKUP($B40,'Work(winners1)'!$G:$J,4,FALSE)))</f>
        <v>Todmorden Harriers</v>
      </c>
      <c r="E40" s="107">
        <f t="array" ref="E40">IF($C40="","",INDEX(Finish!S:S,VLOOKUP($B40,'Work(winners1)'!$G:$J,4,FALSE)))</f>
        <v>42</v>
      </c>
      <c r="F40" s="110">
        <f t="array" ref="F40">IF($C40="","",INDEX(Finish!R:R,VLOOKUP($B40,'Work(winners1)'!$G:$J,4,FALSE)))</f>
        <v>3.6064814814814813E-2</v>
      </c>
      <c r="G40" s="107" t="str">
        <f t="array" ref="G40">IF($C40="","",INDEX(Finish!O:O,VLOOKUP($B40,'Work(winners1)'!$G:$J,4,FALSE)))</f>
        <v>W55</v>
      </c>
      <c r="H40" s="111" t="str">
        <f t="shared" si="0"/>
        <v>repeat</v>
      </c>
      <c r="I40" s="82"/>
      <c r="J40" s="82"/>
      <c r="K40" s="82"/>
    </row>
    <row r="41" spans="1:11" ht="25.5" customHeight="1" x14ac:dyDescent="0.2">
      <c r="A41" s="102" t="str">
        <f>"1st over "&amp;RIGHT(B41,2)</f>
        <v>1st over 60</v>
      </c>
      <c r="B41" s="103" t="s">
        <v>25</v>
      </c>
      <c r="C41" s="104" t="str">
        <f t="array" ref="C41">IF(VLOOKUP($B41,'Work(winners1)'!$A:$D,4,FALSE)=99999,"",INDEX(Finish!M:M,VLOOKUP($B41,'Work(winners1)'!$A:$D,4,FALSE)))</f>
        <v>Dave Kelly</v>
      </c>
      <c r="D41" s="104" t="str">
        <f t="array" ref="D41">IF($C41="","",INDEX(Finish!N:N,VLOOKUP($B41,'Work(winners1)'!$A:$D,4,FALSE)))</f>
        <v>Rossendale Harriers</v>
      </c>
      <c r="E41" s="102">
        <f t="array" ref="E41">IF($C41="","",INDEX(Finish!S:S,VLOOKUP($B41,'Work(winners1)'!$A:$D,4,FALSE)))</f>
        <v>27</v>
      </c>
      <c r="F41" s="105">
        <f t="array" ref="F41">IF($C41="","",INDEX(Finish!R:R,VLOOKUP($B41,'Work(winners1)'!$A:$D,4,FALSE)))</f>
        <v>3.380787037037037E-2</v>
      </c>
      <c r="G41" s="102" t="str">
        <f t="array" ref="G41">IF($C41="","",INDEX(Finish!O:O,VLOOKUP($B41,'Work(winners1)'!$A:$D,4,FALSE)))</f>
        <v>M65</v>
      </c>
      <c r="H41" s="106" t="str">
        <f t="shared" si="0"/>
        <v/>
      </c>
      <c r="I41" s="82"/>
      <c r="J41" s="82"/>
      <c r="K41" s="82"/>
    </row>
    <row r="42" spans="1:11" ht="25.5" customHeight="1" x14ac:dyDescent="0.2">
      <c r="A42" s="107" t="str">
        <f>"1st woman o/"&amp;RIGHT(B42,2)</f>
        <v>1st woman o/60</v>
      </c>
      <c r="B42" s="108" t="s">
        <v>26</v>
      </c>
      <c r="C42" s="109" t="str">
        <f t="array" ref="C42">IF(VLOOKUP($B42,'Work(winners1)'!$G:$J,4,FALSE)=99999,"",INDEX(Finish!M:M,VLOOKUP($B42,'Work(winners1)'!$G:$J,4,FALSE)))</f>
        <v>Cecilia Woods</v>
      </c>
      <c r="D42" s="109" t="str">
        <f t="array" ref="D42">IF($C42="","",INDEX(Finish!N:N,VLOOKUP($B42,'Work(winners1)'!$G:$J,4,FALSE)))</f>
        <v>Ramsbottom RC</v>
      </c>
      <c r="E42" s="107">
        <f t="array" ref="E42">IF($C42="","",INDEX(Finish!S:S,VLOOKUP($B42,'Work(winners1)'!$G:$J,4,FALSE)))</f>
        <v>99</v>
      </c>
      <c r="F42" s="110">
        <f t="array" ref="F42">IF($C42="","",INDEX(Finish!R:R,VLOOKUP($B42,'Work(winners1)'!$G:$J,4,FALSE)))</f>
        <v>4.7071759259259265E-2</v>
      </c>
      <c r="G42" s="107" t="str">
        <f t="array" ref="G42">IF($C42="","",INDEX(Finish!O:O,VLOOKUP($B42,'Work(winners1)'!$G:$J,4,FALSE)))</f>
        <v>W60</v>
      </c>
      <c r="H42" s="111" t="str">
        <f t="shared" si="0"/>
        <v/>
      </c>
      <c r="I42" s="82"/>
      <c r="J42" s="82"/>
      <c r="K42" s="82"/>
    </row>
    <row r="43" spans="1:11" ht="25.5" customHeight="1" x14ac:dyDescent="0.2">
      <c r="A43" s="102" t="str">
        <f>"1st over "&amp;RIGHT(B43,2)</f>
        <v>1st over 65</v>
      </c>
      <c r="B43" s="103" t="s">
        <v>27</v>
      </c>
      <c r="C43" s="104" t="str">
        <f t="array" ref="C43">IF(VLOOKUP($B43,'Work(winners1)'!$A:$D,4,FALSE)=99999,"",INDEX(Finish!M:M,VLOOKUP($B43,'Work(winners1)'!$A:$D,4,FALSE)))</f>
        <v>Dave Kelly</v>
      </c>
      <c r="D43" s="104" t="str">
        <f t="array" ref="D43">IF($C43="","",INDEX(Finish!N:N,VLOOKUP($B43,'Work(winners1)'!$A:$D,4,FALSE)))</f>
        <v>Rossendale Harriers</v>
      </c>
      <c r="E43" s="102">
        <f t="array" ref="E43">IF($C43="","",INDEX(Finish!S:S,VLOOKUP($B43,'Work(winners1)'!$A:$D,4,FALSE)))</f>
        <v>27</v>
      </c>
      <c r="F43" s="105">
        <f t="array" ref="F43">IF($C43="","",INDEX(Finish!R:R,VLOOKUP($B43,'Work(winners1)'!$A:$D,4,FALSE)))</f>
        <v>3.380787037037037E-2</v>
      </c>
      <c r="G43" s="102" t="str">
        <f t="array" ref="G43">IF($C43="","",INDEX(Finish!O:O,VLOOKUP($B43,'Work(winners1)'!$A:$D,4,FALSE)))</f>
        <v>M65</v>
      </c>
      <c r="H43" s="106" t="str">
        <f t="shared" si="0"/>
        <v>repeat</v>
      </c>
      <c r="I43" s="82"/>
      <c r="J43" s="82"/>
      <c r="K43" s="82"/>
    </row>
    <row r="44" spans="1:11" ht="25.5" customHeight="1" x14ac:dyDescent="0.2">
      <c r="A44" s="107" t="str">
        <f>"1st woman o/"&amp;RIGHT(B44,2)</f>
        <v>1st woman o/65</v>
      </c>
      <c r="B44" s="108" t="s">
        <v>28</v>
      </c>
      <c r="C44" s="109" t="str">
        <f t="array" ref="C44">IF(VLOOKUP($B44,'Work(winners1)'!$G:$J,4,FALSE)=99999,"",INDEX(Finish!M:M,VLOOKUP($B44,'Work(winners1)'!$G:$J,4,FALSE)))</f>
        <v>Linda Lord</v>
      </c>
      <c r="D44" s="109" t="str">
        <f t="array" ref="D44">IF($C44="","",INDEX(Finish!N:N,VLOOKUP($B44,'Work(winners1)'!$G:$J,4,FALSE)))</f>
        <v>CleM</v>
      </c>
      <c r="E44" s="107">
        <f t="array" ref="E44">IF($C44="","",INDEX(Finish!S:S,VLOOKUP($B44,'Work(winners1)'!$G:$J,4,FALSE)))</f>
        <v>105</v>
      </c>
      <c r="F44" s="110">
        <f t="array" ref="F44">IF($C44="","",INDEX(Finish!R:R,VLOOKUP($B44,'Work(winners1)'!$G:$J,4,FALSE)))</f>
        <v>4.7916666666666663E-2</v>
      </c>
      <c r="G44" s="107" t="str">
        <f t="array" ref="G44">IF($C44="","",INDEX(Finish!O:O,VLOOKUP($B44,'Work(winners1)'!$G:$J,4,FALSE)))</f>
        <v>W70</v>
      </c>
      <c r="H44" s="111" t="str">
        <f t="shared" si="0"/>
        <v/>
      </c>
      <c r="I44" s="82"/>
      <c r="J44" s="82"/>
      <c r="K44" s="82"/>
    </row>
    <row r="45" spans="1:11" ht="25.5" customHeight="1" x14ac:dyDescent="0.2">
      <c r="A45" s="102" t="str">
        <f>"1st over "&amp;RIGHT(B45,2)</f>
        <v>1st over 70</v>
      </c>
      <c r="B45" s="103" t="s">
        <v>29</v>
      </c>
      <c r="C45" s="104" t="str">
        <f t="array" ref="C45">IF(VLOOKUP($B45,'Work(winners1)'!$A:$D,4,FALSE)=99999,"",INDEX(Finish!M:M,VLOOKUP($B45,'Work(winners1)'!$A:$D,4,FALSE)))</f>
        <v>Ian Smith</v>
      </c>
      <c r="D45" s="104" t="str">
        <f t="array" ref="D45">IF($C45="","",INDEX(Finish!N:N,VLOOKUP($B45,'Work(winners1)'!$A:$D,4,FALSE)))</f>
        <v>Ribble Valley Runners</v>
      </c>
      <c r="E45" s="102">
        <f t="array" ref="E45">IF($C45="","",INDEX(Finish!S:S,VLOOKUP($B45,'Work(winners1)'!$A:$D,4,FALSE)))</f>
        <v>78</v>
      </c>
      <c r="F45" s="105" t="e">
        <f t="array" ref="F45">IF($C45="","",INDEX(Finish!R:R,VLOOKUP($B45,'Work(winners1)'!$A:$D,4,FALSE)))</f>
        <v>#REF!</v>
      </c>
      <c r="G45" s="102" t="str">
        <f t="array" ref="G45">IF($C45="","",INDEX(Finish!O:O,VLOOKUP($B45,'Work(winners1)'!$A:$D,4,FALSE)))</f>
        <v>M70</v>
      </c>
      <c r="H45" s="106" t="str">
        <f t="shared" si="0"/>
        <v/>
      </c>
      <c r="I45" s="82"/>
      <c r="J45" s="82"/>
      <c r="K45" s="82"/>
    </row>
    <row r="46" spans="1:11" ht="25.5" customHeight="1" x14ac:dyDescent="0.2">
      <c r="A46" s="107" t="str">
        <f>"1st woman o/"&amp;RIGHT(B46,2)</f>
        <v>1st woman o/70</v>
      </c>
      <c r="B46" s="108" t="s">
        <v>30</v>
      </c>
      <c r="C46" s="109" t="str">
        <f t="array" ref="C46">IF(VLOOKUP($B46,'Work(winners1)'!$G:$J,4,FALSE)=99999,"",INDEX(Finish!M:M,VLOOKUP($B46,'Work(winners1)'!$G:$J,4,FALSE)))</f>
        <v>Linda Lord</v>
      </c>
      <c r="D46" s="109" t="str">
        <f t="array" ref="D46">IF($C46="","",INDEX(Finish!N:N,VLOOKUP($B46,'Work(winners1)'!$G:$J,4,FALSE)))</f>
        <v>CleM</v>
      </c>
      <c r="E46" s="107">
        <f t="array" ref="E46">IF($C46="","",INDEX(Finish!S:S,VLOOKUP($B46,'Work(winners1)'!$G:$J,4,FALSE)))</f>
        <v>105</v>
      </c>
      <c r="F46" s="110">
        <f t="array" ref="F46">IF($C46="","",INDEX(Finish!R:R,VLOOKUP($B46,'Work(winners1)'!$G:$J,4,FALSE)))</f>
        <v>4.7916666666666663E-2</v>
      </c>
      <c r="G46" s="107" t="str">
        <f t="array" ref="G46">IF($C46="","",INDEX(Finish!O:O,VLOOKUP($B46,'Work(winners1)'!$G:$J,4,FALSE)))</f>
        <v>W70</v>
      </c>
      <c r="H46" s="111" t="str">
        <f t="shared" si="0"/>
        <v>repeat</v>
      </c>
      <c r="I46" s="82"/>
      <c r="J46" s="82"/>
      <c r="K46" s="82"/>
    </row>
    <row r="47" spans="1:11" ht="25.5" customHeight="1" x14ac:dyDescent="0.2">
      <c r="A47" s="77" t="s">
        <v>125</v>
      </c>
      <c r="B47" s="78"/>
      <c r="C47" s="79" t="str">
        <f>'with ckpt'!B3</f>
        <v xml:space="preserve">Andrew Worster </v>
      </c>
      <c r="D47" s="79" t="str">
        <f>'with ckpt'!C3</f>
        <v>CVFR</v>
      </c>
      <c r="E47" s="77">
        <v>2</v>
      </c>
      <c r="F47" s="81">
        <f>IF($C47="","",'with ckpt'!E3)</f>
        <v>2.6689814814814816E-2</v>
      </c>
      <c r="G47" s="77" t="str">
        <f>'with ckpt'!D3</f>
        <v>MSen</v>
      </c>
      <c r="H47" s="82" t="str">
        <f t="shared" si="0"/>
        <v/>
      </c>
      <c r="I47" s="82"/>
      <c r="J47" s="82"/>
      <c r="K47" s="82"/>
    </row>
    <row r="48" spans="1:11" ht="25.5" customHeight="1" x14ac:dyDescent="0.2">
      <c r="A48" s="77" t="s">
        <v>126</v>
      </c>
      <c r="B48" s="78"/>
      <c r="C48" s="79" t="str">
        <f>'with ckpt'!B4</f>
        <v>Alex Whittem</v>
      </c>
      <c r="D48" s="79" t="str">
        <f>'with ckpt'!C4</f>
        <v>CVFR</v>
      </c>
      <c r="E48" s="77">
        <v>3</v>
      </c>
      <c r="F48" s="81">
        <f>IF($C48="","",'with ckpt'!E4)</f>
        <v>2.7442129629629632E-2</v>
      </c>
      <c r="G48" s="77" t="str">
        <f>'with ckpt'!D4</f>
        <v>M40</v>
      </c>
      <c r="H48" s="82" t="str">
        <f t="shared" si="0"/>
        <v>repeat</v>
      </c>
      <c r="I48" s="82"/>
      <c r="J48" s="82"/>
      <c r="K48" s="82"/>
    </row>
    <row r="49" spans="1:11" ht="25.5" customHeight="1" x14ac:dyDescent="0.2">
      <c r="A49" s="89" t="s">
        <v>127</v>
      </c>
      <c r="B49" s="90">
        <v>2</v>
      </c>
      <c r="C49" s="91" t="str">
        <f>IF(COUNTIF(Finish!$J:$J,$B49)=0,"",VLOOKUP($B49,Finish!$J:$M,4,FALSE))</f>
        <v>Lisa Parker</v>
      </c>
      <c r="D49" s="91" t="str">
        <f>IF($C49="","",VLOOKUP($B49,Finish!$J:$N,5,FALSE))</f>
        <v>Accrington RR</v>
      </c>
      <c r="E49" s="92">
        <f>IF($C49="","",VLOOKUP($B49,Finish!$J:$S,10,FALSE))</f>
        <v>28</v>
      </c>
      <c r="F49" s="93">
        <f>IF($C49="","",VLOOKUP($B49,Finish!$J:$R,9,FALSE))</f>
        <v>3.3912037037037039E-2</v>
      </c>
      <c r="G49" s="89" t="str">
        <f>IF($C49="","",VLOOKUP($B49,Finish!$J:$O,6,FALSE))</f>
        <v>W40</v>
      </c>
      <c r="H49" s="94" t="str">
        <f t="shared" si="0"/>
        <v>repeat</v>
      </c>
      <c r="I49" s="82"/>
      <c r="J49" s="82"/>
      <c r="K49" s="82"/>
    </row>
    <row r="50" spans="1:11" ht="25.5" customHeight="1" x14ac:dyDescent="0.2">
      <c r="A50" s="77" t="s">
        <v>128</v>
      </c>
      <c r="B50" s="78"/>
      <c r="C50" s="79" t="str">
        <f>'with ckpt'!B5</f>
        <v>Oliver Heaton</v>
      </c>
      <c r="D50" s="79" t="str">
        <f>'with ckpt'!C5</f>
        <v>Bowland Fell Runners</v>
      </c>
      <c r="E50" s="77">
        <v>4</v>
      </c>
      <c r="F50" s="81">
        <f>IF($C50="","",'with ckpt'!E5)</f>
        <v>2.8182870370370369E-2</v>
      </c>
      <c r="G50" s="77" t="str">
        <f>'with ckpt'!D5</f>
        <v>Msen</v>
      </c>
      <c r="H50" s="82" t="str">
        <f t="shared" si="0"/>
        <v/>
      </c>
      <c r="I50" s="82"/>
      <c r="J50" s="82"/>
      <c r="K50" s="82"/>
    </row>
    <row r="51" spans="1:11" ht="25.5" customHeight="1" x14ac:dyDescent="0.2">
      <c r="A51" s="95" t="s">
        <v>129</v>
      </c>
      <c r="B51" s="96" t="s">
        <v>130</v>
      </c>
      <c r="C51" s="97" t="str">
        <f>IF(COUNTIF(Finish!$I:$I,$B51)=0,"",VLOOKUP($B51,Finish!$I:$M,5,FALSE))</f>
        <v/>
      </c>
      <c r="D51" s="97" t="str">
        <f>IF($C51="","",VLOOKUP($B51,Finish!$I:$O,6,FALSE))</f>
        <v/>
      </c>
      <c r="E51" s="98" t="str">
        <f>IF($C51="","",VLOOKUP($B51,Finish!$I:$S,11,FALSE))</f>
        <v/>
      </c>
      <c r="F51" s="99" t="str">
        <f>IF($C51="","",VLOOKUP($B51,Finish!$I:$R,10,FALSE))</f>
        <v/>
      </c>
      <c r="G51" s="100"/>
      <c r="H51" s="101" t="str">
        <f t="shared" si="0"/>
        <v/>
      </c>
      <c r="I51" s="82"/>
      <c r="J51" s="82"/>
      <c r="K51" s="82"/>
    </row>
    <row r="52" spans="1:11" ht="25.5" customHeight="1" x14ac:dyDescent="0.2">
      <c r="A52" s="95" t="s">
        <v>131</v>
      </c>
      <c r="B52" s="96" t="s">
        <v>132</v>
      </c>
      <c r="C52" s="97" t="str">
        <f>IF(COUNTIF(Finish!$I:$I,$B52)=0,"",VLOOKUP($B52,Finish!$I:$M,5,FALSE))</f>
        <v/>
      </c>
      <c r="D52" s="97" t="str">
        <f>IF($C52="","",VLOOKUP($B52,Finish!$I:$O,6,FALSE))</f>
        <v/>
      </c>
      <c r="E52" s="98" t="str">
        <f>IF($C52="","",VLOOKUP($B52,Finish!$I:$S,11,FALSE))</f>
        <v/>
      </c>
      <c r="F52" s="99" t="str">
        <f>IF($C52="","",VLOOKUP($B52,Finish!$I:$R,10,FALSE))</f>
        <v/>
      </c>
      <c r="G52" s="100"/>
      <c r="H52" s="101" t="str">
        <f t="shared" si="0"/>
        <v/>
      </c>
      <c r="I52" s="82"/>
      <c r="J52" s="82"/>
      <c r="K52" s="82"/>
    </row>
    <row r="53" spans="1:11" ht="25.5" customHeight="1" x14ac:dyDescent="0.2">
      <c r="A53" s="95" t="s">
        <v>133</v>
      </c>
      <c r="B53" s="96" t="s">
        <v>134</v>
      </c>
      <c r="C53" s="97" t="str">
        <f>IF(COUNTIF(Finish!$I:$I,$B53)=0,"",VLOOKUP($B53,Finish!$I:$M,5,FALSE))</f>
        <v/>
      </c>
      <c r="D53" s="97" t="str">
        <f>IF($C53="","",VLOOKUP($B53,Finish!$I:$O,6,FALSE))</f>
        <v/>
      </c>
      <c r="E53" s="98" t="str">
        <f>IF($C53="","",VLOOKUP($B53,Finish!$I:$S,11,FALSE))</f>
        <v/>
      </c>
      <c r="F53" s="99" t="str">
        <f>IF($C53="","",VLOOKUP($B53,Finish!$I:$R,10,FALSE))</f>
        <v/>
      </c>
      <c r="G53" s="100"/>
      <c r="H53" s="101" t="str">
        <f t="shared" si="0"/>
        <v/>
      </c>
      <c r="I53" s="82"/>
      <c r="J53" s="82"/>
      <c r="K53" s="82"/>
    </row>
    <row r="54" spans="1:11" ht="25.5" customHeight="1" x14ac:dyDescent="0.2">
      <c r="A54" s="95" t="s">
        <v>135</v>
      </c>
      <c r="B54" s="96" t="s">
        <v>136</v>
      </c>
      <c r="C54" s="97" t="str">
        <f>IF(COUNTIF(Finish!$I:$I,$B54)=0,"",VLOOKUP($B54,Finish!$I:$M,5,FALSE))</f>
        <v/>
      </c>
      <c r="D54" s="97" t="str">
        <f>IF($C54="","",VLOOKUP($B54,Finish!$I:$O,6,FALSE))</f>
        <v/>
      </c>
      <c r="E54" s="98" t="str">
        <f>IF($C54="","",VLOOKUP($B54,Finish!$I:$S,11,FALSE))</f>
        <v/>
      </c>
      <c r="F54" s="99" t="str">
        <f>IF($C54="","",VLOOKUP($B54,Finish!$I:$R,10,FALSE))</f>
        <v/>
      </c>
      <c r="G54" s="100"/>
      <c r="H54" s="101" t="str">
        <f t="shared" si="0"/>
        <v/>
      </c>
      <c r="I54" s="82"/>
      <c r="J54" s="82"/>
      <c r="K54" s="82"/>
    </row>
    <row r="55" spans="1:11" ht="25.5" customHeight="1" x14ac:dyDescent="0.2">
      <c r="A55" s="77" t="s">
        <v>137</v>
      </c>
      <c r="B55" s="78"/>
      <c r="C55" s="79" t="str">
        <f>'with ckpt'!B6</f>
        <v>Chris Donnelly</v>
      </c>
      <c r="D55" s="79" t="str">
        <f>'with ckpt'!C6</f>
        <v>Sale Harriers</v>
      </c>
      <c r="E55" s="77">
        <v>5</v>
      </c>
      <c r="F55" s="81">
        <f>IF($C55="","",'with ckpt'!E6)</f>
        <v>2.8437500000000001E-2</v>
      </c>
      <c r="G55" s="77" t="str">
        <f>'with ckpt'!D6</f>
        <v>M40</v>
      </c>
      <c r="H55" s="82" t="str">
        <f t="shared" si="0"/>
        <v/>
      </c>
      <c r="I55" s="82"/>
      <c r="J55" s="82"/>
      <c r="K55" s="82"/>
    </row>
    <row r="56" spans="1:11" ht="25.5" customHeight="1" x14ac:dyDescent="0.2">
      <c r="A56" s="89" t="s">
        <v>138</v>
      </c>
      <c r="B56" s="90">
        <v>3</v>
      </c>
      <c r="C56" s="91" t="str">
        <f>IF(COUNTIF(Finish!$J:$J,$B56)=0,"",VLOOKUP($B56,Finish!$J:$M,4,FALSE))</f>
        <v>Deborah Gowans</v>
      </c>
      <c r="D56" s="91" t="str">
        <f>IF($C56="","",VLOOKUP($B56,Finish!$J:$N,5,FALSE))</f>
        <v>Todmorden Harriers</v>
      </c>
      <c r="E56" s="92">
        <f>IF($C56="","",VLOOKUP($B56,Finish!$J:$S,10,FALSE))</f>
        <v>42</v>
      </c>
      <c r="F56" s="93">
        <f>IF($C56="","",VLOOKUP($B56,Finish!$J:$R,9,FALSE))</f>
        <v>3.6064814814814813E-2</v>
      </c>
      <c r="G56" s="89" t="str">
        <f>IF($C56="","",VLOOKUP($B56,Finish!$J:$O,6,FALSE))</f>
        <v>W55</v>
      </c>
      <c r="H56" s="94" t="str">
        <f t="shared" si="0"/>
        <v>repeat</v>
      </c>
      <c r="I56" s="82"/>
      <c r="J56" s="82"/>
      <c r="K56" s="82"/>
    </row>
    <row r="57" spans="1:11" ht="25.5" customHeight="1" x14ac:dyDescent="0.2">
      <c r="A57" s="77" t="s">
        <v>139</v>
      </c>
      <c r="B57" s="78"/>
      <c r="C57" s="79" t="str">
        <f>'with ckpt'!B7</f>
        <v>Dan Gilbert</v>
      </c>
      <c r="D57" s="79" t="str">
        <f>'with ckpt'!C7</f>
        <v>Horwich RMI Harriers</v>
      </c>
      <c r="E57" s="77">
        <v>6</v>
      </c>
      <c r="F57" s="81">
        <f>IF($C57="","",'with ckpt'!E7)</f>
        <v>2.8784722222222222E-2</v>
      </c>
      <c r="G57" s="77" t="str">
        <f>'with ckpt'!D7</f>
        <v>M45</v>
      </c>
      <c r="H57" s="82" t="str">
        <f t="shared" si="0"/>
        <v>repeat</v>
      </c>
      <c r="I57" s="82"/>
      <c r="J57" s="82"/>
      <c r="K57" s="82"/>
    </row>
    <row r="58" spans="1:11" ht="25.5" customHeight="1" x14ac:dyDescent="0.2">
      <c r="A58" s="95" t="s">
        <v>140</v>
      </c>
      <c r="B58" s="96" t="s">
        <v>141</v>
      </c>
      <c r="C58" s="97" t="str">
        <f>IF(COUNTIF(Finish!$I:$I,$B58)=0,"",VLOOKUP($B58,Finish!$I:$M,5,FALSE))</f>
        <v/>
      </c>
      <c r="D58" s="97" t="str">
        <f>IF($C58="","",VLOOKUP($B58,Finish!$I:$O,6,FALSE))</f>
        <v/>
      </c>
      <c r="E58" s="98" t="str">
        <f>IF($C58="","",VLOOKUP($B58,Finish!$I:$S,11,FALSE))</f>
        <v/>
      </c>
      <c r="F58" s="99" t="str">
        <f>IF($C58="","",VLOOKUP($B58,Finish!$I:$R,10,FALSE))</f>
        <v/>
      </c>
      <c r="G58" s="100"/>
      <c r="H58" s="101" t="str">
        <f t="shared" si="0"/>
        <v/>
      </c>
      <c r="I58" s="82"/>
      <c r="J58" s="82"/>
      <c r="K58" s="82"/>
    </row>
    <row r="59" spans="1:11" ht="25.5" customHeight="1" x14ac:dyDescent="0.2">
      <c r="A59" s="95" t="s">
        <v>142</v>
      </c>
      <c r="B59" s="96" t="s">
        <v>143</v>
      </c>
      <c r="C59" s="97" t="str">
        <f>IF(COUNTIF(Finish!$I:$I,$B59)=0,"",VLOOKUP($B59,Finish!$I:$M,5,FALSE))</f>
        <v/>
      </c>
      <c r="D59" s="97" t="str">
        <f>IF($C59="","",VLOOKUP($B59,Finish!$I:$O,6,FALSE))</f>
        <v/>
      </c>
      <c r="E59" s="98" t="str">
        <f>IF($C59="","",VLOOKUP($B59,Finish!$I:$S,11,FALSE))</f>
        <v/>
      </c>
      <c r="F59" s="99" t="str">
        <f>IF($C59="","",VLOOKUP($B59,Finish!$I:$R,10,FALSE))</f>
        <v/>
      </c>
      <c r="G59" s="100"/>
      <c r="H59" s="101" t="str">
        <f t="shared" si="0"/>
        <v/>
      </c>
      <c r="I59" s="82"/>
      <c r="J59" s="82"/>
      <c r="K59" s="82"/>
    </row>
    <row r="60" spans="1:11" ht="25.5" customHeight="1" x14ac:dyDescent="0.2">
      <c r="A60" s="95" t="s">
        <v>144</v>
      </c>
      <c r="B60" s="96" t="s">
        <v>145</v>
      </c>
      <c r="C60" s="97" t="str">
        <f>IF(COUNTIF(Finish!$I:$I,$B60)=0,"",VLOOKUP($B60,Finish!$I:$M,5,FALSE))</f>
        <v/>
      </c>
      <c r="D60" s="97" t="str">
        <f>IF($C60="","",VLOOKUP($B60,Finish!$I:$O,6,FALSE))</f>
        <v/>
      </c>
      <c r="E60" s="98" t="str">
        <f>IF($C60="","",VLOOKUP($B60,Finish!$I:$S,11,FALSE))</f>
        <v/>
      </c>
      <c r="F60" s="99" t="str">
        <f>IF($C60="","",VLOOKUP($B60,Finish!$I:$R,10,FALSE))</f>
        <v/>
      </c>
      <c r="G60" s="100"/>
      <c r="H60" s="101" t="str">
        <f t="shared" si="0"/>
        <v/>
      </c>
      <c r="I60" s="82"/>
      <c r="J60" s="82"/>
      <c r="K60" s="82"/>
    </row>
    <row r="61" spans="1:11" ht="25.5" customHeight="1" x14ac:dyDescent="0.2">
      <c r="A61" s="95" t="s">
        <v>146</v>
      </c>
      <c r="B61" s="96" t="s">
        <v>147</v>
      </c>
      <c r="C61" s="97" t="str">
        <f>IF(COUNTIF(Finish!$I:$I,$B61)=0,"",VLOOKUP($B61,Finish!$I:$M,5,FALSE))</f>
        <v/>
      </c>
      <c r="D61" s="97" t="str">
        <f>IF($C61="","",VLOOKUP($B61,Finish!$I:$O,6,FALSE))</f>
        <v/>
      </c>
      <c r="E61" s="98" t="str">
        <f>IF($C61="","",VLOOKUP($B61,Finish!$I:$S,11,FALSE))</f>
        <v/>
      </c>
      <c r="F61" s="99" t="str">
        <f>IF($C61="","",VLOOKUP($B61,Finish!$I:$R,10,FALSE))</f>
        <v/>
      </c>
      <c r="G61" s="100"/>
      <c r="H61" s="101" t="str">
        <f t="shared" si="0"/>
        <v/>
      </c>
      <c r="I61" s="82"/>
      <c r="J61" s="82"/>
      <c r="K61" s="82"/>
    </row>
    <row r="62" spans="1:11" ht="25.5" customHeight="1" x14ac:dyDescent="0.2">
      <c r="A62" s="77" t="s">
        <v>148</v>
      </c>
      <c r="B62" s="78"/>
      <c r="C62" s="79" t="str">
        <f>'with ckpt'!B8</f>
        <v>Marc Hartley</v>
      </c>
      <c r="D62" s="79" t="str">
        <f>'with ckpt'!C8</f>
        <v>Blackburn Harriers</v>
      </c>
      <c r="E62" s="77">
        <v>7</v>
      </c>
      <c r="F62" s="81">
        <f>IF($C62="","",'with ckpt'!E8)</f>
        <v>2.8958333333333336E-2</v>
      </c>
      <c r="G62" s="77" t="str">
        <f>'with ckpt'!D8</f>
        <v>MSen</v>
      </c>
      <c r="H62" s="82" t="str">
        <f t="shared" si="0"/>
        <v/>
      </c>
      <c r="I62" s="82"/>
      <c r="J62" s="82"/>
      <c r="K62" s="82"/>
    </row>
    <row r="63" spans="1:11" ht="25.5" customHeight="1" x14ac:dyDescent="0.2">
      <c r="A63" s="89" t="s">
        <v>149</v>
      </c>
      <c r="B63" s="90">
        <v>4</v>
      </c>
      <c r="C63" s="91" t="str">
        <f>IF(COUNTIF(Finish!$J:$J,$B63)=0,"",VLOOKUP($B63,Finish!$J:$M,4,FALSE))</f>
        <v>Josephine Wells</v>
      </c>
      <c r="D63" s="91" t="str">
        <f>IF($C63="","",VLOOKUP($B63,Finish!$J:$N,5,FALSE))</f>
        <v>Rossendale Harriers</v>
      </c>
      <c r="E63" s="92">
        <f>IF($C63="","",VLOOKUP($B63,Finish!$J:$S,10,FALSE))</f>
        <v>44</v>
      </c>
      <c r="F63" s="93">
        <f>IF($C63="","",VLOOKUP($B63,Finish!$J:$R,9,FALSE))</f>
        <v>3.6481481481481483E-2</v>
      </c>
      <c r="G63" s="89" t="str">
        <f>IF($C63="","",VLOOKUP($B63,Finish!$J:$O,6,FALSE))</f>
        <v>Wsen</v>
      </c>
      <c r="H63" s="94" t="str">
        <f t="shared" si="0"/>
        <v/>
      </c>
      <c r="I63" s="82"/>
      <c r="J63" s="82"/>
      <c r="K63" s="82"/>
    </row>
    <row r="64" spans="1:11" ht="25.5" customHeight="1" x14ac:dyDescent="0.2">
      <c r="A64" s="77" t="s">
        <v>150</v>
      </c>
      <c r="B64" s="78"/>
      <c r="C64" s="79" t="str">
        <f>'with ckpt'!B9</f>
        <v>Ian Carruthers</v>
      </c>
      <c r="D64" s="79" t="str">
        <f>'with ckpt'!C9</f>
        <v>u/a</v>
      </c>
      <c r="E64" s="77">
        <v>8</v>
      </c>
      <c r="F64" s="81">
        <f>IF($C64="","",'with ckpt'!E9)</f>
        <v>2.8981481481481483E-2</v>
      </c>
      <c r="G64" s="77" t="str">
        <f>'with ckpt'!D9</f>
        <v>M40</v>
      </c>
      <c r="H64" s="82" t="str">
        <f t="shared" si="0"/>
        <v/>
      </c>
      <c r="I64" s="82"/>
      <c r="J64" s="82"/>
      <c r="K64" s="82"/>
    </row>
    <row r="65" spans="1:11" ht="25.5" customHeight="1" x14ac:dyDescent="0.2">
      <c r="A65" s="77" t="s">
        <v>151</v>
      </c>
      <c r="B65" s="78"/>
      <c r="C65" s="79" t="str">
        <f>'with ckpt'!B10</f>
        <v>Declan Tattersall</v>
      </c>
      <c r="D65" s="79" t="str">
        <f>'with ckpt'!C10</f>
        <v>Bury AC</v>
      </c>
      <c r="E65" s="77">
        <v>9</v>
      </c>
      <c r="F65" s="81">
        <f>IF($C65="","",'with ckpt'!E10)</f>
        <v>2.8993055555555553E-2</v>
      </c>
      <c r="G65" s="77" t="str">
        <f>'with ckpt'!D10</f>
        <v>MSen</v>
      </c>
      <c r="H65" s="82" t="str">
        <f t="shared" si="0"/>
        <v/>
      </c>
      <c r="I65" s="82"/>
      <c r="J65" s="82"/>
      <c r="K65" s="82"/>
    </row>
    <row r="66" spans="1:11" ht="25.5" customHeight="1" x14ac:dyDescent="0.2">
      <c r="A66" s="89" t="s">
        <v>152</v>
      </c>
      <c r="B66" s="90">
        <v>5</v>
      </c>
      <c r="C66" s="91" t="str">
        <f>IF(COUNTIF(Finish!$J:$J,$B66)=0,"",VLOOKUP($B66,Finish!$J:$M,4,FALSE))</f>
        <v>Anne-Marie Hindle</v>
      </c>
      <c r="D66" s="91" t="str">
        <f>IF($C66="","",VLOOKUP($B66,Finish!$J:$N,5,FALSE))</f>
        <v>Rossendale Harriers</v>
      </c>
      <c r="E66" s="92">
        <f>IF($C66="","",VLOOKUP($B66,Finish!$J:$S,10,FALSE))</f>
        <v>46</v>
      </c>
      <c r="F66" s="93">
        <f>IF($C66="","",VLOOKUP($B66,Finish!$J:$R,9,FALSE))</f>
        <v>3.7152777777777778E-2</v>
      </c>
      <c r="G66" s="89" t="str">
        <f>IF($C66="","",VLOOKUP($B66,Finish!$J:$O,6,FALSE))</f>
        <v>W50</v>
      </c>
      <c r="H66" s="94" t="str">
        <f t="shared" si="0"/>
        <v/>
      </c>
      <c r="I66" s="82"/>
      <c r="J66" s="82"/>
      <c r="K66" s="82"/>
    </row>
    <row r="67" spans="1:11" ht="25.5" customHeight="1" x14ac:dyDescent="0.2">
      <c r="A67" s="77" t="s">
        <v>153</v>
      </c>
      <c r="B67" s="78"/>
      <c r="C67" s="79" t="str">
        <f>'with ckpt'!B11</f>
        <v>Michael Fleming</v>
      </c>
      <c r="D67" s="79" t="str">
        <f>'with ckpt'!C11</f>
        <v>Saddleworth Runners</v>
      </c>
      <c r="E67" s="77">
        <v>10</v>
      </c>
      <c r="F67" s="81">
        <f>IF($C67="","",'with ckpt'!E11)</f>
        <v>2.9224537037037035E-2</v>
      </c>
      <c r="G67" s="77" t="str">
        <f>'with ckpt'!D11</f>
        <v>M40</v>
      </c>
      <c r="H67" s="82" t="str">
        <f t="shared" si="0"/>
        <v/>
      </c>
      <c r="I67" s="82"/>
      <c r="J67" s="82"/>
      <c r="K67" s="82"/>
    </row>
    <row r="68" spans="1:11" ht="25.5" customHeight="1" x14ac:dyDescent="0.2">
      <c r="A68" s="102" t="str">
        <f>"2nd over "&amp;RIGHT(B68,2)</f>
        <v>2nd over 40</v>
      </c>
      <c r="B68" s="103" t="s">
        <v>17</v>
      </c>
      <c r="C68" s="104" t="str">
        <f t="array" ref="C68">IF(VLOOKUP($B68,'Work(winners1)'!$A:$E,5,FALSE)=99999,"",INDEX(Finish!M:M,VLOOKUP($B68,'Work(winners1)'!$A:$E,5,FALSE)))</f>
        <v>Chris Donnelly</v>
      </c>
      <c r="D68" s="104" t="str">
        <f t="array" ref="D68">IF($C68="","",INDEX(Finish!N:N,VLOOKUP($B68,'Work(winners1)'!$A:$E,5,FALSE)))</f>
        <v>Sale Harriers</v>
      </c>
      <c r="E68" s="102">
        <f t="array" ref="E68">IF($C68="","",INDEX(Finish!S:S,VLOOKUP($B68,'Work(winners1)'!$A:$E,5,FALSE)))</f>
        <v>5</v>
      </c>
      <c r="F68" s="105">
        <f t="array" ref="F68">IF($C68="","",INDEX(Finish!R:R,VLOOKUP($B68,'Work(winners1)'!$A:$E,5,FALSE)))</f>
        <v>2.8437500000000001E-2</v>
      </c>
      <c r="G68" s="102" t="str">
        <f t="array" ref="G68">IF($C68="","",INDEX(Finish!O:O,VLOOKUP($B68,'Work(winners1)'!$A:$E,5,FALSE)))</f>
        <v>M40</v>
      </c>
      <c r="H68" s="106" t="str">
        <f t="shared" si="0"/>
        <v>repeat</v>
      </c>
      <c r="I68" s="82"/>
      <c r="J68" s="82"/>
      <c r="K68" s="82"/>
    </row>
    <row r="69" spans="1:11" ht="25.5" customHeight="1" x14ac:dyDescent="0.2">
      <c r="A69" s="107" t="str">
        <f>"2nd woman o/"&amp;RIGHT(B69,2)</f>
        <v>2nd woman o/40</v>
      </c>
      <c r="B69" s="108" t="s">
        <v>18</v>
      </c>
      <c r="C69" s="109" t="str">
        <f t="array" ref="C69">IF(VLOOKUP($B69,'Work(winners1)'!$G:$K,5,FALSE)=99999,"",INDEX(Finish!M:M,VLOOKUP($B69,'Work(winners1)'!$G:$K,5,FALSE)))</f>
        <v>Deborah Gowans</v>
      </c>
      <c r="D69" s="109" t="str">
        <f t="array" ref="D69">IF($C69="","",INDEX(Finish!N:N,VLOOKUP($B69,'Work(winners1)'!$G:$K,5,FALSE)))</f>
        <v>Todmorden Harriers</v>
      </c>
      <c r="E69" s="107">
        <f t="array" ref="E69">IF($C69="","",INDEX(Finish!S:S,VLOOKUP($B69,'Work(winners1)'!$G:$K,5,FALSE)))</f>
        <v>42</v>
      </c>
      <c r="F69" s="110">
        <f t="array" ref="F69">IF($C69="","",INDEX(Finish!R:R,VLOOKUP($B69,'Work(winners1)'!$G:$K,5,FALSE)))</f>
        <v>3.6064814814814813E-2</v>
      </c>
      <c r="G69" s="107" t="str">
        <f t="array" ref="G69">IF($C69="","",INDEX(Finish!O:O,VLOOKUP($B69,'Work(winners1)'!$G:$K,5,FALSE)))</f>
        <v>W55</v>
      </c>
      <c r="H69" s="111" t="str">
        <f t="shared" si="0"/>
        <v>repeat</v>
      </c>
      <c r="I69" s="82"/>
      <c r="J69" s="82"/>
      <c r="K69" s="82"/>
    </row>
    <row r="70" spans="1:11" ht="25.5" customHeight="1" x14ac:dyDescent="0.2">
      <c r="A70" s="102" t="str">
        <f>"2nd over "&amp;RIGHT(B70,2)</f>
        <v>2nd over 45</v>
      </c>
      <c r="B70" s="103" t="s">
        <v>19</v>
      </c>
      <c r="C70" s="104" t="str">
        <f t="array" ref="C70">IF(VLOOKUP($B70,'Work(winners1)'!$A:$E,5,FALSE)=99999,"",INDEX(Finish!M:M,VLOOKUP($B70,'Work(winners1)'!$A:$E,5,FALSE)))</f>
        <v>Peter Coates</v>
      </c>
      <c r="D70" s="104" t="str">
        <f t="array" ref="D70">IF($C70="","",INDEX(Finish!N:N,VLOOKUP($B70,'Work(winners1)'!$A:$E,5,FALSE)))</f>
        <v>CleM</v>
      </c>
      <c r="E70" s="102">
        <f t="array" ref="E70">IF($C70="","",INDEX(Finish!S:S,VLOOKUP($B70,'Work(winners1)'!$A:$E,5,FALSE)))</f>
        <v>15</v>
      </c>
      <c r="F70" s="105">
        <f t="array" ref="F70">IF($C70="","",INDEX(Finish!R:R,VLOOKUP($B70,'Work(winners1)'!$A:$E,5,FALSE)))</f>
        <v>3.125E-2</v>
      </c>
      <c r="G70" s="102" t="str">
        <f t="array" ref="G70">IF($C70="","",INDEX(Finish!O:O,VLOOKUP($B70,'Work(winners1)'!$A:$E,5,FALSE)))</f>
        <v>M45</v>
      </c>
      <c r="H70" s="82" t="str">
        <f t="shared" si="0"/>
        <v/>
      </c>
      <c r="I70" s="82"/>
      <c r="J70" s="82"/>
      <c r="K70" s="82"/>
    </row>
    <row r="71" spans="1:11" ht="25.5" customHeight="1" x14ac:dyDescent="0.2">
      <c r="A71" s="107" t="str">
        <f>"2nd woman o/"&amp;RIGHT(B71,2)</f>
        <v>2nd woman o/45</v>
      </c>
      <c r="B71" s="108" t="s">
        <v>20</v>
      </c>
      <c r="C71" s="109" t="str">
        <f t="array" ref="C71">IF(VLOOKUP($B71,'Work(winners1)'!$G:$K,5,FALSE)=99999,"",INDEX(Finish!M:M,VLOOKUP($B71,'Work(winners1)'!$G:$K,5,FALSE)))</f>
        <v>Anne-Marie Hindle</v>
      </c>
      <c r="D71" s="109" t="str">
        <f t="array" ref="D71">IF($C71="","",INDEX(Finish!N:N,VLOOKUP($B71,'Work(winners1)'!$G:$K,5,FALSE)))</f>
        <v>Rossendale Harriers</v>
      </c>
      <c r="E71" s="107">
        <f t="array" ref="E71">IF($C71="","",INDEX(Finish!S:S,VLOOKUP($B71,'Work(winners1)'!$G:$K,5,FALSE)))</f>
        <v>46</v>
      </c>
      <c r="F71" s="110">
        <f t="array" ref="F71">IF($C71="","",INDEX(Finish!R:R,VLOOKUP($B71,'Work(winners1)'!$G:$K,5,FALSE)))</f>
        <v>3.7152777777777778E-2</v>
      </c>
      <c r="G71" s="107" t="str">
        <f t="array" ref="G71">IF($C71="","",INDEX(Finish!O:O,VLOOKUP($B71,'Work(winners1)'!$G:$K,5,FALSE)))</f>
        <v>W50</v>
      </c>
      <c r="H71" s="111" t="str">
        <f t="shared" si="0"/>
        <v>repeat</v>
      </c>
      <c r="I71" s="82"/>
      <c r="J71" s="82"/>
      <c r="K71" s="82"/>
    </row>
    <row r="72" spans="1:11" ht="25.5" customHeight="1" x14ac:dyDescent="0.2">
      <c r="A72" s="102" t="str">
        <f>"2nd over "&amp;RIGHT(B72,2)</f>
        <v>2nd over 50</v>
      </c>
      <c r="B72" s="103" t="s">
        <v>21</v>
      </c>
      <c r="C72" s="104" t="str">
        <f t="array" ref="C72">IF(VLOOKUP($B72,'Work(winners1)'!$A:$E,5,FALSE)=99999,"",INDEX(Finish!M:M,VLOOKUP($B72,'Work(winners1)'!$A:$E,5,FALSE)))</f>
        <v>Mark Walsh</v>
      </c>
      <c r="D72" s="104" t="str">
        <f t="array" ref="D72">IF($C72="","",INDEX(Finish!N:N,VLOOKUP($B72,'Work(winners1)'!$A:$E,5,FALSE)))</f>
        <v>Horwich RMI Harriers</v>
      </c>
      <c r="E72" s="102">
        <f t="array" ref="E72">IF($C72="","",INDEX(Finish!S:S,VLOOKUP($B72,'Work(winners1)'!$A:$E,5,FALSE)))</f>
        <v>20</v>
      </c>
      <c r="F72" s="105">
        <f t="array" ref="F72">IF($C72="","",INDEX(Finish!R:R,VLOOKUP($B72,'Work(winners1)'!$A:$E,5,FALSE)))</f>
        <v>3.246527777777778E-2</v>
      </c>
      <c r="G72" s="102" t="str">
        <f t="array" ref="G72">IF($C72="","",INDEX(Finish!O:O,VLOOKUP($B72,'Work(winners1)'!$A:$E,5,FALSE)))</f>
        <v>M50</v>
      </c>
      <c r="H72" s="82" t="str">
        <f t="shared" si="0"/>
        <v/>
      </c>
      <c r="I72" s="82"/>
      <c r="J72" s="82"/>
      <c r="K72" s="82"/>
    </row>
    <row r="73" spans="1:11" ht="25.5" customHeight="1" x14ac:dyDescent="0.2">
      <c r="A73" s="107" t="str">
        <f>"2nd woman o/"&amp;RIGHT(B73,2)</f>
        <v>2nd woman o/50</v>
      </c>
      <c r="B73" s="108" t="s">
        <v>22</v>
      </c>
      <c r="C73" s="109" t="str">
        <f t="array" ref="C73">IF(VLOOKUP($B73,'Work(winners1)'!$G:$K,5,FALSE)=99999,"",INDEX(Finish!M:M,VLOOKUP($B73,'Work(winners1)'!$G:$K,5,FALSE)))</f>
        <v>Anne-Marie Hindle</v>
      </c>
      <c r="D73" s="109" t="str">
        <f t="array" ref="D73">IF($C73="","",INDEX(Finish!N:N,VLOOKUP($B73,'Work(winners1)'!$G:$K,5,FALSE)))</f>
        <v>Rossendale Harriers</v>
      </c>
      <c r="E73" s="107">
        <f t="array" ref="E73">IF($C73="","",INDEX(Finish!S:S,VLOOKUP($B73,'Work(winners1)'!$G:$K,5,FALSE)))</f>
        <v>46</v>
      </c>
      <c r="F73" s="110">
        <f t="array" ref="F73">IF($C73="","",INDEX(Finish!R:R,VLOOKUP($B73,'Work(winners1)'!$G:$K,5,FALSE)))</f>
        <v>3.7152777777777778E-2</v>
      </c>
      <c r="G73" s="107" t="str">
        <f t="array" ref="G73">IF($C73="","",INDEX(Finish!O:O,VLOOKUP($B73,'Work(winners1)'!$G:$K,5,FALSE)))</f>
        <v>W50</v>
      </c>
      <c r="H73" s="111" t="str">
        <f t="shared" si="0"/>
        <v>repeat</v>
      </c>
      <c r="I73" s="82"/>
      <c r="J73" s="82"/>
      <c r="K73" s="82"/>
    </row>
    <row r="74" spans="1:11" ht="25.5" customHeight="1" x14ac:dyDescent="0.2">
      <c r="A74" s="102" t="str">
        <f>"2nd over "&amp;RIGHT(B74,2)</f>
        <v>2nd over 55</v>
      </c>
      <c r="B74" s="103" t="s">
        <v>23</v>
      </c>
      <c r="C74" s="104" t="str">
        <f t="array" ref="C74">IF(VLOOKUP($B74,'Work(winners1)'!$A:$E,5,FALSE)=99999,"",INDEX(Finish!M:M,VLOOKUP($B74,'Work(winners1)'!$A:$E,5,FALSE)))</f>
        <v>Dave Kelly</v>
      </c>
      <c r="D74" s="104" t="str">
        <f t="array" ref="D74">IF($C74="","",INDEX(Finish!N:N,VLOOKUP($B74,'Work(winners1)'!$A:$E,5,FALSE)))</f>
        <v>Rossendale Harriers</v>
      </c>
      <c r="E74" s="102">
        <f t="array" ref="E74">IF($C74="","",INDEX(Finish!S:S,VLOOKUP($B74,'Work(winners1)'!$A:$E,5,FALSE)))</f>
        <v>27</v>
      </c>
      <c r="F74" s="105">
        <f t="array" ref="F74">IF($C74="","",INDEX(Finish!R:R,VLOOKUP($B74,'Work(winners1)'!$A:$E,5,FALSE)))</f>
        <v>3.380787037037037E-2</v>
      </c>
      <c r="G74" s="102" t="str">
        <f t="array" ref="G74">IF($C74="","",INDEX(Finish!O:O,VLOOKUP($B74,'Work(winners1)'!$A:$E,5,FALSE)))</f>
        <v>M65</v>
      </c>
      <c r="H74" s="82" t="str">
        <f t="shared" si="0"/>
        <v>repeat</v>
      </c>
      <c r="I74" s="82"/>
      <c r="J74" s="82"/>
      <c r="K74" s="82"/>
    </row>
    <row r="75" spans="1:11" ht="25.5" customHeight="1" x14ac:dyDescent="0.2">
      <c r="A75" s="107" t="str">
        <f>"2nd woman o/"&amp;RIGHT(B75,2)</f>
        <v>2nd woman o/55</v>
      </c>
      <c r="B75" s="108" t="s">
        <v>24</v>
      </c>
      <c r="C75" s="109" t="str">
        <f t="array" ref="C75">IF(VLOOKUP($B75,'Work(winners1)'!$G:$K,5,FALSE)=99999,"",INDEX(Finish!M:M,VLOOKUP($B75,'Work(winners1)'!$G:$K,5,FALSE)))</f>
        <v>Fiona Dyson</v>
      </c>
      <c r="D75" s="109" t="str">
        <f t="array" ref="D75">IF($C75="","",INDEX(Finish!N:N,VLOOKUP($B75,'Work(winners1)'!$G:$K,5,FALSE)))</f>
        <v>Saddleworth Runners</v>
      </c>
      <c r="E75" s="107">
        <f t="array" ref="E75">IF($C75="","",INDEX(Finish!S:S,VLOOKUP($B75,'Work(winners1)'!$G:$K,5,FALSE)))</f>
        <v>58</v>
      </c>
      <c r="F75" s="110">
        <f t="array" ref="F75">IF($C75="","",INDEX(Finish!R:R,VLOOKUP($B75,'Work(winners1)'!$G:$K,5,FALSE)))</f>
        <v>3.9004629629629632E-2</v>
      </c>
      <c r="G75" s="107" t="str">
        <f t="array" ref="G75">IF($C75="","",INDEX(Finish!O:O,VLOOKUP($B75,'Work(winners1)'!$G:$K,5,FALSE)))</f>
        <v>W55</v>
      </c>
      <c r="H75" s="111" t="str">
        <f t="shared" si="0"/>
        <v/>
      </c>
      <c r="I75" s="82"/>
      <c r="J75" s="82"/>
      <c r="K75" s="82"/>
    </row>
    <row r="76" spans="1:11" ht="25.5" customHeight="1" x14ac:dyDescent="0.2">
      <c r="A76" s="102" t="str">
        <f>"2nd over "&amp;RIGHT(B76,2)</f>
        <v>2nd over 60</v>
      </c>
      <c r="B76" s="103" t="s">
        <v>25</v>
      </c>
      <c r="C76" s="104" t="str">
        <f t="array" ref="C76">IF(VLOOKUP($B76,'Work(winners1)'!$A:$E,5,FALSE)=99999,"",INDEX(Finish!M:M,VLOOKUP($B76,'Work(winners1)'!$A:$E,5,FALSE)))</f>
        <v>Mervyn Keys</v>
      </c>
      <c r="D76" s="104" t="str">
        <f t="array" ref="D76">IF($C76="","",INDEX(Finish!N:N,VLOOKUP($B76,'Work(winners1)'!$A:$E,5,FALSE)))</f>
        <v>Rossendale Harriers</v>
      </c>
      <c r="E76" s="102">
        <f t="array" ref="E76">IF($C76="","",INDEX(Finish!S:S,VLOOKUP($B76,'Work(winners1)'!$A:$E,5,FALSE)))</f>
        <v>31</v>
      </c>
      <c r="F76" s="105">
        <f t="array" ref="F76">IF($C76="","",INDEX(Finish!R:R,VLOOKUP($B76,'Work(winners1)'!$A:$E,5,FALSE)))</f>
        <v>3.4108796296296297E-2</v>
      </c>
      <c r="G76" s="102" t="str">
        <f t="array" ref="G76">IF($C76="","",INDEX(Finish!O:O,VLOOKUP($B76,'Work(winners1)'!$A:$E,5,FALSE)))</f>
        <v>M60</v>
      </c>
      <c r="H76" s="82" t="str">
        <f t="shared" si="0"/>
        <v/>
      </c>
      <c r="I76" s="82"/>
      <c r="J76" s="82"/>
      <c r="K76" s="82"/>
    </row>
    <row r="77" spans="1:11" ht="25.5" customHeight="1" x14ac:dyDescent="0.2">
      <c r="A77" s="107" t="str">
        <f>"2nd woman o/"&amp;RIGHT(B77,2)</f>
        <v>2nd woman o/60</v>
      </c>
      <c r="B77" s="108" t="s">
        <v>26</v>
      </c>
      <c r="C77" s="109" t="str">
        <f t="array" ref="C77">IF(VLOOKUP($B77,'Work(winners1)'!$G:$K,5,FALSE)=99999,"",INDEX(Finish!M:M,VLOOKUP($B77,'Work(winners1)'!$G:$K,5,FALSE)))</f>
        <v>Linda Lord</v>
      </c>
      <c r="D77" s="109" t="str">
        <f t="array" ref="D77">IF($C77="","",INDEX(Finish!N:N,VLOOKUP($B77,'Work(winners1)'!$G:$K,5,FALSE)))</f>
        <v>CleM</v>
      </c>
      <c r="E77" s="107">
        <f t="array" ref="E77">IF($C77="","",INDEX(Finish!S:S,VLOOKUP($B77,'Work(winners1)'!$G:$K,5,FALSE)))</f>
        <v>105</v>
      </c>
      <c r="F77" s="110">
        <f t="array" ref="F77">IF($C77="","",INDEX(Finish!R:R,VLOOKUP($B77,'Work(winners1)'!$G:$K,5,FALSE)))</f>
        <v>4.7916666666666663E-2</v>
      </c>
      <c r="G77" s="107" t="str">
        <f t="array" ref="G77">IF($C77="","",INDEX(Finish!O:O,VLOOKUP($B77,'Work(winners1)'!$G:$K,5,FALSE)))</f>
        <v>W70</v>
      </c>
      <c r="H77" s="111" t="str">
        <f t="shared" si="0"/>
        <v>repeat</v>
      </c>
      <c r="I77" s="82"/>
      <c r="J77" s="82"/>
      <c r="K77" s="82"/>
    </row>
    <row r="78" spans="1:11" ht="25.5" customHeight="1" x14ac:dyDescent="0.2">
      <c r="A78" s="102" t="str">
        <f>"2nd over "&amp;RIGHT(B78,2)</f>
        <v>2nd over 65</v>
      </c>
      <c r="B78" s="103" t="s">
        <v>27</v>
      </c>
      <c r="C78" s="104" t="str">
        <f t="array" ref="C78">IF(VLOOKUP($B78,'Work(winners1)'!$A:$E,5,FALSE)=99999,"",INDEX(Finish!M:M,VLOOKUP($B78,'Work(winners1)'!$A:$E,5,FALSE)))</f>
        <v>Thornton Taylor</v>
      </c>
      <c r="D78" s="104" t="str">
        <f t="array" ref="D78">IF($C78="","",INDEX(Finish!N:N,VLOOKUP($B78,'Work(winners1)'!$A:$E,5,FALSE)))</f>
        <v>Rossendale Harriers</v>
      </c>
      <c r="E78" s="102">
        <f t="array" ref="E78">IF($C78="","",INDEX(Finish!S:S,VLOOKUP($B78,'Work(winners1)'!$A:$E,5,FALSE)))</f>
        <v>40</v>
      </c>
      <c r="F78" s="105">
        <f t="array" ref="F78">IF($C78="","",INDEX(Finish!R:R,VLOOKUP($B78,'Work(winners1)'!$A:$E,5,FALSE)))</f>
        <v>3.5891203703703703E-2</v>
      </c>
      <c r="G78" s="102" t="str">
        <f t="array" ref="G78">IF($C78="","",INDEX(Finish!O:O,VLOOKUP($B78,'Work(winners1)'!$A:$E,5,FALSE)))</f>
        <v>M65</v>
      </c>
      <c r="H78" s="82" t="str">
        <f t="shared" si="0"/>
        <v/>
      </c>
      <c r="I78" s="82"/>
      <c r="J78" s="82"/>
      <c r="K78" s="82"/>
    </row>
    <row r="79" spans="1:11" ht="25.5" customHeight="1" x14ac:dyDescent="0.2">
      <c r="A79" s="107" t="str">
        <f>"2nd woman o/"&amp;RIGHT(B79,2)</f>
        <v>2nd woman o/65</v>
      </c>
      <c r="B79" s="108" t="s">
        <v>28</v>
      </c>
      <c r="C79" s="109" t="str">
        <f t="array" ref="C79">IF(VLOOKUP($B79,'Work(winners1)'!$G:$K,5,FALSE)=99999,"",INDEX(Finish!M:M,VLOOKUP($B79,'Work(winners1)'!$G:$K,5,FALSE)))</f>
        <v/>
      </c>
      <c r="D79" s="109" t="str">
        <f t="array" ref="D79">IF($C79="","",INDEX(Finish!N:N,VLOOKUP($B79,'Work(winners1)'!$G:$K,5,FALSE)))</f>
        <v/>
      </c>
      <c r="E79" s="107" t="str">
        <f t="array" ref="E79">IF($C79="","",INDEX(Finish!S:S,VLOOKUP($B79,'Work(winners1)'!$G:$K,5,FALSE)))</f>
        <v/>
      </c>
      <c r="F79" s="110" t="str">
        <f t="array" ref="F79">IF($C79="","",INDEX(Finish!R:R,VLOOKUP($B79,'Work(winners1)'!$G:$K,5,FALSE)))</f>
        <v/>
      </c>
      <c r="G79" s="107" t="str">
        <f t="array" ref="G79">IF($C79="","",INDEX(Finish!O:O,VLOOKUP($B79,'Work(winners1)'!$G:$K,5,FALSE)))</f>
        <v/>
      </c>
      <c r="H79" s="111" t="str">
        <f t="shared" si="0"/>
        <v/>
      </c>
      <c r="I79" s="82"/>
      <c r="J79" s="82"/>
      <c r="K79" s="82"/>
    </row>
    <row r="80" spans="1:11" ht="25.5" customHeight="1" x14ac:dyDescent="0.2">
      <c r="A80" s="102" t="str">
        <f>"2nd over "&amp;RIGHT(B80,2)</f>
        <v>2nd over 70</v>
      </c>
      <c r="B80" s="103" t="s">
        <v>29</v>
      </c>
      <c r="C80" s="104" t="str">
        <f t="array" ref="C80">IF(VLOOKUP($B80,'Work(winners1)'!$A:$E,5,FALSE)=99999,"",INDEX(Finish!M:M,VLOOKUP($B80,'Work(winners1)'!$A:$E,5,FALSE)))</f>
        <v>William Murgatroyd</v>
      </c>
      <c r="D80" s="104" t="str">
        <f t="array" ref="D80">IF($C80="","",INDEX(Finish!N:N,VLOOKUP($B80,'Work(winners1)'!$A:$E,5,FALSE)))</f>
        <v>u/a</v>
      </c>
      <c r="E80" s="102">
        <f t="array" ref="E80">IF($C80="","",INDEX(Finish!S:S,VLOOKUP($B80,'Work(winners1)'!$A:$E,5,FALSE)))</f>
        <v>98</v>
      </c>
      <c r="F80" s="105">
        <f t="array" ref="F80">IF($C80="","",INDEX(Finish!R:R,VLOOKUP($B80,'Work(winners1)'!$A:$E,5,FALSE)))</f>
        <v>4.6747685185185184E-2</v>
      </c>
      <c r="G80" s="102" t="str">
        <f t="array" ref="G80">IF($C80="","",INDEX(Finish!O:O,VLOOKUP($B80,'Work(winners1)'!$A:$E,5,FALSE)))</f>
        <v>M70</v>
      </c>
      <c r="H80" s="82" t="str">
        <f t="shared" si="0"/>
        <v/>
      </c>
      <c r="I80" s="82"/>
      <c r="J80" s="82"/>
      <c r="K80" s="82"/>
    </row>
    <row r="81" spans="1:11" ht="25.5" customHeight="1" x14ac:dyDescent="0.2">
      <c r="A81" s="107" t="str">
        <f>"2nd woman o/"&amp;RIGHT(B81,2)</f>
        <v>2nd woman o/70</v>
      </c>
      <c r="B81" s="108" t="s">
        <v>30</v>
      </c>
      <c r="C81" s="109" t="str">
        <f t="array" ref="C81">IF(VLOOKUP($B81,'Work(winners1)'!$G:$K,5,FALSE)=99999,"",INDEX(Finish!M:M,VLOOKUP($B81,'Work(winners1)'!$G:$K,5,FALSE)))</f>
        <v/>
      </c>
      <c r="D81" s="109" t="str">
        <f t="array" ref="D81">IF($C81="","",INDEX(Finish!N:N,VLOOKUP($B81,'Work(winners1)'!$G:$K,5,FALSE)))</f>
        <v/>
      </c>
      <c r="E81" s="107" t="str">
        <f t="array" ref="E81">IF($C81="","",INDEX(Finish!S:S,VLOOKUP($B81,'Work(winners1)'!$G:$K,5,FALSE)))</f>
        <v/>
      </c>
      <c r="F81" s="110" t="str">
        <f t="array" ref="F81">IF($C81="","",INDEX(Finish!R:R,VLOOKUP($B81,'Work(winners1)'!$G:$K,5,FALSE)))</f>
        <v/>
      </c>
      <c r="G81" s="107" t="str">
        <f t="array" ref="G81">IF($C81="","",INDEX(Finish!O:O,VLOOKUP($B81,'Work(winners1)'!$G:$K,5,FALSE)))</f>
        <v/>
      </c>
      <c r="H81" s="111" t="str">
        <f t="shared" si="0"/>
        <v/>
      </c>
      <c r="I81" s="82"/>
      <c r="J81" s="82"/>
      <c r="K81" s="82"/>
    </row>
    <row r="82" spans="1:11" ht="25.5" customHeight="1" x14ac:dyDescent="0.2">
      <c r="A82" s="112"/>
      <c r="B82" s="78"/>
      <c r="C82" s="113"/>
      <c r="D82" s="82"/>
      <c r="E82" s="82"/>
      <c r="F82" s="114"/>
      <c r="G82" s="115"/>
      <c r="H82" s="82"/>
      <c r="I82" s="82"/>
      <c r="J82" s="82"/>
      <c r="K82" s="82"/>
    </row>
    <row r="83" spans="1:11" ht="25.5" customHeight="1" x14ac:dyDescent="0.2">
      <c r="A83" s="112"/>
      <c r="B83" s="78"/>
      <c r="C83" s="113"/>
      <c r="D83" s="82"/>
      <c r="E83" s="82"/>
      <c r="F83" s="114"/>
      <c r="G83" s="115"/>
      <c r="H83" s="82"/>
      <c r="I83" s="82"/>
      <c r="J83" s="82"/>
      <c r="K83" s="82"/>
    </row>
    <row r="84" spans="1:11" ht="25.5" customHeight="1" x14ac:dyDescent="0.2">
      <c r="A84" s="112"/>
      <c r="B84" s="78"/>
      <c r="C84" s="113"/>
      <c r="D84" s="82"/>
      <c r="E84" s="82"/>
      <c r="F84" s="114"/>
      <c r="G84" s="115"/>
      <c r="H84" s="82"/>
      <c r="I84" s="82"/>
      <c r="J84" s="82"/>
      <c r="K84" s="82"/>
    </row>
    <row r="85" spans="1:11" ht="25.5" customHeight="1" x14ac:dyDescent="0.2">
      <c r="A85" s="112"/>
      <c r="B85" s="78"/>
      <c r="C85" s="113"/>
      <c r="D85" s="82"/>
      <c r="E85" s="82"/>
      <c r="F85" s="114"/>
      <c r="G85" s="115"/>
      <c r="H85" s="82"/>
      <c r="I85" s="82"/>
      <c r="J85" s="82"/>
      <c r="K85" s="82"/>
    </row>
    <row r="86" spans="1:11" ht="25.5" customHeight="1" x14ac:dyDescent="0.2">
      <c r="A86" s="112"/>
      <c r="B86" s="78"/>
      <c r="C86" s="113"/>
      <c r="D86" s="82"/>
      <c r="E86" s="82"/>
      <c r="F86" s="114"/>
      <c r="G86" s="115"/>
      <c r="H86" s="82"/>
      <c r="I86" s="82"/>
      <c r="J86" s="82"/>
      <c r="K86" s="82"/>
    </row>
    <row r="87" spans="1:11" ht="25.5" customHeight="1" x14ac:dyDescent="0.2">
      <c r="A87" s="112"/>
      <c r="B87" s="78"/>
      <c r="C87" s="113"/>
      <c r="D87" s="82"/>
      <c r="E87" s="82"/>
      <c r="F87" s="114"/>
      <c r="G87" s="115"/>
      <c r="H87" s="82"/>
      <c r="I87" s="82"/>
      <c r="J87" s="82"/>
      <c r="K87" s="82"/>
    </row>
    <row r="88" spans="1:11" ht="25.5" customHeight="1" x14ac:dyDescent="0.2">
      <c r="A88" s="112"/>
      <c r="B88" s="78"/>
      <c r="C88" s="113"/>
      <c r="D88" s="82"/>
      <c r="E88" s="82"/>
      <c r="F88" s="114"/>
      <c r="G88" s="115"/>
      <c r="H88" s="82"/>
      <c r="I88" s="82"/>
      <c r="J88" s="82"/>
      <c r="K88" s="82"/>
    </row>
    <row r="89" spans="1:11" ht="25.5" customHeight="1" x14ac:dyDescent="0.2">
      <c r="A89" s="112"/>
      <c r="B89" s="78"/>
      <c r="C89" s="113"/>
      <c r="D89" s="82"/>
      <c r="E89" s="82"/>
      <c r="F89" s="114"/>
      <c r="G89" s="115"/>
      <c r="H89" s="82"/>
      <c r="I89" s="82"/>
      <c r="J89" s="82"/>
      <c r="K89" s="82"/>
    </row>
    <row r="90" spans="1:11" ht="25.5" customHeight="1" x14ac:dyDescent="0.2">
      <c r="A90" s="112"/>
      <c r="B90" s="78"/>
      <c r="C90" s="113"/>
      <c r="D90" s="82"/>
      <c r="E90" s="82"/>
      <c r="F90" s="114"/>
      <c r="G90" s="115"/>
      <c r="H90" s="82"/>
      <c r="I90" s="82"/>
      <c r="J90" s="82"/>
      <c r="K90" s="82"/>
    </row>
    <row r="91" spans="1:11" ht="25.5" customHeight="1" x14ac:dyDescent="0.2">
      <c r="A91" s="112"/>
      <c r="B91" s="78"/>
      <c r="C91" s="113"/>
      <c r="D91" s="82"/>
      <c r="E91" s="82"/>
      <c r="F91" s="114"/>
      <c r="G91" s="115"/>
      <c r="H91" s="82"/>
      <c r="I91" s="82"/>
      <c r="J91" s="82"/>
      <c r="K91" s="82"/>
    </row>
    <row r="92" spans="1:11" ht="25.5" customHeight="1" x14ac:dyDescent="0.2">
      <c r="A92" s="112"/>
      <c r="B92" s="78"/>
      <c r="C92" s="113"/>
      <c r="D92" s="82"/>
      <c r="E92" s="82"/>
      <c r="F92" s="114"/>
      <c r="G92" s="115"/>
      <c r="H92" s="82"/>
      <c r="I92" s="82"/>
      <c r="J92" s="82"/>
      <c r="K92" s="82"/>
    </row>
    <row r="93" spans="1:11" ht="25.5" customHeight="1" x14ac:dyDescent="0.2">
      <c r="A93" s="112"/>
      <c r="B93" s="78"/>
      <c r="C93" s="113"/>
      <c r="D93" s="82"/>
      <c r="E93" s="82"/>
      <c r="F93" s="114"/>
      <c r="G93" s="115"/>
      <c r="H93" s="82"/>
      <c r="I93" s="82"/>
      <c r="J93" s="82"/>
      <c r="K93" s="82"/>
    </row>
    <row r="94" spans="1:11" ht="25.5" customHeight="1" x14ac:dyDescent="0.2">
      <c r="A94" s="112"/>
      <c r="B94" s="78"/>
      <c r="C94" s="113"/>
      <c r="D94" s="82"/>
      <c r="E94" s="82"/>
      <c r="F94" s="114"/>
      <c r="G94" s="115"/>
      <c r="H94" s="82"/>
      <c r="I94" s="82"/>
      <c r="J94" s="82"/>
      <c r="K94" s="82"/>
    </row>
    <row r="95" spans="1:11" ht="25.5" customHeight="1" x14ac:dyDescent="0.2">
      <c r="A95" s="112"/>
      <c r="B95" s="78"/>
      <c r="C95" s="113"/>
      <c r="D95" s="82"/>
      <c r="E95" s="82"/>
      <c r="F95" s="114"/>
      <c r="G95" s="115"/>
      <c r="H95" s="82"/>
      <c r="I95" s="82"/>
      <c r="J95" s="82"/>
      <c r="K95" s="82"/>
    </row>
    <row r="96" spans="1:11" ht="25.5" customHeight="1" x14ac:dyDescent="0.2">
      <c r="A96" s="112"/>
      <c r="B96" s="78"/>
      <c r="C96" s="113"/>
      <c r="D96" s="82"/>
      <c r="E96" s="82"/>
      <c r="F96" s="114"/>
      <c r="G96" s="115"/>
      <c r="H96" s="82"/>
      <c r="I96" s="82"/>
      <c r="J96" s="82"/>
      <c r="K96" s="82"/>
    </row>
    <row r="97" spans="1:11" ht="25.5" customHeight="1" x14ac:dyDescent="0.2">
      <c r="A97" s="112"/>
      <c r="B97" s="78"/>
      <c r="C97" s="113"/>
      <c r="D97" s="82"/>
      <c r="E97" s="82"/>
      <c r="F97" s="114"/>
      <c r="G97" s="115"/>
      <c r="H97" s="82"/>
      <c r="I97" s="82"/>
      <c r="J97" s="82"/>
      <c r="K97" s="82"/>
    </row>
    <row r="98" spans="1:11" ht="25.5" customHeight="1" x14ac:dyDescent="0.2">
      <c r="A98" s="112"/>
      <c r="B98" s="78"/>
      <c r="C98" s="113"/>
      <c r="D98" s="82"/>
      <c r="E98" s="82"/>
      <c r="F98" s="114"/>
      <c r="G98" s="115"/>
      <c r="H98" s="82"/>
      <c r="I98" s="82"/>
      <c r="J98" s="82"/>
      <c r="K98" s="82"/>
    </row>
    <row r="99" spans="1:11" ht="25.5" customHeight="1" x14ac:dyDescent="0.2">
      <c r="A99" s="112"/>
      <c r="B99" s="78"/>
      <c r="C99" s="113"/>
      <c r="D99" s="82"/>
      <c r="E99" s="82"/>
      <c r="F99" s="114"/>
      <c r="G99" s="115"/>
      <c r="H99" s="82"/>
      <c r="I99" s="82"/>
      <c r="J99" s="82"/>
      <c r="K99" s="82"/>
    </row>
    <row r="100" spans="1:11" ht="25.5" customHeight="1" x14ac:dyDescent="0.2">
      <c r="A100" s="112"/>
      <c r="B100" s="78"/>
      <c r="C100" s="113"/>
      <c r="D100" s="82"/>
      <c r="E100" s="82"/>
      <c r="F100" s="114"/>
      <c r="G100" s="115"/>
      <c r="H100" s="82"/>
      <c r="I100" s="82"/>
      <c r="J100" s="82"/>
      <c r="K100" s="82"/>
    </row>
  </sheetData>
  <mergeCells count="1">
    <mergeCell ref="A26:G26"/>
  </mergeCells>
  <conditionalFormatting sqref="A1:G28 A31:B31 A32:G50 A53:B53 A54:D54 A55:G57 A60:B60 A61:G67 A82:G100 F54:G54">
    <cfRule type="expression" dxfId="36" priority="1">
      <formula>$H1="repeat"</formula>
    </cfRule>
  </conditionalFormatting>
  <conditionalFormatting sqref="A68:G68 A69:B69">
    <cfRule type="expression" dxfId="35" priority="2">
      <formula>$H68="repeat"</formula>
    </cfRule>
  </conditionalFormatting>
  <conditionalFormatting sqref="A70:G70">
    <cfRule type="expression" dxfId="34" priority="3">
      <formula>$H70="repeat"</formula>
    </cfRule>
  </conditionalFormatting>
  <conditionalFormatting sqref="A72:G72">
    <cfRule type="expression" dxfId="33" priority="4">
      <formula>$H72="repeat"</formula>
    </cfRule>
  </conditionalFormatting>
  <conditionalFormatting sqref="A80:G80">
    <cfRule type="expression" dxfId="32" priority="5">
      <formula>$H80="repeat"</formula>
    </cfRule>
  </conditionalFormatting>
  <conditionalFormatting sqref="A74:G74">
    <cfRule type="expression" dxfId="31" priority="6">
      <formula>$H74="repeat"</formula>
    </cfRule>
  </conditionalFormatting>
  <conditionalFormatting sqref="A76:G76">
    <cfRule type="expression" dxfId="30" priority="7">
      <formula>$H76="repeat"</formula>
    </cfRule>
  </conditionalFormatting>
  <conditionalFormatting sqref="A78:G78">
    <cfRule type="expression" dxfId="29" priority="8">
      <formula>$H78="repeat"</formula>
    </cfRule>
  </conditionalFormatting>
  <conditionalFormatting sqref="C69:G69">
    <cfRule type="expression" dxfId="28" priority="9">
      <formula>$H69="repeat"</formula>
    </cfRule>
  </conditionalFormatting>
  <conditionalFormatting sqref="B71">
    <cfRule type="expression" dxfId="27" priority="10">
      <formula>$H71="repeat"</formula>
    </cfRule>
  </conditionalFormatting>
  <conditionalFormatting sqref="C71:G71">
    <cfRule type="expression" dxfId="26" priority="11">
      <formula>$H71="repeat"</formula>
    </cfRule>
  </conditionalFormatting>
  <conditionalFormatting sqref="B73">
    <cfRule type="expression" dxfId="25" priority="12">
      <formula>$H73="repeat"</formula>
    </cfRule>
  </conditionalFormatting>
  <conditionalFormatting sqref="C73:G73">
    <cfRule type="expression" dxfId="24" priority="13">
      <formula>$H73="repeat"</formula>
    </cfRule>
  </conditionalFormatting>
  <conditionalFormatting sqref="B75">
    <cfRule type="expression" dxfId="23" priority="14">
      <formula>$H75="repeat"</formula>
    </cfRule>
  </conditionalFormatting>
  <conditionalFormatting sqref="C75:G75">
    <cfRule type="expression" dxfId="22" priority="15">
      <formula>$H75="repeat"</formula>
    </cfRule>
  </conditionalFormatting>
  <conditionalFormatting sqref="B77">
    <cfRule type="expression" dxfId="21" priority="16">
      <formula>$H77="repeat"</formula>
    </cfRule>
  </conditionalFormatting>
  <conditionalFormatting sqref="C77:G77">
    <cfRule type="expression" dxfId="20" priority="17">
      <formula>$H77="repeat"</formula>
    </cfRule>
  </conditionalFormatting>
  <conditionalFormatting sqref="B79">
    <cfRule type="expression" dxfId="19" priority="18">
      <formula>$H79="repeat"</formula>
    </cfRule>
  </conditionalFormatting>
  <conditionalFormatting sqref="C79:G79">
    <cfRule type="expression" dxfId="18" priority="19">
      <formula>$H79="repeat"</formula>
    </cfRule>
  </conditionalFormatting>
  <conditionalFormatting sqref="B81">
    <cfRule type="expression" dxfId="17" priority="20">
      <formula>$H81="repeat"</formula>
    </cfRule>
  </conditionalFormatting>
  <conditionalFormatting sqref="C81:G81">
    <cfRule type="expression" dxfId="16" priority="21">
      <formula>$H81="repeat"</formula>
    </cfRule>
  </conditionalFormatting>
  <conditionalFormatting sqref="A71">
    <cfRule type="expression" dxfId="15" priority="22">
      <formula>$H71="repeat"</formula>
    </cfRule>
  </conditionalFormatting>
  <conditionalFormatting sqref="A73">
    <cfRule type="expression" dxfId="14" priority="23">
      <formula>$H73="repeat"</formula>
    </cfRule>
  </conditionalFormatting>
  <conditionalFormatting sqref="A75">
    <cfRule type="expression" dxfId="13" priority="24">
      <formula>$H75="repeat"</formula>
    </cfRule>
  </conditionalFormatting>
  <conditionalFormatting sqref="A77">
    <cfRule type="expression" dxfId="12" priority="25">
      <formula>$H77="repeat"</formula>
    </cfRule>
  </conditionalFormatting>
  <conditionalFormatting sqref="A79">
    <cfRule type="expression" dxfId="11" priority="26">
      <formula>$H79="repeat"</formula>
    </cfRule>
  </conditionalFormatting>
  <conditionalFormatting sqref="A81">
    <cfRule type="expression" dxfId="10" priority="27">
      <formula>$H81="repeat"</formula>
    </cfRule>
  </conditionalFormatting>
  <conditionalFormatting sqref="A29:B29 A30:G30">
    <cfRule type="expression" dxfId="9" priority="28">
      <formula>$H29="repeat"</formula>
    </cfRule>
  </conditionalFormatting>
  <conditionalFormatting sqref="C29:G29">
    <cfRule type="expression" dxfId="8" priority="29">
      <formula>$H29="repeat"</formula>
    </cfRule>
  </conditionalFormatting>
  <conditionalFormatting sqref="C31:G31">
    <cfRule type="expression" dxfId="7" priority="30">
      <formula>$H31="repeat"</formula>
    </cfRule>
  </conditionalFormatting>
  <conditionalFormatting sqref="C53:D53 F53:G53">
    <cfRule type="expression" dxfId="6" priority="31">
      <formula>$H53="repeat"</formula>
    </cfRule>
  </conditionalFormatting>
  <conditionalFormatting sqref="A51:B51 A52:D52 F52:G52">
    <cfRule type="expression" dxfId="5" priority="32">
      <formula>$H51="repeat"</formula>
    </cfRule>
  </conditionalFormatting>
  <conditionalFormatting sqref="C51:G51">
    <cfRule type="expression" dxfId="4" priority="33">
      <formula>$H51="repeat"</formula>
    </cfRule>
  </conditionalFormatting>
  <conditionalFormatting sqref="A58:B58 A59:G59">
    <cfRule type="expression" dxfId="3" priority="34">
      <formula>$H58="repeat"</formula>
    </cfRule>
  </conditionalFormatting>
  <conditionalFormatting sqref="C58:G58">
    <cfRule type="expression" dxfId="2" priority="35">
      <formula>$H58="repeat"</formula>
    </cfRule>
  </conditionalFormatting>
  <conditionalFormatting sqref="C60:G60">
    <cfRule type="expression" dxfId="1" priority="36">
      <formula>$H60="repeat"</formula>
    </cfRule>
  </conditionalFormatting>
  <conditionalFormatting sqref="E52:E54">
    <cfRule type="expression" dxfId="0" priority="37">
      <formula>$H52="repeat"</formula>
    </cfRule>
  </conditionalFormatting>
  <pageMargins left="0.70866141732283472" right="0.70866141732283472" top="0.27559055118110237" bottom="0.27559055118110237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126"/>
  <sheetViews>
    <sheetView workbookViewId="0"/>
  </sheetViews>
  <sheetFormatPr defaultColWidth="12.5703125" defaultRowHeight="15" customHeight="1" x14ac:dyDescent="0.2"/>
  <cols>
    <col min="1" max="1" width="8.5703125" customWidth="1"/>
    <col min="2" max="2" width="8.85546875" customWidth="1"/>
    <col min="3" max="3" width="9.28515625" customWidth="1"/>
    <col min="4" max="4" width="17.85546875" customWidth="1"/>
    <col min="5" max="5" width="19.85546875" customWidth="1"/>
    <col min="6" max="6" width="9.140625" customWidth="1"/>
    <col min="7" max="7" width="21.42578125" customWidth="1"/>
    <col min="8" max="11" width="8.5703125" customWidth="1"/>
  </cols>
  <sheetData>
    <row r="1" spans="1:11" ht="12.75" customHeight="1" x14ac:dyDescent="0.2">
      <c r="A1" s="116"/>
      <c r="B1" s="117" t="s">
        <v>154</v>
      </c>
      <c r="C1" s="117" t="s">
        <v>155</v>
      </c>
      <c r="D1" s="118"/>
      <c r="E1" s="116"/>
      <c r="F1" s="117"/>
      <c r="G1" s="117"/>
      <c r="H1" s="116"/>
      <c r="I1" s="116"/>
      <c r="J1" s="116"/>
      <c r="K1" s="116"/>
    </row>
    <row r="2" spans="1:11" ht="12.75" customHeight="1" x14ac:dyDescent="0.2">
      <c r="A2" s="118" t="s">
        <v>154</v>
      </c>
      <c r="B2" s="119" t="s">
        <v>56</v>
      </c>
      <c r="C2" s="119" t="s">
        <v>56</v>
      </c>
      <c r="D2" s="118" t="s">
        <v>156</v>
      </c>
      <c r="E2" s="118" t="s">
        <v>157</v>
      </c>
      <c r="F2" s="119" t="s">
        <v>47</v>
      </c>
      <c r="G2" s="119"/>
      <c r="H2" s="118"/>
      <c r="I2" s="118"/>
      <c r="J2" s="118"/>
      <c r="K2" s="118"/>
    </row>
    <row r="3" spans="1:11" ht="12.75" customHeight="1" x14ac:dyDescent="0.2">
      <c r="A3" s="31" t="s">
        <v>158</v>
      </c>
      <c r="B3" s="30"/>
      <c r="C3" s="30">
        <f>'with ckpt'!A2</f>
        <v>1</v>
      </c>
      <c r="D3" s="31" t="str">
        <f>'with ckpt'!B2</f>
        <v>Grant Cunliffe</v>
      </c>
      <c r="E3" s="31" t="str">
        <f>'with ckpt'!C2</f>
        <v>Rossendale Harriers</v>
      </c>
      <c r="F3" s="120">
        <f>'with ckpt'!E2</f>
        <v>2.5555555555555554E-2</v>
      </c>
      <c r="G3" s="30" t="str">
        <f>'with ckpt'!D2</f>
        <v>MSen</v>
      </c>
      <c r="H3" s="31"/>
      <c r="I3" s="31"/>
      <c r="J3" s="31"/>
      <c r="K3" s="31"/>
    </row>
    <row r="4" spans="1:11" ht="12.75" customHeight="1" x14ac:dyDescent="0.2">
      <c r="A4" s="31" t="str">
        <f t="shared" ref="A4:A7" si="0">A3</f>
        <v>top5</v>
      </c>
      <c r="B4" s="30"/>
      <c r="C4" s="30">
        <f>'with ckpt'!A3</f>
        <v>2</v>
      </c>
      <c r="D4" s="31" t="str">
        <f>'with ckpt'!B3</f>
        <v xml:space="preserve">Andrew Worster </v>
      </c>
      <c r="E4" s="31" t="str">
        <f>'with ckpt'!C3</f>
        <v>CVFR</v>
      </c>
      <c r="F4" s="120">
        <f>'with ckpt'!E3</f>
        <v>2.6689814814814816E-2</v>
      </c>
      <c r="G4" s="30" t="str">
        <f>'with ckpt'!D3</f>
        <v>MSen</v>
      </c>
      <c r="H4" s="31"/>
      <c r="I4" s="31"/>
      <c r="J4" s="31"/>
      <c r="K4" s="31"/>
    </row>
    <row r="5" spans="1:11" ht="12.75" customHeight="1" x14ac:dyDescent="0.2">
      <c r="A5" s="31" t="str">
        <f t="shared" si="0"/>
        <v>top5</v>
      </c>
      <c r="B5" s="30"/>
      <c r="C5" s="30">
        <f>'with ckpt'!A4</f>
        <v>3</v>
      </c>
      <c r="D5" s="31" t="str">
        <f>'with ckpt'!B4</f>
        <v>Alex Whittem</v>
      </c>
      <c r="E5" s="31" t="str">
        <f>'with ckpt'!C4</f>
        <v>CVFR</v>
      </c>
      <c r="F5" s="120">
        <f>'with ckpt'!E4</f>
        <v>2.7442129629629632E-2</v>
      </c>
      <c r="G5" s="30" t="str">
        <f>'with ckpt'!D4</f>
        <v>M40</v>
      </c>
      <c r="H5" s="31"/>
      <c r="I5" s="31"/>
      <c r="J5" s="31"/>
      <c r="K5" s="31"/>
    </row>
    <row r="6" spans="1:11" ht="12.75" customHeight="1" x14ac:dyDescent="0.2">
      <c r="A6" s="31" t="str">
        <f t="shared" si="0"/>
        <v>top5</v>
      </c>
      <c r="B6" s="30"/>
      <c r="C6" s="30">
        <f>'with ckpt'!A5</f>
        <v>4</v>
      </c>
      <c r="D6" s="31" t="str">
        <f>'with ckpt'!B5</f>
        <v>Oliver Heaton</v>
      </c>
      <c r="E6" s="31" t="str">
        <f>'with ckpt'!C5</f>
        <v>Bowland Fell Runners</v>
      </c>
      <c r="F6" s="120">
        <f>'with ckpt'!E5</f>
        <v>2.8182870370370369E-2</v>
      </c>
      <c r="G6" s="30" t="str">
        <f>'with ckpt'!D5</f>
        <v>Msen</v>
      </c>
      <c r="H6" s="31"/>
      <c r="I6" s="31"/>
      <c r="J6" s="31"/>
      <c r="K6" s="31"/>
    </row>
    <row r="7" spans="1:11" ht="12.75" customHeight="1" x14ac:dyDescent="0.2">
      <c r="A7" s="31" t="str">
        <f t="shared" si="0"/>
        <v>top5</v>
      </c>
      <c r="B7" s="30"/>
      <c r="C7" s="30">
        <f>'with ckpt'!A6</f>
        <v>5</v>
      </c>
      <c r="D7" s="31" t="str">
        <f>'with ckpt'!B6</f>
        <v>Chris Donnelly</v>
      </c>
      <c r="E7" s="31" t="str">
        <f>'with ckpt'!C6</f>
        <v>Sale Harriers</v>
      </c>
      <c r="F7" s="120">
        <f>'with ckpt'!E6</f>
        <v>2.8437500000000001E-2</v>
      </c>
      <c r="G7" s="30" t="str">
        <f>'with ckpt'!D6</f>
        <v>M40</v>
      </c>
      <c r="H7" s="31"/>
      <c r="I7" s="31"/>
      <c r="J7" s="31"/>
      <c r="K7" s="31"/>
    </row>
    <row r="8" spans="1:11" ht="12.75" customHeight="1" x14ac:dyDescent="0.2">
      <c r="A8" s="31"/>
      <c r="B8" s="30"/>
      <c r="C8" s="30"/>
      <c r="D8" s="31"/>
      <c r="E8" s="31"/>
      <c r="F8" s="30"/>
      <c r="G8" s="30"/>
      <c r="H8" s="31"/>
      <c r="I8" s="31"/>
      <c r="J8" s="31"/>
      <c r="K8" s="31"/>
    </row>
    <row r="9" spans="1:11" ht="12.75" customHeight="1" x14ac:dyDescent="0.2">
      <c r="A9" s="31" t="s">
        <v>3</v>
      </c>
      <c r="B9" s="30">
        <v>1</v>
      </c>
      <c r="C9" s="30" t="e">
        <f>VLOOKUP($A9&amp;":"&amp;$B9,Finish!$I:$S,11,FALSE)</f>
        <v>#N/A</v>
      </c>
      <c r="D9" t="e">
        <f>VLOOKUP($A9&amp;":"&amp;$B9,Finish!$I:$M,5,FALSE)</f>
        <v>#N/A</v>
      </c>
      <c r="E9" t="e">
        <f>VLOOKUP($A9&amp;":"&amp;$B9,Finish!$I:$O,6,FALSE)</f>
        <v>#N/A</v>
      </c>
      <c r="F9" s="120" t="e">
        <f>VLOOKUP($A9&amp;":"&amp;$B9,Finish!$I:$R,10,FALSE)</f>
        <v>#N/A</v>
      </c>
      <c r="G9" s="30" t="e">
        <f t="shared" ref="G9:G11" si="1">IF(C9&lt;6,"Included in top 5","")</f>
        <v>#N/A</v>
      </c>
    </row>
    <row r="10" spans="1:11" ht="12.75" customHeight="1" x14ac:dyDescent="0.2">
      <c r="A10" s="31" t="str">
        <f t="shared" ref="A10:A11" si="2">A9</f>
        <v>M</v>
      </c>
      <c r="B10" s="30">
        <f t="shared" ref="B10:B11" si="3">B9+1</f>
        <v>2</v>
      </c>
      <c r="C10" s="30" t="e">
        <f>VLOOKUP($A10&amp;":"&amp;$B10,Finish!$I:$S,11,FALSE)</f>
        <v>#N/A</v>
      </c>
      <c r="D10" t="e">
        <f>VLOOKUP($A10&amp;":"&amp;$B10,Finish!$I:$M,5,FALSE)</f>
        <v>#N/A</v>
      </c>
      <c r="E10" t="e">
        <f>VLOOKUP($A10&amp;":"&amp;$B10,Finish!$I:$O,6,FALSE)</f>
        <v>#N/A</v>
      </c>
      <c r="F10" s="120" t="e">
        <f>VLOOKUP($A10&amp;":"&amp;$B10,Finish!$I:$R,10,FALSE)</f>
        <v>#N/A</v>
      </c>
      <c r="G10" s="30" t="e">
        <f t="shared" si="1"/>
        <v>#N/A</v>
      </c>
    </row>
    <row r="11" spans="1:11" ht="12.75" customHeight="1" x14ac:dyDescent="0.2">
      <c r="A11" s="31" t="str">
        <f t="shared" si="2"/>
        <v>M</v>
      </c>
      <c r="B11" s="30">
        <f t="shared" si="3"/>
        <v>3</v>
      </c>
      <c r="C11" s="30" t="e">
        <f>VLOOKUP($A11&amp;":"&amp;$B11,Finish!$I:$S,11,FALSE)</f>
        <v>#N/A</v>
      </c>
      <c r="D11" t="e">
        <f>VLOOKUP($A11&amp;":"&amp;$B11,Finish!$I:$M,5,FALSE)</f>
        <v>#N/A</v>
      </c>
      <c r="E11" t="e">
        <f>VLOOKUP($A11&amp;":"&amp;$B11,Finish!$I:$O,6,FALSE)</f>
        <v>#N/A</v>
      </c>
      <c r="F11" s="120" t="e">
        <f>VLOOKUP($A11&amp;":"&amp;$B11,Finish!$I:$R,10,FALSE)</f>
        <v>#N/A</v>
      </c>
      <c r="G11" s="30" t="e">
        <f t="shared" si="1"/>
        <v>#N/A</v>
      </c>
    </row>
    <row r="12" spans="1:11" ht="12.75" customHeight="1" x14ac:dyDescent="0.2">
      <c r="B12" s="30"/>
      <c r="C12" s="30"/>
      <c r="F12" s="30"/>
      <c r="G12" s="30"/>
    </row>
    <row r="13" spans="1:11" ht="12.75" customHeight="1" x14ac:dyDescent="0.2">
      <c r="A13" s="31" t="s">
        <v>5</v>
      </c>
      <c r="B13" s="30">
        <v>1</v>
      </c>
      <c r="C13" s="30" t="e">
        <f>VLOOKUP($A13&amp;":"&amp;$B13,Finish!$I:$S,11,FALSE)</f>
        <v>#N/A</v>
      </c>
      <c r="D13" t="e">
        <f>VLOOKUP($A13&amp;":"&amp;$B13,Finish!$I:$M,5,FALSE)</f>
        <v>#N/A</v>
      </c>
      <c r="E13" t="e">
        <f>VLOOKUP($A13&amp;":"&amp;$B13,Finish!$I:$O,6,FALSE)</f>
        <v>#N/A</v>
      </c>
      <c r="F13" s="120" t="e">
        <f>VLOOKUP($A13&amp;":"&amp;$B13,Finish!$I:$R,10,FALSE)</f>
        <v>#N/A</v>
      </c>
      <c r="G13" s="30" t="e">
        <f t="shared" ref="G13:G15" si="4">IF(C13&lt;6,"Included in top 5","")</f>
        <v>#N/A</v>
      </c>
    </row>
    <row r="14" spans="1:11" ht="12.75" customHeight="1" x14ac:dyDescent="0.2">
      <c r="A14" s="31" t="str">
        <f t="shared" ref="A14:A15" si="5">A13</f>
        <v>MU13</v>
      </c>
      <c r="B14" s="30">
        <f t="shared" ref="B14:B15" si="6">B13+1</f>
        <v>2</v>
      </c>
      <c r="C14" s="30" t="e">
        <f>VLOOKUP($A14&amp;":"&amp;$B14,Finish!$I:$S,11,FALSE)</f>
        <v>#N/A</v>
      </c>
      <c r="D14" t="e">
        <f>VLOOKUP($A14&amp;":"&amp;$B14,Finish!$I:$M,5,FALSE)</f>
        <v>#N/A</v>
      </c>
      <c r="E14" t="e">
        <f>VLOOKUP($A14&amp;":"&amp;$B14,Finish!$I:$O,6,FALSE)</f>
        <v>#N/A</v>
      </c>
      <c r="F14" s="120" t="e">
        <f>VLOOKUP($A14&amp;":"&amp;$B14,Finish!$I:$R,10,FALSE)</f>
        <v>#N/A</v>
      </c>
      <c r="G14" s="30" t="e">
        <f t="shared" si="4"/>
        <v>#N/A</v>
      </c>
    </row>
    <row r="15" spans="1:11" ht="12.75" customHeight="1" x14ac:dyDescent="0.2">
      <c r="A15" s="31" t="str">
        <f t="shared" si="5"/>
        <v>MU13</v>
      </c>
      <c r="B15" s="30">
        <f t="shared" si="6"/>
        <v>3</v>
      </c>
      <c r="C15" s="30" t="e">
        <f>VLOOKUP($A15&amp;":"&amp;$B15,Finish!$I:$S,11,FALSE)</f>
        <v>#N/A</v>
      </c>
      <c r="D15" t="e">
        <f>VLOOKUP($A15&amp;":"&amp;$B15,Finish!$I:$M,5,FALSE)</f>
        <v>#N/A</v>
      </c>
      <c r="E15" t="e">
        <f>VLOOKUP($A15&amp;":"&amp;$B15,Finish!$I:$O,6,FALSE)</f>
        <v>#N/A</v>
      </c>
      <c r="F15" s="120" t="e">
        <f>VLOOKUP($A15&amp;":"&amp;$B15,Finish!$I:$R,10,FALSE)</f>
        <v>#N/A</v>
      </c>
      <c r="G15" s="30" t="e">
        <f t="shared" si="4"/>
        <v>#N/A</v>
      </c>
    </row>
    <row r="16" spans="1:11" ht="12.75" customHeight="1" x14ac:dyDescent="0.2">
      <c r="B16" s="30"/>
      <c r="C16" s="30"/>
      <c r="F16" s="30"/>
      <c r="G16" s="30"/>
    </row>
    <row r="17" spans="1:7" ht="12.75" customHeight="1" x14ac:dyDescent="0.2">
      <c r="A17" s="31" t="s">
        <v>7</v>
      </c>
      <c r="B17" s="30">
        <v>1</v>
      </c>
      <c r="C17" s="30" t="e">
        <f>VLOOKUP($A17&amp;":"&amp;$B17,Finish!$I:$S,11,FALSE)</f>
        <v>#N/A</v>
      </c>
      <c r="D17" t="e">
        <f>VLOOKUP($A17&amp;":"&amp;$B17,Finish!$I:$M,5,FALSE)</f>
        <v>#N/A</v>
      </c>
      <c r="E17" t="e">
        <f>VLOOKUP($A17&amp;":"&amp;$B17,Finish!$I:$O,6,FALSE)</f>
        <v>#N/A</v>
      </c>
      <c r="F17" s="120" t="e">
        <f>VLOOKUP($A17&amp;":"&amp;$B17,Finish!$I:$R,10,FALSE)</f>
        <v>#N/A</v>
      </c>
      <c r="G17" s="30" t="e">
        <f t="shared" ref="G17:G19" si="7">IF(C17&lt;6,"Included in top 5","")</f>
        <v>#N/A</v>
      </c>
    </row>
    <row r="18" spans="1:7" ht="12.75" customHeight="1" x14ac:dyDescent="0.2">
      <c r="A18" s="31" t="str">
        <f t="shared" ref="A18:A19" si="8">A17</f>
        <v>MU15</v>
      </c>
      <c r="B18" s="30">
        <f t="shared" ref="B18:B19" si="9">B17+1</f>
        <v>2</v>
      </c>
      <c r="C18" s="30" t="e">
        <f>VLOOKUP($A18&amp;":"&amp;$B18,Finish!$I:$S,11,FALSE)</f>
        <v>#N/A</v>
      </c>
      <c r="D18" t="e">
        <f>VLOOKUP($A18&amp;":"&amp;$B18,Finish!$I:$M,5,FALSE)</f>
        <v>#N/A</v>
      </c>
      <c r="E18" t="e">
        <f>VLOOKUP($A18&amp;":"&amp;$B18,Finish!$I:$O,6,FALSE)</f>
        <v>#N/A</v>
      </c>
      <c r="F18" s="120" t="e">
        <f>VLOOKUP($A18&amp;":"&amp;$B18,Finish!$I:$R,10,FALSE)</f>
        <v>#N/A</v>
      </c>
      <c r="G18" s="30" t="e">
        <f t="shared" si="7"/>
        <v>#N/A</v>
      </c>
    </row>
    <row r="19" spans="1:7" ht="12.75" customHeight="1" x14ac:dyDescent="0.2">
      <c r="A19" s="31" t="str">
        <f t="shared" si="8"/>
        <v>MU15</v>
      </c>
      <c r="B19" s="30">
        <f t="shared" si="9"/>
        <v>3</v>
      </c>
      <c r="C19" s="30" t="e">
        <f>VLOOKUP($A19&amp;":"&amp;$B19,Finish!$I:$S,11,FALSE)</f>
        <v>#N/A</v>
      </c>
      <c r="D19" t="e">
        <f>VLOOKUP($A19&amp;":"&amp;$B19,Finish!$I:$M,5,FALSE)</f>
        <v>#N/A</v>
      </c>
      <c r="E19" t="e">
        <f>VLOOKUP($A19&amp;":"&amp;$B19,Finish!$I:$O,6,FALSE)</f>
        <v>#N/A</v>
      </c>
      <c r="F19" s="120" t="e">
        <f>VLOOKUP($A19&amp;":"&amp;$B19,Finish!$I:$R,10,FALSE)</f>
        <v>#N/A</v>
      </c>
      <c r="G19" s="30" t="e">
        <f t="shared" si="7"/>
        <v>#N/A</v>
      </c>
    </row>
    <row r="20" spans="1:7" ht="12.75" customHeight="1" x14ac:dyDescent="0.2">
      <c r="B20" s="30"/>
      <c r="C20" s="30"/>
      <c r="F20" s="30"/>
      <c r="G20" s="30"/>
    </row>
    <row r="21" spans="1:7" ht="12.75" customHeight="1" x14ac:dyDescent="0.2">
      <c r="A21" s="31" t="s">
        <v>9</v>
      </c>
      <c r="B21" s="30">
        <v>1</v>
      </c>
      <c r="C21" s="30" t="e">
        <f>VLOOKUP($A21&amp;":"&amp;$B21,Finish!$I:$S,11,FALSE)</f>
        <v>#N/A</v>
      </c>
      <c r="D21" t="e">
        <f>VLOOKUP($A21&amp;":"&amp;$B21,Finish!$I:$M,5,FALSE)</f>
        <v>#N/A</v>
      </c>
      <c r="E21" t="e">
        <f>VLOOKUP($A21&amp;":"&amp;$B21,Finish!$I:$O,6,FALSE)</f>
        <v>#N/A</v>
      </c>
      <c r="F21" s="120" t="e">
        <f>VLOOKUP($A21&amp;":"&amp;$B21,Finish!$I:$R,10,FALSE)</f>
        <v>#N/A</v>
      </c>
      <c r="G21" s="30" t="e">
        <f t="shared" ref="G21:G23" si="10">IF(C21&lt;6,"Included in top 5","")</f>
        <v>#N/A</v>
      </c>
    </row>
    <row r="22" spans="1:7" ht="12.75" customHeight="1" x14ac:dyDescent="0.2">
      <c r="A22" s="31" t="str">
        <f t="shared" ref="A22:A23" si="11">A21</f>
        <v>MU17</v>
      </c>
      <c r="B22" s="30">
        <f t="shared" ref="B22:B23" si="12">B21+1</f>
        <v>2</v>
      </c>
      <c r="C22" s="30" t="e">
        <f>VLOOKUP($A22&amp;":"&amp;$B22,Finish!$I:$S,11,FALSE)</f>
        <v>#N/A</v>
      </c>
      <c r="D22" t="e">
        <f>VLOOKUP($A22&amp;":"&amp;$B22,Finish!$I:$M,5,FALSE)</f>
        <v>#N/A</v>
      </c>
      <c r="E22" t="e">
        <f>VLOOKUP($A22&amp;":"&amp;$B22,Finish!$I:$O,6,FALSE)</f>
        <v>#N/A</v>
      </c>
      <c r="F22" s="120" t="e">
        <f>VLOOKUP($A22&amp;":"&amp;$B22,Finish!$I:$R,10,FALSE)</f>
        <v>#N/A</v>
      </c>
      <c r="G22" s="30" t="e">
        <f t="shared" si="10"/>
        <v>#N/A</v>
      </c>
    </row>
    <row r="23" spans="1:7" ht="12.75" customHeight="1" x14ac:dyDescent="0.2">
      <c r="A23" s="31" t="str">
        <f t="shared" si="11"/>
        <v>MU17</v>
      </c>
      <c r="B23" s="30">
        <f t="shared" si="12"/>
        <v>3</v>
      </c>
      <c r="C23" s="30" t="e">
        <f>VLOOKUP($A23&amp;":"&amp;$B23,Finish!$I:$S,11,FALSE)</f>
        <v>#N/A</v>
      </c>
      <c r="D23" t="e">
        <f>VLOOKUP($A23&amp;":"&amp;$B23,Finish!$I:$M,5,FALSE)</f>
        <v>#N/A</v>
      </c>
      <c r="E23" t="e">
        <f>VLOOKUP($A23&amp;":"&amp;$B23,Finish!$I:$O,6,FALSE)</f>
        <v>#N/A</v>
      </c>
      <c r="F23" s="120" t="e">
        <f>VLOOKUP($A23&amp;":"&amp;$B23,Finish!$I:$R,10,FALSE)</f>
        <v>#N/A</v>
      </c>
      <c r="G23" s="30" t="e">
        <f t="shared" si="10"/>
        <v>#N/A</v>
      </c>
    </row>
    <row r="24" spans="1:7" ht="12.75" customHeight="1" x14ac:dyDescent="0.2">
      <c r="B24" s="30"/>
      <c r="C24" s="30"/>
      <c r="F24" s="30"/>
      <c r="G24" s="30"/>
    </row>
    <row r="25" spans="1:7" ht="12.75" customHeight="1" x14ac:dyDescent="0.2">
      <c r="A25" s="31" t="s">
        <v>11</v>
      </c>
      <c r="B25" s="30">
        <v>1</v>
      </c>
      <c r="C25" s="30" t="e">
        <f>VLOOKUP($A25&amp;":"&amp;$B25,Finish!$I:$S,11,FALSE)</f>
        <v>#N/A</v>
      </c>
      <c r="D25" t="e">
        <f>VLOOKUP($A25&amp;":"&amp;$B25,Finish!$I:$M,5,FALSE)</f>
        <v>#N/A</v>
      </c>
      <c r="E25" t="e">
        <f>VLOOKUP($A25&amp;":"&amp;$B25,Finish!$I:$O,6,FALSE)</f>
        <v>#N/A</v>
      </c>
      <c r="F25" s="120" t="e">
        <f>VLOOKUP($A25&amp;":"&amp;$B25,Finish!$I:$R,10,FALSE)</f>
        <v>#N/A</v>
      </c>
      <c r="G25" s="30" t="e">
        <f t="shared" ref="G25:G27" si="13">IF(C25&lt;6,"Included in top 5","")</f>
        <v>#N/A</v>
      </c>
    </row>
    <row r="26" spans="1:7" ht="12.75" customHeight="1" x14ac:dyDescent="0.2">
      <c r="A26" s="31" t="str">
        <f t="shared" ref="A26:A27" si="14">A25</f>
        <v>MU19</v>
      </c>
      <c r="B26" s="30">
        <f t="shared" ref="B26:B27" si="15">B25+1</f>
        <v>2</v>
      </c>
      <c r="C26" s="30" t="e">
        <f>VLOOKUP($A26&amp;":"&amp;$B26,Finish!$I:$S,11,FALSE)</f>
        <v>#N/A</v>
      </c>
      <c r="D26" t="e">
        <f>VLOOKUP($A26&amp;":"&amp;$B26,Finish!$I:$M,5,FALSE)</f>
        <v>#N/A</v>
      </c>
      <c r="E26" t="e">
        <f>VLOOKUP($A26&amp;":"&amp;$B26,Finish!$I:$O,6,FALSE)</f>
        <v>#N/A</v>
      </c>
      <c r="F26" s="120" t="e">
        <f>VLOOKUP($A26&amp;":"&amp;$B26,Finish!$I:$R,10,FALSE)</f>
        <v>#N/A</v>
      </c>
      <c r="G26" s="30" t="e">
        <f t="shared" si="13"/>
        <v>#N/A</v>
      </c>
    </row>
    <row r="27" spans="1:7" ht="12.75" customHeight="1" x14ac:dyDescent="0.2">
      <c r="A27" s="31" t="str">
        <f t="shared" si="14"/>
        <v>MU19</v>
      </c>
      <c r="B27" s="30">
        <f t="shared" si="15"/>
        <v>3</v>
      </c>
      <c r="C27" s="30" t="e">
        <f>VLOOKUP($A27&amp;":"&amp;$B27,Finish!$I:$S,11,FALSE)</f>
        <v>#N/A</v>
      </c>
      <c r="D27" t="e">
        <f>VLOOKUP($A27&amp;":"&amp;$B27,Finish!$I:$M,5,FALSE)</f>
        <v>#N/A</v>
      </c>
      <c r="E27" t="e">
        <f>VLOOKUP($A27&amp;":"&amp;$B27,Finish!$I:$O,6,FALSE)</f>
        <v>#N/A</v>
      </c>
      <c r="F27" s="120" t="e">
        <f>VLOOKUP($A27&amp;":"&amp;$B27,Finish!$I:$R,10,FALSE)</f>
        <v>#N/A</v>
      </c>
      <c r="G27" s="30" t="e">
        <f t="shared" si="13"/>
        <v>#N/A</v>
      </c>
    </row>
    <row r="28" spans="1:7" ht="12.75" customHeight="1" x14ac:dyDescent="0.2">
      <c r="B28" s="30"/>
      <c r="C28" s="30"/>
      <c r="F28" s="30"/>
      <c r="G28" s="30"/>
    </row>
    <row r="29" spans="1:7" ht="12.75" customHeight="1" x14ac:dyDescent="0.2">
      <c r="A29" s="31" t="s">
        <v>13</v>
      </c>
      <c r="B29" s="30">
        <v>1</v>
      </c>
      <c r="C29" s="30">
        <f>VLOOKUP($A29&amp;":"&amp;$B29,Finish!$I:$S,11,FALSE)</f>
        <v>29</v>
      </c>
      <c r="D29" t="str">
        <f>VLOOKUP($A29&amp;":"&amp;$B29,Finish!$I:$M,5,FALSE)</f>
        <v>Tom O'Gorman</v>
      </c>
      <c r="E29" t="str">
        <f>VLOOKUP($A29&amp;":"&amp;$B29,Finish!$I:$O,6,FALSE)</f>
        <v>Bowland Fell Runners</v>
      </c>
      <c r="F29" s="120">
        <f>VLOOKUP($A29&amp;":"&amp;$B29,Finish!$I:$R,10,FALSE)</f>
        <v>3.3969907407407407E-2</v>
      </c>
      <c r="G29" s="30" t="str">
        <f t="shared" ref="G29:G31" si="16">IF(C29&lt;6,"Included in top 5","")</f>
        <v/>
      </c>
    </row>
    <row r="30" spans="1:7" ht="12.75" customHeight="1" x14ac:dyDescent="0.2">
      <c r="A30" s="31" t="str">
        <f t="shared" ref="A30:A31" si="17">A29</f>
        <v>MU21</v>
      </c>
      <c r="B30" s="30">
        <f t="shared" ref="B30:B31" si="18">B29+1</f>
        <v>2</v>
      </c>
      <c r="C30" s="30" t="e">
        <f>VLOOKUP($A30&amp;":"&amp;$B30,Finish!$I:$S,11,FALSE)</f>
        <v>#N/A</v>
      </c>
      <c r="D30" t="e">
        <f>VLOOKUP($A30&amp;":"&amp;$B30,Finish!$I:$M,5,FALSE)</f>
        <v>#N/A</v>
      </c>
      <c r="E30" t="e">
        <f>VLOOKUP($A30&amp;":"&amp;$B30,Finish!$I:$O,6,FALSE)</f>
        <v>#N/A</v>
      </c>
      <c r="F30" s="120" t="e">
        <f>VLOOKUP($A30&amp;":"&amp;$B30,Finish!$I:$R,10,FALSE)</f>
        <v>#N/A</v>
      </c>
      <c r="G30" s="30" t="e">
        <f t="shared" si="16"/>
        <v>#N/A</v>
      </c>
    </row>
    <row r="31" spans="1:7" ht="12.75" customHeight="1" x14ac:dyDescent="0.2">
      <c r="A31" s="31" t="str">
        <f t="shared" si="17"/>
        <v>MU21</v>
      </c>
      <c r="B31" s="30">
        <f t="shared" si="18"/>
        <v>3</v>
      </c>
      <c r="C31" s="30" t="e">
        <f>VLOOKUP($A31&amp;":"&amp;$B31,Finish!$I:$S,11,FALSE)</f>
        <v>#N/A</v>
      </c>
      <c r="D31" t="e">
        <f>VLOOKUP($A31&amp;":"&amp;$B31,Finish!$I:$M,5,FALSE)</f>
        <v>#N/A</v>
      </c>
      <c r="E31" t="e">
        <f>VLOOKUP($A31&amp;":"&amp;$B31,Finish!$I:$O,6,FALSE)</f>
        <v>#N/A</v>
      </c>
      <c r="F31" s="120" t="e">
        <f>VLOOKUP($A31&amp;":"&amp;$B31,Finish!$I:$R,10,FALSE)</f>
        <v>#N/A</v>
      </c>
      <c r="G31" s="30" t="e">
        <f t="shared" si="16"/>
        <v>#N/A</v>
      </c>
    </row>
    <row r="32" spans="1:7" ht="12.75" customHeight="1" x14ac:dyDescent="0.2">
      <c r="B32" s="30"/>
      <c r="C32" s="30"/>
      <c r="F32" s="30"/>
      <c r="G32" s="30"/>
    </row>
    <row r="33" spans="1:7" ht="12.75" customHeight="1" x14ac:dyDescent="0.2">
      <c r="A33" s="31" t="s">
        <v>15</v>
      </c>
      <c r="B33" s="30">
        <v>1</v>
      </c>
      <c r="C33" s="30" t="e">
        <f>VLOOKUP($A33&amp;":"&amp;$B33,Finish!$I:$S,11,FALSE)</f>
        <v>#N/A</v>
      </c>
      <c r="D33" t="e">
        <f>VLOOKUP($A33&amp;":"&amp;$B33,Finish!$I:$M,5,FALSE)</f>
        <v>#N/A</v>
      </c>
      <c r="E33" t="e">
        <f>VLOOKUP($A33&amp;":"&amp;$B33,Finish!$I:$O,6,FALSE)</f>
        <v>#N/A</v>
      </c>
      <c r="F33" s="120" t="e">
        <f>VLOOKUP($A33&amp;":"&amp;$B33,Finish!$I:$R,10,FALSE)</f>
        <v>#N/A</v>
      </c>
      <c r="G33" s="30" t="e">
        <f t="shared" ref="G33:G35" si="19">IF(C33&lt;6,"Included in top 5","")</f>
        <v>#N/A</v>
      </c>
    </row>
    <row r="34" spans="1:7" ht="12.75" customHeight="1" x14ac:dyDescent="0.2">
      <c r="A34" s="31" t="str">
        <f t="shared" ref="A34:A35" si="20">A33</f>
        <v>MU23</v>
      </c>
      <c r="B34" s="30">
        <f t="shared" ref="B34:B35" si="21">B33+1</f>
        <v>2</v>
      </c>
      <c r="C34" s="30" t="e">
        <f>VLOOKUP($A34&amp;":"&amp;$B34,Finish!$I:$S,11,FALSE)</f>
        <v>#N/A</v>
      </c>
      <c r="D34" t="e">
        <f>VLOOKUP($A34&amp;":"&amp;$B34,Finish!$I:$M,5,FALSE)</f>
        <v>#N/A</v>
      </c>
      <c r="E34" t="e">
        <f>VLOOKUP($A34&amp;":"&amp;$B34,Finish!$I:$O,6,FALSE)</f>
        <v>#N/A</v>
      </c>
      <c r="F34" s="120" t="e">
        <f>VLOOKUP($A34&amp;":"&amp;$B34,Finish!$I:$R,10,FALSE)</f>
        <v>#N/A</v>
      </c>
      <c r="G34" s="30" t="e">
        <f t="shared" si="19"/>
        <v>#N/A</v>
      </c>
    </row>
    <row r="35" spans="1:7" ht="12.75" customHeight="1" x14ac:dyDescent="0.2">
      <c r="A35" s="31" t="str">
        <f t="shared" si="20"/>
        <v>MU23</v>
      </c>
      <c r="B35" s="30">
        <f t="shared" si="21"/>
        <v>3</v>
      </c>
      <c r="C35" s="30" t="e">
        <f>VLOOKUP($A35&amp;":"&amp;$B35,Finish!$I:$S,11,FALSE)</f>
        <v>#N/A</v>
      </c>
      <c r="D35" t="e">
        <f>VLOOKUP($A35&amp;":"&amp;$B35,Finish!$I:$M,5,FALSE)</f>
        <v>#N/A</v>
      </c>
      <c r="E35" t="e">
        <f>VLOOKUP($A35&amp;":"&amp;$B35,Finish!$I:$O,6,FALSE)</f>
        <v>#N/A</v>
      </c>
      <c r="F35" s="120" t="e">
        <f>VLOOKUP($A35&amp;":"&amp;$B35,Finish!$I:$R,10,FALSE)</f>
        <v>#N/A</v>
      </c>
      <c r="G35" s="30" t="e">
        <f t="shared" si="19"/>
        <v>#N/A</v>
      </c>
    </row>
    <row r="36" spans="1:7" ht="12.75" customHeight="1" x14ac:dyDescent="0.2">
      <c r="B36" s="30"/>
      <c r="C36" s="30"/>
      <c r="F36" s="30"/>
      <c r="G36" s="30"/>
    </row>
    <row r="37" spans="1:7" ht="12.75" customHeight="1" x14ac:dyDescent="0.2">
      <c r="A37" s="31" t="s">
        <v>17</v>
      </c>
      <c r="B37" s="30">
        <v>1</v>
      </c>
      <c r="C37" s="30">
        <f>VLOOKUP($A37&amp;":"&amp;$B37,Finish!$I:$S,11,FALSE)</f>
        <v>3</v>
      </c>
      <c r="D37" t="str">
        <f>VLOOKUP($A37&amp;":"&amp;$B37,Finish!$I:$M,5,FALSE)</f>
        <v>Alex Whittem</v>
      </c>
      <c r="E37" t="str">
        <f>VLOOKUP($A37&amp;":"&amp;$B37,Finish!$I:$O,6,FALSE)</f>
        <v>CVFR</v>
      </c>
      <c r="F37" s="120">
        <f>VLOOKUP($A37&amp;":"&amp;$B37,Finish!$I:$R,10,FALSE)</f>
        <v>2.7442129629629632E-2</v>
      </c>
      <c r="G37" s="30" t="str">
        <f t="shared" ref="G37:G39" si="22">IF(C37&lt;6,"Included in top 5","")</f>
        <v>Included in top 5</v>
      </c>
    </row>
    <row r="38" spans="1:7" ht="12.75" customHeight="1" x14ac:dyDescent="0.2">
      <c r="A38" s="31" t="str">
        <f t="shared" ref="A38:A39" si="23">A37</f>
        <v>M40</v>
      </c>
      <c r="B38" s="30">
        <f t="shared" ref="B38:B39" si="24">B37+1</f>
        <v>2</v>
      </c>
      <c r="C38" s="30">
        <f>VLOOKUP($A38&amp;":"&amp;$B38,Finish!$I:$S,11,FALSE)</f>
        <v>5</v>
      </c>
      <c r="D38" t="str">
        <f>VLOOKUP($A38&amp;":"&amp;$B38,Finish!$I:$M,5,FALSE)</f>
        <v>Chris Donnelly</v>
      </c>
      <c r="E38" t="str">
        <f>VLOOKUP($A38&amp;":"&amp;$B38,Finish!$I:$O,6,FALSE)</f>
        <v>Sale Harriers</v>
      </c>
      <c r="F38" s="120">
        <f>VLOOKUP($A38&amp;":"&amp;$B38,Finish!$I:$R,10,FALSE)</f>
        <v>2.8437500000000001E-2</v>
      </c>
      <c r="G38" s="30" t="str">
        <f t="shared" si="22"/>
        <v>Included in top 5</v>
      </c>
    </row>
    <row r="39" spans="1:7" ht="12.75" customHeight="1" x14ac:dyDescent="0.2">
      <c r="A39" s="31" t="str">
        <f t="shared" si="23"/>
        <v>M40</v>
      </c>
      <c r="B39" s="30">
        <f t="shared" si="24"/>
        <v>3</v>
      </c>
      <c r="C39" s="30">
        <f>VLOOKUP($A39&amp;":"&amp;$B39,Finish!$I:$S,11,FALSE)</f>
        <v>8</v>
      </c>
      <c r="D39" t="str">
        <f>VLOOKUP($A39&amp;":"&amp;$B39,Finish!$I:$M,5,FALSE)</f>
        <v>Ian Carruthers</v>
      </c>
      <c r="E39" t="str">
        <f>VLOOKUP($A39&amp;":"&amp;$B39,Finish!$I:$O,6,FALSE)</f>
        <v>u/a</v>
      </c>
      <c r="F39" s="120">
        <f>VLOOKUP($A39&amp;":"&amp;$B39,Finish!$I:$R,10,FALSE)</f>
        <v>2.8981481481481483E-2</v>
      </c>
      <c r="G39" s="30" t="str">
        <f t="shared" si="22"/>
        <v/>
      </c>
    </row>
    <row r="40" spans="1:7" ht="12.75" customHeight="1" x14ac:dyDescent="0.2">
      <c r="B40" s="30"/>
      <c r="C40" s="30"/>
      <c r="F40" s="30"/>
      <c r="G40" s="30"/>
    </row>
    <row r="41" spans="1:7" ht="12.75" customHeight="1" x14ac:dyDescent="0.2">
      <c r="A41" s="31" t="s">
        <v>19</v>
      </c>
      <c r="B41" s="30">
        <v>1</v>
      </c>
      <c r="C41" s="30">
        <f>VLOOKUP($A41&amp;":"&amp;$B41,Finish!$I:$S,11,FALSE)</f>
        <v>6</v>
      </c>
      <c r="D41" t="str">
        <f>VLOOKUP($A41&amp;":"&amp;$B41,Finish!$I:$M,5,FALSE)</f>
        <v>Dan Gilbert</v>
      </c>
      <c r="E41" t="str">
        <f>VLOOKUP($A41&amp;":"&amp;$B41,Finish!$I:$O,6,FALSE)</f>
        <v>Horwich RMI Harriers</v>
      </c>
      <c r="F41" s="120">
        <f>VLOOKUP($A41&amp;":"&amp;$B41,Finish!$I:$R,10,FALSE)</f>
        <v>2.8784722222222222E-2</v>
      </c>
      <c r="G41" s="30" t="str">
        <f t="shared" ref="G41:G43" si="25">IF(C41&lt;6,"Included in top 5","")</f>
        <v/>
      </c>
    </row>
    <row r="42" spans="1:7" ht="12.75" customHeight="1" x14ac:dyDescent="0.2">
      <c r="A42" s="31" t="str">
        <f t="shared" ref="A42:A43" si="26">A41</f>
        <v>M45</v>
      </c>
      <c r="B42" s="30">
        <f t="shared" ref="B42:B43" si="27">B41+1</f>
        <v>2</v>
      </c>
      <c r="C42" s="30">
        <f>VLOOKUP($A42&amp;":"&amp;$B42,Finish!$I:$S,11,FALSE)</f>
        <v>15</v>
      </c>
      <c r="D42" t="str">
        <f>VLOOKUP($A42&amp;":"&amp;$B42,Finish!$I:$M,5,FALSE)</f>
        <v>Peter Coates</v>
      </c>
      <c r="E42" t="str">
        <f>VLOOKUP($A42&amp;":"&amp;$B42,Finish!$I:$O,6,FALSE)</f>
        <v>CleM</v>
      </c>
      <c r="F42" s="120">
        <f>VLOOKUP($A42&amp;":"&amp;$B42,Finish!$I:$R,10,FALSE)</f>
        <v>3.125E-2</v>
      </c>
      <c r="G42" s="30" t="str">
        <f t="shared" si="25"/>
        <v/>
      </c>
    </row>
    <row r="43" spans="1:7" ht="12.75" customHeight="1" x14ac:dyDescent="0.2">
      <c r="A43" s="31" t="str">
        <f t="shared" si="26"/>
        <v>M45</v>
      </c>
      <c r="B43" s="30">
        <f t="shared" si="27"/>
        <v>3</v>
      </c>
      <c r="C43" s="30">
        <f>VLOOKUP($A43&amp;":"&amp;$B43,Finish!$I:$S,11,FALSE)</f>
        <v>16</v>
      </c>
      <c r="D43" t="str">
        <f>VLOOKUP($A43&amp;":"&amp;$B43,Finish!$I:$M,5,FALSE)</f>
        <v>Dom Howell</v>
      </c>
      <c r="E43" t="str">
        <f>VLOOKUP($A43&amp;":"&amp;$B43,Finish!$I:$O,6,FALSE)</f>
        <v>CleM</v>
      </c>
      <c r="F43" s="120">
        <f>VLOOKUP($A43&amp;":"&amp;$B43,Finish!$I:$R,10,FALSE)</f>
        <v>3.1284722222222221E-2</v>
      </c>
      <c r="G43" s="30" t="str">
        <f t="shared" si="25"/>
        <v/>
      </c>
    </row>
    <row r="44" spans="1:7" ht="12.75" customHeight="1" x14ac:dyDescent="0.2">
      <c r="B44" s="30"/>
      <c r="C44" s="30"/>
      <c r="F44" s="30"/>
      <c r="G44" s="30"/>
    </row>
    <row r="45" spans="1:7" ht="12.75" customHeight="1" x14ac:dyDescent="0.2">
      <c r="A45" s="31" t="s">
        <v>21</v>
      </c>
      <c r="B45" s="30">
        <v>1</v>
      </c>
      <c r="C45" s="30">
        <f>VLOOKUP($A45&amp;":"&amp;$B45,Finish!$I:$S,11,FALSE)</f>
        <v>18</v>
      </c>
      <c r="D45" t="str">
        <f>VLOOKUP($A45&amp;":"&amp;$B45,Finish!$I:$M,5,FALSE)</f>
        <v>Darren Graham</v>
      </c>
      <c r="E45" t="str">
        <f>VLOOKUP($A45&amp;":"&amp;$B45,Finish!$I:$O,6,FALSE)</f>
        <v>Todmorden Harriers</v>
      </c>
      <c r="F45" s="120">
        <f>VLOOKUP($A45&amp;":"&amp;$B45,Finish!$I:$R,10,FALSE)</f>
        <v>3.2337962962962964E-2</v>
      </c>
      <c r="G45" s="30" t="str">
        <f t="shared" ref="G45:G47" si="28">IF(C45&lt;6,"Included in top 5","")</f>
        <v/>
      </c>
    </row>
    <row r="46" spans="1:7" ht="12.75" customHeight="1" x14ac:dyDescent="0.2">
      <c r="A46" s="31" t="str">
        <f t="shared" ref="A46:A47" si="29">A45</f>
        <v>M50</v>
      </c>
      <c r="B46" s="30">
        <f t="shared" ref="B46:B47" si="30">B45+1</f>
        <v>2</v>
      </c>
      <c r="C46" s="30">
        <f>VLOOKUP($A46&amp;":"&amp;$B46,Finish!$I:$S,11,FALSE)</f>
        <v>20</v>
      </c>
      <c r="D46" t="str">
        <f>VLOOKUP($A46&amp;":"&amp;$B46,Finish!$I:$M,5,FALSE)</f>
        <v>Mark Walsh</v>
      </c>
      <c r="E46" t="str">
        <f>VLOOKUP($A46&amp;":"&amp;$B46,Finish!$I:$O,6,FALSE)</f>
        <v>Horwich RMI Harriers</v>
      </c>
      <c r="F46" s="120">
        <f>VLOOKUP($A46&amp;":"&amp;$B46,Finish!$I:$R,10,FALSE)</f>
        <v>3.246527777777778E-2</v>
      </c>
      <c r="G46" s="30" t="str">
        <f t="shared" si="28"/>
        <v/>
      </c>
    </row>
    <row r="47" spans="1:7" ht="12.75" customHeight="1" x14ac:dyDescent="0.2">
      <c r="A47" s="31" t="str">
        <f t="shared" si="29"/>
        <v>M50</v>
      </c>
      <c r="B47" s="30">
        <f t="shared" si="30"/>
        <v>3</v>
      </c>
      <c r="C47" s="30">
        <f>VLOOKUP($A47&amp;":"&amp;$B47,Finish!$I:$S,11,FALSE)</f>
        <v>22</v>
      </c>
      <c r="D47" t="str">
        <f>VLOOKUP($A47&amp;":"&amp;$B47,Finish!$I:$M,5,FALSE)</f>
        <v>Dave Haygarth</v>
      </c>
      <c r="E47" t="str">
        <f>VLOOKUP($A47&amp;":"&amp;$B47,Finish!$I:$O,6,FALSE)</f>
        <v>Rossendale Harriers</v>
      </c>
      <c r="F47" s="120">
        <f>VLOOKUP($A47&amp;":"&amp;$B47,Finish!$I:$R,10,FALSE)</f>
        <v>3.318287037037037E-2</v>
      </c>
      <c r="G47" s="30" t="str">
        <f t="shared" si="28"/>
        <v/>
      </c>
    </row>
    <row r="48" spans="1:7" ht="12.75" customHeight="1" x14ac:dyDescent="0.2">
      <c r="B48" s="30"/>
      <c r="C48" s="30"/>
      <c r="F48" s="30"/>
      <c r="G48" s="30"/>
    </row>
    <row r="49" spans="1:11" ht="12.75" customHeight="1" x14ac:dyDescent="0.2">
      <c r="A49" s="31" t="s">
        <v>23</v>
      </c>
      <c r="B49" s="30">
        <v>1</v>
      </c>
      <c r="C49" s="30">
        <f>VLOOKUP($A49&amp;":"&amp;$B49,Finish!$I:$S,11,FALSE)</f>
        <v>24</v>
      </c>
      <c r="D49" t="str">
        <f>VLOOKUP($A49&amp;":"&amp;$B49,Finish!$I:$M,5,FALSE)</f>
        <v>Mick Toman</v>
      </c>
      <c r="E49" t="str">
        <f>VLOOKUP($A49&amp;":"&amp;$B49,Finish!$I:$O,6,FALSE)</f>
        <v>Accrington RR</v>
      </c>
      <c r="F49" s="120">
        <f>VLOOKUP($A49&amp;":"&amp;$B49,Finish!$I:$R,10,FALSE)</f>
        <v>3.3495370370370377E-2</v>
      </c>
      <c r="G49" s="30" t="str">
        <f t="shared" ref="G49:G51" si="31">IF(C49&lt;6,"Included in top 5","")</f>
        <v/>
      </c>
    </row>
    <row r="50" spans="1:11" ht="12.75" customHeight="1" x14ac:dyDescent="0.2">
      <c r="A50" s="31" t="str">
        <f t="shared" ref="A50:A51" si="32">A49</f>
        <v>M55</v>
      </c>
      <c r="B50" s="30">
        <f t="shared" ref="B50:B51" si="33">B49+1</f>
        <v>2</v>
      </c>
      <c r="C50" s="30">
        <f>VLOOKUP($A50&amp;":"&amp;$B50,Finish!$I:$S,11,FALSE)</f>
        <v>37</v>
      </c>
      <c r="D50" t="str">
        <f>VLOOKUP($A50&amp;":"&amp;$B50,Finish!$I:$M,5,FALSE)</f>
        <v>Brian Hickey</v>
      </c>
      <c r="E50" t="str">
        <f>VLOOKUP($A50&amp;":"&amp;$B50,Finish!$I:$O,6,FALSE)</f>
        <v>Cheshire Hill Racers</v>
      </c>
      <c r="F50" s="120">
        <f>VLOOKUP($A50&amp;":"&amp;$B50,Finish!$I:$R,10,FALSE)</f>
        <v>3.5590277777777776E-2</v>
      </c>
      <c r="G50" s="30" t="str">
        <f t="shared" si="31"/>
        <v/>
      </c>
    </row>
    <row r="51" spans="1:11" ht="12.75" customHeight="1" x14ac:dyDescent="0.2">
      <c r="A51" s="31" t="str">
        <f t="shared" si="32"/>
        <v>M55</v>
      </c>
      <c r="B51" s="30">
        <f t="shared" si="33"/>
        <v>3</v>
      </c>
      <c r="C51" s="30">
        <f>VLOOKUP($A51&amp;":"&amp;$B51,Finish!$I:$S,11,FALSE)</f>
        <v>43</v>
      </c>
      <c r="D51" t="str">
        <f>VLOOKUP($A51&amp;":"&amp;$B51,Finish!$I:$M,5,FALSE)</f>
        <v>Joe Curran</v>
      </c>
      <c r="E51" t="str">
        <f>VLOOKUP($A51&amp;":"&amp;$B51,Finish!$I:$O,6,FALSE)</f>
        <v>Accrington RR</v>
      </c>
      <c r="F51" s="120">
        <f>VLOOKUP($A51&amp;":"&amp;$B51,Finish!$I:$R,10,FALSE)</f>
        <v>3.6215277777777777E-2</v>
      </c>
      <c r="G51" s="30" t="str">
        <f t="shared" si="31"/>
        <v/>
      </c>
    </row>
    <row r="52" spans="1:11" ht="12.75" customHeight="1" x14ac:dyDescent="0.2">
      <c r="B52" s="30"/>
      <c r="C52" s="30"/>
      <c r="F52" s="30"/>
      <c r="G52" s="30"/>
    </row>
    <row r="53" spans="1:11" ht="12.75" customHeight="1" x14ac:dyDescent="0.2">
      <c r="A53" s="31" t="s">
        <v>25</v>
      </c>
      <c r="B53" s="30">
        <v>1</v>
      </c>
      <c r="C53" s="30">
        <f>VLOOKUP($A53&amp;":"&amp;$B53,Finish!$I:$S,11,FALSE)</f>
        <v>31</v>
      </c>
      <c r="D53" t="str">
        <f>VLOOKUP($A53&amp;":"&amp;$B53,Finish!$I:$M,5,FALSE)</f>
        <v>Mervyn Keys</v>
      </c>
      <c r="E53" t="str">
        <f>VLOOKUP($A53&amp;":"&amp;$B53,Finish!$I:$O,6,FALSE)</f>
        <v>Rossendale Harriers</v>
      </c>
      <c r="F53" s="120">
        <f>VLOOKUP($A53&amp;":"&amp;$B53,Finish!$I:$R,10,FALSE)</f>
        <v>3.4108796296296297E-2</v>
      </c>
      <c r="G53" s="30" t="str">
        <f t="shared" ref="G53:G55" si="34">IF(C53&lt;6,"Included in top 5","")</f>
        <v/>
      </c>
    </row>
    <row r="54" spans="1:11" ht="12.75" customHeight="1" x14ac:dyDescent="0.2">
      <c r="A54" s="31" t="str">
        <f t="shared" ref="A54:A55" si="35">A53</f>
        <v>M60</v>
      </c>
      <c r="B54" s="30">
        <f t="shared" ref="B54:B55" si="36">B53+1</f>
        <v>2</v>
      </c>
      <c r="C54" s="30">
        <f>VLOOKUP($A54&amp;":"&amp;$B54,Finish!$I:$S,11,FALSE)</f>
        <v>35</v>
      </c>
      <c r="D54" t="str">
        <f>VLOOKUP($A54&amp;":"&amp;$B54,Finish!$I:$M,5,FALSE)</f>
        <v>Rick Moore</v>
      </c>
      <c r="E54" t="str">
        <f>VLOOKUP($A54&amp;":"&amp;$B54,Finish!$I:$O,6,FALSE)</f>
        <v>CleM</v>
      </c>
      <c r="F54" s="120">
        <f>VLOOKUP($A54&amp;":"&amp;$B54,Finish!$I:$R,10,FALSE)</f>
        <v>3.5416666666666666E-2</v>
      </c>
      <c r="G54" s="30" t="str">
        <f t="shared" si="34"/>
        <v/>
      </c>
    </row>
    <row r="55" spans="1:11" ht="12.75" customHeight="1" x14ac:dyDescent="0.2">
      <c r="A55" s="31" t="str">
        <f t="shared" si="35"/>
        <v>M60</v>
      </c>
      <c r="B55" s="30">
        <f t="shared" si="36"/>
        <v>3</v>
      </c>
      <c r="C55" s="30">
        <f>VLOOKUP($A55&amp;":"&amp;$B55,Finish!$I:$S,11,FALSE)</f>
        <v>38</v>
      </c>
      <c r="D55" t="str">
        <f>VLOOKUP($A55&amp;":"&amp;$B55,Finish!$I:$M,5,FALSE)</f>
        <v>Paul Boardman</v>
      </c>
      <c r="E55" t="str">
        <f>VLOOKUP($A55&amp;":"&amp;$B55,Finish!$I:$O,6,FALSE)</f>
        <v>Horwich RMI Harriers</v>
      </c>
      <c r="F55" s="120">
        <f>VLOOKUP($A55&amp;":"&amp;$B55,Finish!$I:$R,10,FALSE)</f>
        <v>3.5763888888888887E-2</v>
      </c>
      <c r="G55" s="30" t="str">
        <f t="shared" si="34"/>
        <v/>
      </c>
    </row>
    <row r="56" spans="1:11" ht="12.75" customHeight="1" x14ac:dyDescent="0.2">
      <c r="B56" s="30"/>
      <c r="C56" s="30"/>
      <c r="F56" s="30"/>
      <c r="G56" s="30"/>
    </row>
    <row r="57" spans="1:11" ht="12.75" customHeight="1" x14ac:dyDescent="0.2">
      <c r="A57" s="31" t="s">
        <v>27</v>
      </c>
      <c r="B57" s="30">
        <v>1</v>
      </c>
      <c r="C57" s="30">
        <f>VLOOKUP($A57&amp;":"&amp;$B57,Finish!$I:$S,11,FALSE)</f>
        <v>27</v>
      </c>
      <c r="D57" t="str">
        <f>VLOOKUP($A57&amp;":"&amp;$B57,Finish!$I:$M,5,FALSE)</f>
        <v>Dave Kelly</v>
      </c>
      <c r="E57" t="str">
        <f>VLOOKUP($A57&amp;":"&amp;$B57,Finish!$I:$O,6,FALSE)</f>
        <v>Rossendale Harriers</v>
      </c>
      <c r="F57" s="120">
        <f>VLOOKUP($A57&amp;":"&amp;$B57,Finish!$I:$R,10,FALSE)</f>
        <v>3.380787037037037E-2</v>
      </c>
      <c r="G57" s="30" t="str">
        <f t="shared" ref="G57:G59" si="37">IF(C57&lt;6,"Included in top 5","")</f>
        <v/>
      </c>
    </row>
    <row r="58" spans="1:11" ht="12.75" customHeight="1" x14ac:dyDescent="0.2">
      <c r="A58" s="31" t="str">
        <f t="shared" ref="A58:A59" si="38">A57</f>
        <v>M65</v>
      </c>
      <c r="B58" s="30">
        <f t="shared" ref="B58:B59" si="39">B57+1</f>
        <v>2</v>
      </c>
      <c r="C58" s="30">
        <f>VLOOKUP($A58&amp;":"&amp;$B58,Finish!$I:$S,11,FALSE)</f>
        <v>40</v>
      </c>
      <c r="D58" t="str">
        <f>VLOOKUP($A58&amp;":"&amp;$B58,Finish!$I:$M,5,FALSE)</f>
        <v>Thornton Taylor</v>
      </c>
      <c r="E58" t="str">
        <f>VLOOKUP($A58&amp;":"&amp;$B58,Finish!$I:$O,6,FALSE)</f>
        <v>Rossendale Harriers</v>
      </c>
      <c r="F58" s="120">
        <f>VLOOKUP($A58&amp;":"&amp;$B58,Finish!$I:$R,10,FALSE)</f>
        <v>3.5891203703703703E-2</v>
      </c>
      <c r="G58" s="30" t="str">
        <f t="shared" si="37"/>
        <v/>
      </c>
    </row>
    <row r="59" spans="1:11" ht="12.75" customHeight="1" x14ac:dyDescent="0.2">
      <c r="A59" s="31" t="str">
        <f t="shared" si="38"/>
        <v>M65</v>
      </c>
      <c r="B59" s="30">
        <f t="shared" si="39"/>
        <v>3</v>
      </c>
      <c r="C59" s="30">
        <f>VLOOKUP($A59&amp;":"&amp;$B59,Finish!$I:$S,11,FALSE)</f>
        <v>50</v>
      </c>
      <c r="D59" t="str">
        <f>VLOOKUP($A59&amp;":"&amp;$B59,Finish!$I:$M,5,FALSE)</f>
        <v>Alan Davies</v>
      </c>
      <c r="E59" t="str">
        <f>VLOOKUP($A59&amp;":"&amp;$B59,Finish!$I:$O,6,FALSE)</f>
        <v>Middleton Harriers</v>
      </c>
      <c r="F59" s="120">
        <f>VLOOKUP($A59&amp;":"&amp;$B59,Finish!$I:$R,10,FALSE)</f>
        <v>3.7615740740740741E-2</v>
      </c>
      <c r="G59" s="30" t="str">
        <f t="shared" si="37"/>
        <v/>
      </c>
    </row>
    <row r="60" spans="1:11" ht="12.75" customHeight="1" x14ac:dyDescent="0.2">
      <c r="B60" s="30"/>
      <c r="C60" s="30"/>
      <c r="F60" s="30"/>
      <c r="G60" s="30"/>
    </row>
    <row r="61" spans="1:11" ht="12.75" customHeight="1" x14ac:dyDescent="0.2">
      <c r="A61" s="31" t="s">
        <v>29</v>
      </c>
      <c r="B61" s="30">
        <v>1</v>
      </c>
      <c r="C61" s="30">
        <f>VLOOKUP($A61&amp;":"&amp;$B61,Finish!$I:$S,11,FALSE)</f>
        <v>78</v>
      </c>
      <c r="D61" t="str">
        <f>VLOOKUP($A61&amp;":"&amp;$B61,Finish!$I:$M,5,FALSE)</f>
        <v>Ian Smith</v>
      </c>
      <c r="E61" t="str">
        <f>VLOOKUP($A61&amp;":"&amp;$B61,Finish!$I:$O,6,FALSE)</f>
        <v>Ribble Valley Runners</v>
      </c>
      <c r="F61" s="120" t="e">
        <f>VLOOKUP($A61&amp;":"&amp;$B61,Finish!$I:$R,10,FALSE)</f>
        <v>#REF!</v>
      </c>
      <c r="G61" s="30" t="str">
        <f t="shared" ref="G61:G63" si="40">IF(C61&lt;6,"Included in top 5","")</f>
        <v/>
      </c>
    </row>
    <row r="62" spans="1:11" ht="12.75" customHeight="1" x14ac:dyDescent="0.2">
      <c r="A62" s="31" t="str">
        <f t="shared" ref="A62:A63" si="41">A61</f>
        <v>M70</v>
      </c>
      <c r="B62" s="30">
        <f t="shared" ref="B62:B63" si="42">B61+1</f>
        <v>2</v>
      </c>
      <c r="C62" s="30">
        <f>VLOOKUP($A62&amp;":"&amp;$B62,Finish!$I:$S,11,FALSE)</f>
        <v>98</v>
      </c>
      <c r="D62" t="str">
        <f>VLOOKUP($A62&amp;":"&amp;$B62,Finish!$I:$M,5,FALSE)</f>
        <v>William Murgatroyd</v>
      </c>
      <c r="E62" t="str">
        <f>VLOOKUP($A62&amp;":"&amp;$B62,Finish!$I:$O,6,FALSE)</f>
        <v>u/a</v>
      </c>
      <c r="F62" s="120">
        <f>VLOOKUP($A62&amp;":"&amp;$B62,Finish!$I:$R,10,FALSE)</f>
        <v>4.6747685185185184E-2</v>
      </c>
      <c r="G62" s="30" t="str">
        <f t="shared" si="40"/>
        <v/>
      </c>
      <c r="H62" s="31"/>
      <c r="I62" s="31"/>
      <c r="J62" s="31"/>
      <c r="K62" s="31"/>
    </row>
    <row r="63" spans="1:11" ht="12.75" customHeight="1" x14ac:dyDescent="0.2">
      <c r="A63" s="31" t="str">
        <f t="shared" si="41"/>
        <v>M70</v>
      </c>
      <c r="B63" s="30">
        <f t="shared" si="42"/>
        <v>3</v>
      </c>
      <c r="C63" s="30">
        <f>VLOOKUP($A63&amp;":"&amp;$B63,Finish!$I:$S,11,FALSE)</f>
        <v>112</v>
      </c>
      <c r="D63" t="str">
        <f>VLOOKUP($A63&amp;":"&amp;$B63,Finish!$I:$M,5,FALSE)</f>
        <v>Neil Hargreaves</v>
      </c>
      <c r="E63" t="str">
        <f>VLOOKUP($A63&amp;":"&amp;$B63,Finish!$I:$O,6,FALSE)</f>
        <v>u/a</v>
      </c>
      <c r="F63" s="120">
        <f>VLOOKUP($A63&amp;":"&amp;$B63,Finish!$I:$R,10,FALSE)</f>
        <v>5.545138888888889E-2</v>
      </c>
      <c r="G63" s="30" t="str">
        <f t="shared" si="40"/>
        <v/>
      </c>
      <c r="H63" s="31"/>
      <c r="I63" s="31"/>
      <c r="J63" s="31"/>
      <c r="K63" s="31"/>
    </row>
    <row r="64" spans="1:11" ht="12.75" customHeight="1" x14ac:dyDescent="0.2">
      <c r="A64" s="31"/>
      <c r="B64" s="30"/>
      <c r="C64" s="30"/>
      <c r="D64" s="31"/>
      <c r="E64" s="31"/>
      <c r="F64" s="30"/>
      <c r="G64" s="30"/>
      <c r="H64" s="31"/>
      <c r="I64" s="31"/>
      <c r="J64" s="31"/>
      <c r="K64" s="31"/>
    </row>
    <row r="65" spans="1:11" ht="12.75" customHeight="1" x14ac:dyDescent="0.2">
      <c r="A65" s="118" t="s">
        <v>159</v>
      </c>
      <c r="B65" s="30"/>
      <c r="C65" s="117" t="s">
        <v>160</v>
      </c>
      <c r="F65" s="30"/>
      <c r="G65" s="30"/>
    </row>
    <row r="66" spans="1:11" ht="12.75" customHeight="1" x14ac:dyDescent="0.2">
      <c r="A66" s="116"/>
      <c r="B66" s="117" t="s">
        <v>154</v>
      </c>
      <c r="C66" s="117" t="s">
        <v>155</v>
      </c>
      <c r="D66" s="118"/>
      <c r="E66" s="116"/>
      <c r="F66" s="117"/>
      <c r="G66" s="117"/>
      <c r="H66" s="116"/>
      <c r="I66" s="116"/>
      <c r="J66" s="116"/>
      <c r="K66" s="116"/>
    </row>
    <row r="67" spans="1:11" ht="12.75" customHeight="1" x14ac:dyDescent="0.2">
      <c r="A67" s="118" t="s">
        <v>154</v>
      </c>
      <c r="B67" s="119" t="s">
        <v>56</v>
      </c>
      <c r="C67" s="119" t="s">
        <v>56</v>
      </c>
      <c r="D67" s="118" t="s">
        <v>156</v>
      </c>
      <c r="E67" s="118" t="s">
        <v>157</v>
      </c>
      <c r="F67" s="119" t="s">
        <v>47</v>
      </c>
      <c r="G67" s="119"/>
      <c r="H67" s="118"/>
      <c r="I67" s="118"/>
      <c r="J67" s="118"/>
      <c r="K67" s="118"/>
    </row>
    <row r="68" spans="1:11" ht="12.75" customHeight="1" x14ac:dyDescent="0.2">
      <c r="A68" s="31" t="s">
        <v>161</v>
      </c>
      <c r="B68" s="30"/>
      <c r="C68" s="30">
        <v>1</v>
      </c>
      <c r="D68" t="str">
        <f>VLOOKUP($C68,Finish!$J:$M,4,FALSE)</f>
        <v>Martha Tibbot</v>
      </c>
      <c r="E68" t="str">
        <f>VLOOKUP($C68,Finish!$J:$N,5,FALSE)</f>
        <v>Saddleworth Runners</v>
      </c>
      <c r="F68" s="120">
        <f>VLOOKUP($C68,Finish!$J:$R,9,FALSE)</f>
        <v>2.9641203703703701E-2</v>
      </c>
      <c r="G68" s="30" t="str">
        <f>VLOOKUP($C68,Finish!$J:$O,6,FALSE)</f>
        <v>WSen</v>
      </c>
    </row>
    <row r="69" spans="1:11" ht="12.75" customHeight="1" x14ac:dyDescent="0.2">
      <c r="A69" s="31" t="s">
        <v>161</v>
      </c>
      <c r="B69" s="30"/>
      <c r="C69" s="30">
        <f t="shared" ref="C69:C70" si="43">C68+1</f>
        <v>2</v>
      </c>
      <c r="D69" t="str">
        <f>VLOOKUP($C69,Finish!$J:$M,4,FALSE)</f>
        <v>Lisa Parker</v>
      </c>
      <c r="E69" t="str">
        <f>VLOOKUP($C69,Finish!$J:$N,5,FALSE)</f>
        <v>Accrington RR</v>
      </c>
      <c r="F69" s="120">
        <f>VLOOKUP($C69,Finish!$J:$R,9,FALSE)</f>
        <v>3.3912037037037039E-2</v>
      </c>
      <c r="G69" s="30" t="str">
        <f>VLOOKUP($C69,Finish!$J:$O,6,FALSE)</f>
        <v>W40</v>
      </c>
    </row>
    <row r="70" spans="1:11" ht="12.75" customHeight="1" x14ac:dyDescent="0.2">
      <c r="A70" s="31" t="s">
        <v>161</v>
      </c>
      <c r="B70" s="30"/>
      <c r="C70" s="30">
        <f t="shared" si="43"/>
        <v>3</v>
      </c>
      <c r="D70" t="str">
        <f>VLOOKUP($C70,Finish!$J:$M,4,FALSE)</f>
        <v>Deborah Gowans</v>
      </c>
      <c r="E70" t="str">
        <f>VLOOKUP($C70,Finish!$J:$N,5,FALSE)</f>
        <v>Todmorden Harriers</v>
      </c>
      <c r="F70" s="120">
        <f>VLOOKUP($C70,Finish!$J:$R,9,FALSE)</f>
        <v>3.6064814814814813E-2</v>
      </c>
      <c r="G70" s="30" t="str">
        <f>VLOOKUP($C70,Finish!$J:$O,6,FALSE)</f>
        <v>W55</v>
      </c>
    </row>
    <row r="71" spans="1:11" ht="12.75" customHeight="1" x14ac:dyDescent="0.2">
      <c r="B71" s="30"/>
      <c r="C71" s="30"/>
      <c r="F71" s="30"/>
      <c r="G71" s="30"/>
    </row>
    <row r="72" spans="1:11" ht="12.75" customHeight="1" x14ac:dyDescent="0.2">
      <c r="A72" s="31" t="s">
        <v>4</v>
      </c>
      <c r="B72" s="30">
        <v>1</v>
      </c>
      <c r="C72" s="30" t="e">
        <f>VLOOKUP($A72&amp;":"&amp;$B72,Finish!$I:$J,2,FALSE)</f>
        <v>#N/A</v>
      </c>
      <c r="D72" t="e">
        <f>VLOOKUP($A72&amp;":"&amp;$B72,Finish!$I:$M,5,FALSE)</f>
        <v>#N/A</v>
      </c>
      <c r="E72" t="e">
        <f>VLOOKUP($A72&amp;":"&amp;$B72,Finish!$I:$N,6,FALSE)</f>
        <v>#N/A</v>
      </c>
      <c r="F72" s="120" t="e">
        <f>VLOOKUP($A72&amp;":"&amp;$B72,Finish!$I:$R,10,FALSE)</f>
        <v>#N/A</v>
      </c>
      <c r="G72" s="30" t="e">
        <f t="shared" ref="G72:G74" si="44">IF(C72&lt;4,"Included in top 3 women","")</f>
        <v>#N/A</v>
      </c>
    </row>
    <row r="73" spans="1:11" ht="12.75" customHeight="1" x14ac:dyDescent="0.2">
      <c r="A73" s="31" t="str">
        <f t="shared" ref="A73:A74" si="45">A72</f>
        <v>W</v>
      </c>
      <c r="B73" s="30">
        <f t="shared" ref="B73:B74" si="46">B72+1</f>
        <v>2</v>
      </c>
      <c r="C73" s="30" t="e">
        <f>VLOOKUP($A73&amp;":"&amp;$B73,Finish!$I:$J,2,FALSE)</f>
        <v>#N/A</v>
      </c>
      <c r="D73" t="e">
        <f>VLOOKUP($A73&amp;":"&amp;$B73,Finish!$I:$M,5,FALSE)</f>
        <v>#N/A</v>
      </c>
      <c r="E73" t="e">
        <f>VLOOKUP($A73&amp;":"&amp;$B73,Finish!$I:$N,6,FALSE)</f>
        <v>#N/A</v>
      </c>
      <c r="F73" s="120" t="e">
        <f>VLOOKUP($A73&amp;":"&amp;$B73,Finish!$I:$R,10,FALSE)</f>
        <v>#N/A</v>
      </c>
      <c r="G73" s="30" t="e">
        <f t="shared" si="44"/>
        <v>#N/A</v>
      </c>
    </row>
    <row r="74" spans="1:11" ht="12.75" customHeight="1" x14ac:dyDescent="0.2">
      <c r="A74" s="31" t="str">
        <f t="shared" si="45"/>
        <v>W</v>
      </c>
      <c r="B74" s="30">
        <f t="shared" si="46"/>
        <v>3</v>
      </c>
      <c r="C74" s="30" t="e">
        <f>VLOOKUP($A74&amp;":"&amp;$B74,Finish!$I:$J,2,FALSE)</f>
        <v>#N/A</v>
      </c>
      <c r="D74" t="e">
        <f>VLOOKUP($A74&amp;":"&amp;$B74,Finish!$I:$M,5,FALSE)</f>
        <v>#N/A</v>
      </c>
      <c r="E74" t="e">
        <f>VLOOKUP($A74&amp;":"&amp;$B74,Finish!$I:$N,6,FALSE)</f>
        <v>#N/A</v>
      </c>
      <c r="F74" s="120" t="e">
        <f>VLOOKUP($A74&amp;":"&amp;$B74,Finish!$I:$R,10,FALSE)</f>
        <v>#N/A</v>
      </c>
      <c r="G74" s="30" t="e">
        <f t="shared" si="44"/>
        <v>#N/A</v>
      </c>
    </row>
    <row r="75" spans="1:11" ht="12.75" customHeight="1" x14ac:dyDescent="0.2">
      <c r="B75" s="30"/>
      <c r="C75" s="30"/>
      <c r="F75" s="30"/>
      <c r="G75" s="30"/>
    </row>
    <row r="76" spans="1:11" ht="12.75" customHeight="1" x14ac:dyDescent="0.2">
      <c r="A76" s="31" t="s">
        <v>6</v>
      </c>
      <c r="B76" s="30">
        <v>1</v>
      </c>
      <c r="C76" s="30" t="e">
        <f>VLOOKUP($A76&amp;":"&amp;$B76,Finish!$I:$J,2,FALSE)</f>
        <v>#N/A</v>
      </c>
      <c r="D76" t="e">
        <f>VLOOKUP($A76&amp;":"&amp;$B76,Finish!$I:$M,5,FALSE)</f>
        <v>#N/A</v>
      </c>
      <c r="E76" t="e">
        <f>VLOOKUP($A76&amp;":"&amp;$B76,Finish!$I:$N,6,FALSE)</f>
        <v>#N/A</v>
      </c>
      <c r="F76" s="120" t="e">
        <f>VLOOKUP($A76&amp;":"&amp;$B76,Finish!$I:$R,10,FALSE)</f>
        <v>#N/A</v>
      </c>
      <c r="G76" s="30" t="e">
        <f t="shared" ref="G76:G78" si="47">IF(C76&lt;4,"Included in top 3 women","")</f>
        <v>#N/A</v>
      </c>
    </row>
    <row r="77" spans="1:11" ht="12.75" customHeight="1" x14ac:dyDescent="0.2">
      <c r="A77" s="31" t="str">
        <f t="shared" ref="A77:A78" si="48">A76</f>
        <v>WU13</v>
      </c>
      <c r="B77" s="30">
        <f t="shared" ref="B77:B78" si="49">B76+1</f>
        <v>2</v>
      </c>
      <c r="C77" s="30" t="e">
        <f>VLOOKUP($A77&amp;":"&amp;$B77,Finish!$I:$J,2,FALSE)</f>
        <v>#N/A</v>
      </c>
      <c r="D77" t="e">
        <f>VLOOKUP($A77&amp;":"&amp;$B77,Finish!$I:$M,5,FALSE)</f>
        <v>#N/A</v>
      </c>
      <c r="E77" t="e">
        <f>VLOOKUP($A77&amp;":"&amp;$B77,Finish!$I:$N,6,FALSE)</f>
        <v>#N/A</v>
      </c>
      <c r="F77" s="120" t="e">
        <f>VLOOKUP($A77&amp;":"&amp;$B77,Finish!$I:$R,10,FALSE)</f>
        <v>#N/A</v>
      </c>
      <c r="G77" s="30" t="e">
        <f t="shared" si="47"/>
        <v>#N/A</v>
      </c>
    </row>
    <row r="78" spans="1:11" ht="12.75" customHeight="1" x14ac:dyDescent="0.2">
      <c r="A78" s="31" t="str">
        <f t="shared" si="48"/>
        <v>WU13</v>
      </c>
      <c r="B78" s="30">
        <f t="shared" si="49"/>
        <v>3</v>
      </c>
      <c r="C78" s="30" t="e">
        <f>VLOOKUP($A78&amp;":"&amp;$B78,Finish!$I:$J,2,FALSE)</f>
        <v>#N/A</v>
      </c>
      <c r="D78" t="e">
        <f>VLOOKUP($A78&amp;":"&amp;$B78,Finish!$I:$M,5,FALSE)</f>
        <v>#N/A</v>
      </c>
      <c r="E78" t="e">
        <f>VLOOKUP($A78&amp;":"&amp;$B78,Finish!$I:$N,6,FALSE)</f>
        <v>#N/A</v>
      </c>
      <c r="F78" s="120" t="e">
        <f>VLOOKUP($A78&amp;":"&amp;$B78,Finish!$I:$R,10,FALSE)</f>
        <v>#N/A</v>
      </c>
      <c r="G78" s="30" t="e">
        <f t="shared" si="47"/>
        <v>#N/A</v>
      </c>
    </row>
    <row r="79" spans="1:11" ht="12.75" customHeight="1" x14ac:dyDescent="0.2">
      <c r="B79" s="30"/>
      <c r="C79" s="30"/>
      <c r="F79" s="30"/>
      <c r="G79" s="30"/>
    </row>
    <row r="80" spans="1:11" ht="12.75" customHeight="1" x14ac:dyDescent="0.2">
      <c r="A80" s="31" t="s">
        <v>8</v>
      </c>
      <c r="B80" s="30">
        <v>1</v>
      </c>
      <c r="C80" s="30" t="e">
        <f>VLOOKUP($A80&amp;":"&amp;$B80,Finish!$I:$J,2,FALSE)</f>
        <v>#N/A</v>
      </c>
      <c r="D80" t="e">
        <f>VLOOKUP($A80&amp;":"&amp;$B80,Finish!$I:$M,5,FALSE)</f>
        <v>#N/A</v>
      </c>
      <c r="E80" t="e">
        <f>VLOOKUP($A80&amp;":"&amp;$B80,Finish!$I:$N,6,FALSE)</f>
        <v>#N/A</v>
      </c>
      <c r="F80" s="120" t="e">
        <f>VLOOKUP($A80&amp;":"&amp;$B80,Finish!$I:$R,10,FALSE)</f>
        <v>#N/A</v>
      </c>
      <c r="G80" s="30" t="e">
        <f t="shared" ref="G80:G82" si="50">IF(C80&lt;4,"Included in top 3 women","")</f>
        <v>#N/A</v>
      </c>
    </row>
    <row r="81" spans="1:7" ht="12.75" customHeight="1" x14ac:dyDescent="0.2">
      <c r="A81" s="31" t="str">
        <f t="shared" ref="A81:A82" si="51">A80</f>
        <v>WU15</v>
      </c>
      <c r="B81" s="30">
        <f t="shared" ref="B81:B82" si="52">B80+1</f>
        <v>2</v>
      </c>
      <c r="C81" s="30" t="e">
        <f>VLOOKUP($A81&amp;":"&amp;$B81,Finish!$I:$J,2,FALSE)</f>
        <v>#N/A</v>
      </c>
      <c r="D81" t="e">
        <f>VLOOKUP($A81&amp;":"&amp;$B81,Finish!$I:$M,5,FALSE)</f>
        <v>#N/A</v>
      </c>
      <c r="E81" t="e">
        <f>VLOOKUP($A81&amp;":"&amp;$B81,Finish!$I:$N,6,FALSE)</f>
        <v>#N/A</v>
      </c>
      <c r="F81" s="120" t="e">
        <f>VLOOKUP($A81&amp;":"&amp;$B81,Finish!$I:$R,10,FALSE)</f>
        <v>#N/A</v>
      </c>
      <c r="G81" s="30" t="e">
        <f t="shared" si="50"/>
        <v>#N/A</v>
      </c>
    </row>
    <row r="82" spans="1:7" ht="12.75" customHeight="1" x14ac:dyDescent="0.2">
      <c r="A82" s="31" t="str">
        <f t="shared" si="51"/>
        <v>WU15</v>
      </c>
      <c r="B82" s="30">
        <f t="shared" si="52"/>
        <v>3</v>
      </c>
      <c r="C82" s="30" t="e">
        <f>VLOOKUP($A82&amp;":"&amp;$B82,Finish!$I:$J,2,FALSE)</f>
        <v>#N/A</v>
      </c>
      <c r="D82" t="e">
        <f>VLOOKUP($A82&amp;":"&amp;$B82,Finish!$I:$M,5,FALSE)</f>
        <v>#N/A</v>
      </c>
      <c r="E82" t="e">
        <f>VLOOKUP($A82&amp;":"&amp;$B82,Finish!$I:$N,6,FALSE)</f>
        <v>#N/A</v>
      </c>
      <c r="F82" s="120" t="e">
        <f>VLOOKUP($A82&amp;":"&amp;$B82,Finish!$I:$R,10,FALSE)</f>
        <v>#N/A</v>
      </c>
      <c r="G82" s="30" t="e">
        <f t="shared" si="50"/>
        <v>#N/A</v>
      </c>
    </row>
    <row r="83" spans="1:7" ht="12.75" customHeight="1" x14ac:dyDescent="0.2">
      <c r="B83" s="30"/>
      <c r="C83" s="30"/>
      <c r="F83" s="30"/>
      <c r="G83" s="30"/>
    </row>
    <row r="84" spans="1:7" ht="12.75" customHeight="1" x14ac:dyDescent="0.2">
      <c r="A84" s="31" t="s">
        <v>10</v>
      </c>
      <c r="B84" s="30">
        <v>1</v>
      </c>
      <c r="C84" s="30" t="e">
        <f>VLOOKUP($A84&amp;":"&amp;$B84,Finish!$I:$J,2,FALSE)</f>
        <v>#N/A</v>
      </c>
      <c r="D84" t="e">
        <f>VLOOKUP($A84&amp;":"&amp;$B84,Finish!$I:$M,5,FALSE)</f>
        <v>#N/A</v>
      </c>
      <c r="E84" t="e">
        <f>VLOOKUP($A84&amp;":"&amp;$B84,Finish!$I:$N,6,FALSE)</f>
        <v>#N/A</v>
      </c>
      <c r="F84" s="120" t="e">
        <f>VLOOKUP($A84&amp;":"&amp;$B84,Finish!$I:$R,10,FALSE)</f>
        <v>#N/A</v>
      </c>
      <c r="G84" s="30" t="e">
        <f t="shared" ref="G84:G86" si="53">IF(C84&lt;4,"Included in top 3 women","")</f>
        <v>#N/A</v>
      </c>
    </row>
    <row r="85" spans="1:7" ht="12.75" customHeight="1" x14ac:dyDescent="0.2">
      <c r="A85" s="31" t="str">
        <f t="shared" ref="A85:A86" si="54">A84</f>
        <v>WU17</v>
      </c>
      <c r="B85" s="30">
        <f t="shared" ref="B85:B86" si="55">B84+1</f>
        <v>2</v>
      </c>
      <c r="C85" s="30" t="e">
        <f>VLOOKUP($A85&amp;":"&amp;$B85,Finish!$I:$J,2,FALSE)</f>
        <v>#N/A</v>
      </c>
      <c r="D85" t="e">
        <f>VLOOKUP($A85&amp;":"&amp;$B85,Finish!$I:$M,5,FALSE)</f>
        <v>#N/A</v>
      </c>
      <c r="E85" t="e">
        <f>VLOOKUP($A85&amp;":"&amp;$B85,Finish!$I:$N,6,FALSE)</f>
        <v>#N/A</v>
      </c>
      <c r="F85" s="120" t="e">
        <f>VLOOKUP($A85&amp;":"&amp;$B85,Finish!$I:$R,10,FALSE)</f>
        <v>#N/A</v>
      </c>
      <c r="G85" s="30" t="e">
        <f t="shared" si="53"/>
        <v>#N/A</v>
      </c>
    </row>
    <row r="86" spans="1:7" ht="12.75" customHeight="1" x14ac:dyDescent="0.2">
      <c r="A86" s="31" t="str">
        <f t="shared" si="54"/>
        <v>WU17</v>
      </c>
      <c r="B86" s="30">
        <f t="shared" si="55"/>
        <v>3</v>
      </c>
      <c r="C86" s="30" t="e">
        <f>VLOOKUP($A86&amp;":"&amp;$B86,Finish!$I:$J,2,FALSE)</f>
        <v>#N/A</v>
      </c>
      <c r="D86" t="e">
        <f>VLOOKUP($A86&amp;":"&amp;$B86,Finish!$I:$M,5,FALSE)</f>
        <v>#N/A</v>
      </c>
      <c r="E86" t="e">
        <f>VLOOKUP($A86&amp;":"&amp;$B86,Finish!$I:$N,6,FALSE)</f>
        <v>#N/A</v>
      </c>
      <c r="F86" s="120" t="e">
        <f>VLOOKUP($A86&amp;":"&amp;$B86,Finish!$I:$R,10,FALSE)</f>
        <v>#N/A</v>
      </c>
      <c r="G86" s="30" t="e">
        <f t="shared" si="53"/>
        <v>#N/A</v>
      </c>
    </row>
    <row r="87" spans="1:7" ht="12.75" customHeight="1" x14ac:dyDescent="0.2">
      <c r="B87" s="30"/>
      <c r="C87" s="30"/>
      <c r="F87" s="30"/>
      <c r="G87" s="30"/>
    </row>
    <row r="88" spans="1:7" ht="12.75" customHeight="1" x14ac:dyDescent="0.2">
      <c r="A88" s="31" t="s">
        <v>12</v>
      </c>
      <c r="B88" s="30">
        <v>1</v>
      </c>
      <c r="C88" s="30" t="e">
        <f>VLOOKUP($A88&amp;":"&amp;$B88,Finish!$I:$J,2,FALSE)</f>
        <v>#N/A</v>
      </c>
      <c r="D88" t="e">
        <f>VLOOKUP($A88&amp;":"&amp;$B88,Finish!$I:$M,5,FALSE)</f>
        <v>#N/A</v>
      </c>
      <c r="E88" t="e">
        <f>VLOOKUP($A88&amp;":"&amp;$B88,Finish!$I:$N,6,FALSE)</f>
        <v>#N/A</v>
      </c>
      <c r="F88" s="120" t="e">
        <f>VLOOKUP($A88&amp;":"&amp;$B88,Finish!$I:$R,10,FALSE)</f>
        <v>#N/A</v>
      </c>
      <c r="G88" s="30" t="e">
        <f t="shared" ref="G88:G90" si="56">IF(C88&lt;4,"Included in top 3 women","")</f>
        <v>#N/A</v>
      </c>
    </row>
    <row r="89" spans="1:7" ht="12.75" customHeight="1" x14ac:dyDescent="0.2">
      <c r="A89" s="31" t="str">
        <f t="shared" ref="A89:A90" si="57">A88</f>
        <v>WU19</v>
      </c>
      <c r="B89" s="30">
        <f t="shared" ref="B89:B90" si="58">B88+1</f>
        <v>2</v>
      </c>
      <c r="C89" s="30" t="e">
        <f>VLOOKUP($A89&amp;":"&amp;$B89,Finish!$I:$J,2,FALSE)</f>
        <v>#N/A</v>
      </c>
      <c r="D89" t="e">
        <f>VLOOKUP($A89&amp;":"&amp;$B89,Finish!$I:$M,5,FALSE)</f>
        <v>#N/A</v>
      </c>
      <c r="E89" t="e">
        <f>VLOOKUP($A89&amp;":"&amp;$B89,Finish!$I:$N,6,FALSE)</f>
        <v>#N/A</v>
      </c>
      <c r="F89" s="120" t="e">
        <f>VLOOKUP($A89&amp;":"&amp;$B89,Finish!$I:$R,10,FALSE)</f>
        <v>#N/A</v>
      </c>
      <c r="G89" s="30" t="e">
        <f t="shared" si="56"/>
        <v>#N/A</v>
      </c>
    </row>
    <row r="90" spans="1:7" ht="12.75" customHeight="1" x14ac:dyDescent="0.2">
      <c r="A90" s="31" t="str">
        <f t="shared" si="57"/>
        <v>WU19</v>
      </c>
      <c r="B90" s="30">
        <f t="shared" si="58"/>
        <v>3</v>
      </c>
      <c r="C90" s="30" t="e">
        <f>VLOOKUP($A90&amp;":"&amp;$B90,Finish!$I:$J,2,FALSE)</f>
        <v>#N/A</v>
      </c>
      <c r="D90" t="e">
        <f>VLOOKUP($A90&amp;":"&amp;$B90,Finish!$I:$M,5,FALSE)</f>
        <v>#N/A</v>
      </c>
      <c r="E90" t="e">
        <f>VLOOKUP($A90&amp;":"&amp;$B90,Finish!$I:$N,6,FALSE)</f>
        <v>#N/A</v>
      </c>
      <c r="F90" s="120" t="e">
        <f>VLOOKUP($A90&amp;":"&amp;$B90,Finish!$I:$R,10,FALSE)</f>
        <v>#N/A</v>
      </c>
      <c r="G90" s="30" t="e">
        <f t="shared" si="56"/>
        <v>#N/A</v>
      </c>
    </row>
    <row r="91" spans="1:7" ht="12.75" customHeight="1" x14ac:dyDescent="0.2">
      <c r="B91" s="30"/>
      <c r="C91" s="30"/>
      <c r="F91" s="30"/>
      <c r="G91" s="30"/>
    </row>
    <row r="92" spans="1:7" ht="12.75" customHeight="1" x14ac:dyDescent="0.2">
      <c r="A92" s="31" t="s">
        <v>14</v>
      </c>
      <c r="B92" s="30">
        <v>1</v>
      </c>
      <c r="C92" s="30" t="e">
        <f>VLOOKUP($A92&amp;":"&amp;$B92,Finish!$I:$J,2,FALSE)</f>
        <v>#N/A</v>
      </c>
      <c r="D92" t="e">
        <f>VLOOKUP($A92&amp;":"&amp;$B92,Finish!$I:$M,5,FALSE)</f>
        <v>#N/A</v>
      </c>
      <c r="E92" t="e">
        <f>VLOOKUP($A92&amp;":"&amp;$B92,Finish!$I:$N,6,FALSE)</f>
        <v>#N/A</v>
      </c>
      <c r="F92" s="120" t="e">
        <f>VLOOKUP($A92&amp;":"&amp;$B92,Finish!$I:$R,10,FALSE)</f>
        <v>#N/A</v>
      </c>
      <c r="G92" s="30" t="e">
        <f t="shared" ref="G92:G94" si="59">IF(C92&lt;4,"Included in top 3 women","")</f>
        <v>#N/A</v>
      </c>
    </row>
    <row r="93" spans="1:7" ht="12.75" customHeight="1" x14ac:dyDescent="0.2">
      <c r="A93" s="31" t="str">
        <f t="shared" ref="A93:A94" si="60">A92</f>
        <v>WU21</v>
      </c>
      <c r="B93" s="30">
        <f t="shared" ref="B93:B94" si="61">B92+1</f>
        <v>2</v>
      </c>
      <c r="C93" s="30" t="e">
        <f>VLOOKUP($A93&amp;":"&amp;$B93,Finish!$I:$J,2,FALSE)</f>
        <v>#N/A</v>
      </c>
      <c r="D93" t="e">
        <f>VLOOKUP($A93&amp;":"&amp;$B93,Finish!$I:$M,5,FALSE)</f>
        <v>#N/A</v>
      </c>
      <c r="E93" t="e">
        <f>VLOOKUP($A93&amp;":"&amp;$B93,Finish!$I:$N,6,FALSE)</f>
        <v>#N/A</v>
      </c>
      <c r="F93" s="120" t="e">
        <f>VLOOKUP($A93&amp;":"&amp;$B93,Finish!$I:$R,10,FALSE)</f>
        <v>#N/A</v>
      </c>
      <c r="G93" s="30" t="e">
        <f t="shared" si="59"/>
        <v>#N/A</v>
      </c>
    </row>
    <row r="94" spans="1:7" ht="12.75" customHeight="1" x14ac:dyDescent="0.2">
      <c r="A94" s="31" t="str">
        <f t="shared" si="60"/>
        <v>WU21</v>
      </c>
      <c r="B94" s="30">
        <f t="shared" si="61"/>
        <v>3</v>
      </c>
      <c r="C94" s="30" t="e">
        <f>VLOOKUP($A94&amp;":"&amp;$B94,Finish!$I:$J,2,FALSE)</f>
        <v>#N/A</v>
      </c>
      <c r="D94" t="e">
        <f>VLOOKUP($A94&amp;":"&amp;$B94,Finish!$I:$M,5,FALSE)</f>
        <v>#N/A</v>
      </c>
      <c r="E94" t="e">
        <f>VLOOKUP($A94&amp;":"&amp;$B94,Finish!$I:$N,6,FALSE)</f>
        <v>#N/A</v>
      </c>
      <c r="F94" s="120" t="e">
        <f>VLOOKUP($A94&amp;":"&amp;$B94,Finish!$I:$R,10,FALSE)</f>
        <v>#N/A</v>
      </c>
      <c r="G94" s="30" t="e">
        <f t="shared" si="59"/>
        <v>#N/A</v>
      </c>
    </row>
    <row r="95" spans="1:7" ht="12.75" customHeight="1" x14ac:dyDescent="0.2">
      <c r="B95" s="30"/>
      <c r="C95" s="30"/>
      <c r="F95" s="30"/>
      <c r="G95" s="30"/>
    </row>
    <row r="96" spans="1:7" ht="12.75" customHeight="1" x14ac:dyDescent="0.2">
      <c r="A96" s="31" t="s">
        <v>16</v>
      </c>
      <c r="B96" s="30">
        <v>1</v>
      </c>
      <c r="C96" s="30" t="e">
        <f>VLOOKUP($A96&amp;":"&amp;$B96,Finish!$I:$J,2,FALSE)</f>
        <v>#N/A</v>
      </c>
      <c r="D96" t="e">
        <f>VLOOKUP($A96&amp;":"&amp;$B96,Finish!$I:$M,5,FALSE)</f>
        <v>#N/A</v>
      </c>
      <c r="E96" t="e">
        <f>VLOOKUP($A96&amp;":"&amp;$B96,Finish!$I:$N,6,FALSE)</f>
        <v>#N/A</v>
      </c>
      <c r="F96" s="120" t="e">
        <f>VLOOKUP($A96&amp;":"&amp;$B96,Finish!$I:$R,10,FALSE)</f>
        <v>#N/A</v>
      </c>
      <c r="G96" s="30" t="e">
        <f t="shared" ref="G96:G98" si="62">IF(C96&lt;4,"Included in top 3 women","")</f>
        <v>#N/A</v>
      </c>
    </row>
    <row r="97" spans="1:7" ht="12.75" customHeight="1" x14ac:dyDescent="0.2">
      <c r="A97" s="31" t="str">
        <f t="shared" ref="A97:A98" si="63">A96</f>
        <v>WU23</v>
      </c>
      <c r="B97" s="30">
        <f t="shared" ref="B97:B98" si="64">B96+1</f>
        <v>2</v>
      </c>
      <c r="C97" s="30" t="e">
        <f>VLOOKUP($A97&amp;":"&amp;$B97,Finish!$I:$J,2,FALSE)</f>
        <v>#N/A</v>
      </c>
      <c r="D97" t="e">
        <f>VLOOKUP($A97&amp;":"&amp;$B97,Finish!$I:$M,5,FALSE)</f>
        <v>#N/A</v>
      </c>
      <c r="E97" t="e">
        <f>VLOOKUP($A97&amp;":"&amp;$B97,Finish!$I:$N,6,FALSE)</f>
        <v>#N/A</v>
      </c>
      <c r="F97" s="120" t="e">
        <f>VLOOKUP($A97&amp;":"&amp;$B97,Finish!$I:$R,10,FALSE)</f>
        <v>#N/A</v>
      </c>
      <c r="G97" s="30" t="e">
        <f t="shared" si="62"/>
        <v>#N/A</v>
      </c>
    </row>
    <row r="98" spans="1:7" ht="12.75" customHeight="1" x14ac:dyDescent="0.2">
      <c r="A98" s="31" t="str">
        <f t="shared" si="63"/>
        <v>WU23</v>
      </c>
      <c r="B98" s="30">
        <f t="shared" si="64"/>
        <v>3</v>
      </c>
      <c r="C98" s="30" t="e">
        <f>VLOOKUP($A98&amp;":"&amp;$B98,Finish!$I:$J,2,FALSE)</f>
        <v>#N/A</v>
      </c>
      <c r="D98" t="e">
        <f>VLOOKUP($A98&amp;":"&amp;$B98,Finish!$I:$M,5,FALSE)</f>
        <v>#N/A</v>
      </c>
      <c r="E98" t="e">
        <f>VLOOKUP($A98&amp;":"&amp;$B98,Finish!$I:$N,6,FALSE)</f>
        <v>#N/A</v>
      </c>
      <c r="F98" s="120" t="e">
        <f>VLOOKUP($A98&amp;":"&amp;$B98,Finish!$I:$R,10,FALSE)</f>
        <v>#N/A</v>
      </c>
      <c r="G98" s="30" t="e">
        <f t="shared" si="62"/>
        <v>#N/A</v>
      </c>
    </row>
    <row r="99" spans="1:7" ht="12.75" customHeight="1" x14ac:dyDescent="0.2">
      <c r="B99" s="30"/>
      <c r="C99" s="30"/>
      <c r="F99" s="30"/>
      <c r="G99" s="30"/>
    </row>
    <row r="100" spans="1:7" ht="12.75" customHeight="1" x14ac:dyDescent="0.2">
      <c r="A100" s="31" t="s">
        <v>18</v>
      </c>
      <c r="B100" s="30">
        <v>1</v>
      </c>
      <c r="C100" s="30">
        <f>VLOOKUP($A100&amp;":"&amp;$B100,Finish!$I:$J,2,FALSE)</f>
        <v>2</v>
      </c>
      <c r="D100" t="str">
        <f>VLOOKUP($A100&amp;":"&amp;$B100,Finish!$I:$M,5,FALSE)</f>
        <v>Lisa Parker</v>
      </c>
      <c r="E100" t="str">
        <f>VLOOKUP($A100&amp;":"&amp;$B100,Finish!$I:$N,6,FALSE)</f>
        <v>Accrington RR</v>
      </c>
      <c r="F100" s="120">
        <f>VLOOKUP($A100&amp;":"&amp;$B100,Finish!$I:$R,10,FALSE)</f>
        <v>3.3912037037037039E-2</v>
      </c>
      <c r="G100" s="30" t="str">
        <f t="shared" ref="G100:G102" si="65">IF(C100&lt;4,"Included in top 3 women","")</f>
        <v>Included in top 3 women</v>
      </c>
    </row>
    <row r="101" spans="1:7" ht="12.75" customHeight="1" x14ac:dyDescent="0.2">
      <c r="A101" s="31" t="str">
        <f t="shared" ref="A101:A102" si="66">A100</f>
        <v>W40</v>
      </c>
      <c r="B101" s="30">
        <f t="shared" ref="B101:B102" si="67">B100+1</f>
        <v>2</v>
      </c>
      <c r="C101" s="30">
        <f>VLOOKUP($A101&amp;":"&amp;$B101,Finish!$I:$J,2,FALSE)</f>
        <v>8</v>
      </c>
      <c r="D101" t="str">
        <f>VLOOKUP($A101&amp;":"&amp;$B101,Finish!$I:$M,5,FALSE)</f>
        <v>Yasmin Boodhun</v>
      </c>
      <c r="E101" t="str">
        <f>VLOOKUP($A101&amp;":"&amp;$B101,Finish!$I:$N,6,FALSE)</f>
        <v>Holcombe Harriers</v>
      </c>
      <c r="F101" s="120">
        <f>VLOOKUP($A101&amp;":"&amp;$B101,Finish!$I:$R,10,FALSE)</f>
        <v>3.9085648148148147E-2</v>
      </c>
      <c r="G101" s="30" t="str">
        <f t="shared" si="65"/>
        <v/>
      </c>
    </row>
    <row r="102" spans="1:7" ht="12.75" customHeight="1" x14ac:dyDescent="0.2">
      <c r="A102" s="31" t="str">
        <f t="shared" si="66"/>
        <v>W40</v>
      </c>
      <c r="B102" s="30">
        <f t="shared" si="67"/>
        <v>3</v>
      </c>
      <c r="C102" s="30">
        <f>VLOOKUP($A102&amp;":"&amp;$B102,Finish!$I:$J,2,FALSE)</f>
        <v>10</v>
      </c>
      <c r="D102" t="str">
        <f>VLOOKUP($A102&amp;":"&amp;$B102,Finish!$I:$M,5,FALSE)</f>
        <v>Leanne Walsh</v>
      </c>
      <c r="E102" t="str">
        <f>VLOOKUP($A102&amp;":"&amp;$B102,Finish!$I:$N,6,FALSE)</f>
        <v>Darwen Dashers</v>
      </c>
      <c r="F102" s="120">
        <f>VLOOKUP($A102&amp;":"&amp;$B102,Finish!$I:$R,10,FALSE)</f>
        <v>4.2013888888888885E-2</v>
      </c>
      <c r="G102" s="30" t="str">
        <f t="shared" si="65"/>
        <v/>
      </c>
    </row>
    <row r="103" spans="1:7" ht="12.75" customHeight="1" x14ac:dyDescent="0.2">
      <c r="B103" s="30"/>
      <c r="C103" s="30"/>
      <c r="F103" s="30"/>
      <c r="G103" s="30"/>
    </row>
    <row r="104" spans="1:7" ht="12.75" customHeight="1" x14ac:dyDescent="0.2">
      <c r="A104" s="31" t="s">
        <v>20</v>
      </c>
      <c r="B104" s="30">
        <v>1</v>
      </c>
      <c r="C104" s="30">
        <f>VLOOKUP($A104&amp;":"&amp;$B104,Finish!$I:$J,2,FALSE)</f>
        <v>9</v>
      </c>
      <c r="D104" t="str">
        <f>VLOOKUP($A104&amp;":"&amp;$B104,Finish!$I:$M,5,FALSE)</f>
        <v>Helen Taylor</v>
      </c>
      <c r="E104" t="str">
        <f>VLOOKUP($A104&amp;":"&amp;$B104,Finish!$I:$N,6,FALSE)</f>
        <v>Holcombe Harriers</v>
      </c>
      <c r="F104" s="120">
        <f>VLOOKUP($A104&amp;":"&amp;$B104,Finish!$I:$R,10,FALSE)</f>
        <v>3.9722222222222221E-2</v>
      </c>
      <c r="G104" s="30" t="str">
        <f t="shared" ref="G104:G106" si="68">IF(C104&lt;4,"Included in top 3 women","")</f>
        <v/>
      </c>
    </row>
    <row r="105" spans="1:7" ht="12.75" customHeight="1" x14ac:dyDescent="0.2">
      <c r="A105" s="31" t="str">
        <f t="shared" ref="A105:A106" si="69">A104</f>
        <v>W45</v>
      </c>
      <c r="B105" s="30">
        <f t="shared" ref="B105:B106" si="70">B104+1</f>
        <v>2</v>
      </c>
      <c r="C105" s="30">
        <f>VLOOKUP($A105&amp;":"&amp;$B105,Finish!$I:$J,2,FALSE)</f>
        <v>12</v>
      </c>
      <c r="D105" t="str">
        <f>VLOOKUP($A105&amp;":"&amp;$B105,Finish!$I:$M,5,FALSE)</f>
        <v>Katharine Gregson</v>
      </c>
      <c r="E105" t="str">
        <f>VLOOKUP($A105&amp;":"&amp;$B105,Finish!$I:$N,6,FALSE)</f>
        <v>Accrington RR</v>
      </c>
      <c r="F105" s="120">
        <f>VLOOKUP($A105&amp;":"&amp;$B105,Finish!$I:$R,10,FALSE)</f>
        <v>4.2280092592592598E-2</v>
      </c>
      <c r="G105" s="30" t="str">
        <f t="shared" si="68"/>
        <v/>
      </c>
    </row>
    <row r="106" spans="1:7" ht="12.75" customHeight="1" x14ac:dyDescent="0.2">
      <c r="A106" s="31" t="str">
        <f t="shared" si="69"/>
        <v>W45</v>
      </c>
      <c r="B106" s="30">
        <f t="shared" si="70"/>
        <v>3</v>
      </c>
      <c r="C106" s="30">
        <f>VLOOKUP($A106&amp;":"&amp;$B106,Finish!$I:$J,2,FALSE)</f>
        <v>17</v>
      </c>
      <c r="D106" t="str">
        <f>VLOOKUP($A106&amp;":"&amp;$B106,Finish!$I:$M,5,FALSE)</f>
        <v>Kaen Doherty</v>
      </c>
      <c r="E106" t="str">
        <f>VLOOKUP($A106&amp;":"&amp;$B106,Finish!$I:$N,6,FALSE)</f>
        <v>Radcliffe AC</v>
      </c>
      <c r="F106" s="120">
        <f>VLOOKUP($A106&amp;":"&amp;$B106,Finish!$I:$R,10,FALSE)</f>
        <v>4.731481481481481E-2</v>
      </c>
      <c r="G106" s="30" t="str">
        <f t="shared" si="68"/>
        <v/>
      </c>
    </row>
    <row r="107" spans="1:7" ht="12.75" customHeight="1" x14ac:dyDescent="0.2">
      <c r="B107" s="30"/>
      <c r="C107" s="30"/>
      <c r="F107" s="30"/>
      <c r="G107" s="30"/>
    </row>
    <row r="108" spans="1:7" ht="12.75" customHeight="1" x14ac:dyDescent="0.2">
      <c r="A108" s="31" t="s">
        <v>22</v>
      </c>
      <c r="B108" s="30">
        <v>1</v>
      </c>
      <c r="C108" s="30">
        <f>VLOOKUP($A108&amp;":"&amp;$B108,Finish!$I:$J,2,FALSE)</f>
        <v>5</v>
      </c>
      <c r="D108" t="str">
        <f>VLOOKUP($A108&amp;":"&amp;$B108,Finish!$I:$M,5,FALSE)</f>
        <v>Anne-Marie Hindle</v>
      </c>
      <c r="E108" t="str">
        <f>VLOOKUP($A108&amp;":"&amp;$B108,Finish!$I:$N,6,FALSE)</f>
        <v>Rossendale Harriers</v>
      </c>
      <c r="F108" s="120">
        <f>VLOOKUP($A108&amp;":"&amp;$B108,Finish!$I:$R,10,FALSE)</f>
        <v>3.7152777777777778E-2</v>
      </c>
      <c r="G108" s="30" t="str">
        <f t="shared" ref="G108:G110" si="71">IF(C108&lt;4,"Included in top 3 women","")</f>
        <v/>
      </c>
    </row>
    <row r="109" spans="1:7" ht="12.75" customHeight="1" x14ac:dyDescent="0.2">
      <c r="A109" s="31" t="str">
        <f t="shared" ref="A109:A110" si="72">A108</f>
        <v>W50</v>
      </c>
      <c r="B109" s="30">
        <f t="shared" ref="B109:B110" si="73">B108+1</f>
        <v>2</v>
      </c>
      <c r="C109" s="30">
        <f>VLOOKUP($A109&amp;":"&amp;$B109,Finish!$I:$J,2,FALSE)</f>
        <v>11</v>
      </c>
      <c r="D109" t="str">
        <f>VLOOKUP($A109&amp;":"&amp;$B109,Finish!$I:$M,5,FALSE)</f>
        <v>Margaret Morley</v>
      </c>
      <c r="E109" t="str">
        <f>VLOOKUP($A109&amp;":"&amp;$B109,Finish!$I:$N,6,FALSE)</f>
        <v>Blackburn Road Runners</v>
      </c>
      <c r="F109" s="120">
        <f>VLOOKUP($A109&amp;":"&amp;$B109,Finish!$I:$R,10,FALSE)</f>
        <v>4.2106481481481488E-2</v>
      </c>
      <c r="G109" s="30" t="str">
        <f t="shared" si="71"/>
        <v/>
      </c>
    </row>
    <row r="110" spans="1:7" ht="12.75" customHeight="1" x14ac:dyDescent="0.2">
      <c r="A110" s="31" t="str">
        <f t="shared" si="72"/>
        <v>W50</v>
      </c>
      <c r="B110" s="30">
        <f t="shared" si="73"/>
        <v>3</v>
      </c>
      <c r="C110" s="30">
        <f>VLOOKUP($A110&amp;":"&amp;$B110,Finish!$I:$J,2,FALSE)</f>
        <v>13</v>
      </c>
      <c r="D110" t="str">
        <f>VLOOKUP($A110&amp;":"&amp;$B110,Finish!$I:$M,5,FALSE)</f>
        <v>Lisa Ingham</v>
      </c>
      <c r="E110" t="str">
        <f>VLOOKUP($A110&amp;":"&amp;$B110,Finish!$I:$N,6,FALSE)</f>
        <v>Blackburn Road Runners</v>
      </c>
      <c r="F110" s="120">
        <f>VLOOKUP($A110&amp;":"&amp;$B110,Finish!$I:$R,10,FALSE)</f>
        <v>4.2534722222222217E-2</v>
      </c>
      <c r="G110" s="30" t="str">
        <f t="shared" si="71"/>
        <v/>
      </c>
    </row>
    <row r="111" spans="1:7" ht="12.75" customHeight="1" x14ac:dyDescent="0.2">
      <c r="B111" s="30"/>
      <c r="C111" s="30"/>
      <c r="F111" s="30"/>
      <c r="G111" s="30"/>
    </row>
    <row r="112" spans="1:7" ht="12.75" customHeight="1" x14ac:dyDescent="0.2">
      <c r="A112" s="31" t="s">
        <v>24</v>
      </c>
      <c r="B112" s="30">
        <v>1</v>
      </c>
      <c r="C112" s="30">
        <f>VLOOKUP($A112&amp;":"&amp;$B112,Finish!$I:$J,2,FALSE)</f>
        <v>3</v>
      </c>
      <c r="D112" t="str">
        <f>VLOOKUP($A112&amp;":"&amp;$B112,Finish!$I:$M,5,FALSE)</f>
        <v>Deborah Gowans</v>
      </c>
      <c r="E112" t="str">
        <f>VLOOKUP($A112&amp;":"&amp;$B112,Finish!$I:$N,6,FALSE)</f>
        <v>Todmorden Harriers</v>
      </c>
      <c r="F112" s="120">
        <f>VLOOKUP($A112&amp;":"&amp;$B112,Finish!$I:$R,10,FALSE)</f>
        <v>3.6064814814814813E-2</v>
      </c>
      <c r="G112" s="30" t="str">
        <f t="shared" ref="G112:G114" si="74">IF(C112&lt;4,"Included in top 3 women","")</f>
        <v>Included in top 3 women</v>
      </c>
    </row>
    <row r="113" spans="1:7" ht="12.75" customHeight="1" x14ac:dyDescent="0.2">
      <c r="A113" s="31" t="str">
        <f t="shared" ref="A113:A114" si="75">A112</f>
        <v>W55</v>
      </c>
      <c r="B113" s="30">
        <f t="shared" ref="B113:B114" si="76">B112+1</f>
        <v>2</v>
      </c>
      <c r="C113" s="30">
        <f>VLOOKUP($A113&amp;":"&amp;$B113,Finish!$I:$J,2,FALSE)</f>
        <v>7</v>
      </c>
      <c r="D113" t="str">
        <f>VLOOKUP($A113&amp;":"&amp;$B113,Finish!$I:$M,5,FALSE)</f>
        <v>Fiona Dyson</v>
      </c>
      <c r="E113" t="str">
        <f>VLOOKUP($A113&amp;":"&amp;$B113,Finish!$I:$N,6,FALSE)</f>
        <v>Saddleworth Runners</v>
      </c>
      <c r="F113" s="120">
        <f>VLOOKUP($A113&amp;":"&amp;$B113,Finish!$I:$R,10,FALSE)</f>
        <v>3.9004629629629632E-2</v>
      </c>
      <c r="G113" s="30" t="str">
        <f t="shared" si="74"/>
        <v/>
      </c>
    </row>
    <row r="114" spans="1:7" ht="12.75" customHeight="1" x14ac:dyDescent="0.2">
      <c r="A114" s="31" t="str">
        <f t="shared" si="75"/>
        <v>W55</v>
      </c>
      <c r="B114" s="30">
        <f t="shared" si="76"/>
        <v>3</v>
      </c>
      <c r="C114" s="30">
        <f>VLOOKUP($A114&amp;":"&amp;$B114,Finish!$I:$J,2,FALSE)</f>
        <v>15</v>
      </c>
      <c r="D114" t="str">
        <f>VLOOKUP($A114&amp;":"&amp;$B114,Finish!$I:$M,5,FALSE)</f>
        <v>Kathryn Davies</v>
      </c>
      <c r="E114" t="str">
        <f>VLOOKUP($A114&amp;":"&amp;$B114,Finish!$I:$N,6,FALSE)</f>
        <v>Radcliffe AC</v>
      </c>
      <c r="F114" s="120">
        <f>VLOOKUP($A114&amp;":"&amp;$B114,Finish!$I:$R,10,FALSE)</f>
        <v>4.6469907407407411E-2</v>
      </c>
      <c r="G114" s="30" t="str">
        <f t="shared" si="74"/>
        <v/>
      </c>
    </row>
    <row r="115" spans="1:7" ht="12.75" customHeight="1" x14ac:dyDescent="0.2">
      <c r="B115" s="30"/>
      <c r="C115" s="30"/>
      <c r="F115" s="30"/>
      <c r="G115" s="30"/>
    </row>
    <row r="116" spans="1:7" ht="12.75" customHeight="1" x14ac:dyDescent="0.2">
      <c r="A116" s="31" t="s">
        <v>26</v>
      </c>
      <c r="B116" s="30">
        <v>1</v>
      </c>
      <c r="C116" s="30">
        <f>VLOOKUP($A116&amp;":"&amp;$B116,Finish!$I:$J,2,FALSE)</f>
        <v>16</v>
      </c>
      <c r="D116" t="str">
        <f>VLOOKUP($A116&amp;":"&amp;$B116,Finish!$I:$M,5,FALSE)</f>
        <v>Cecilia Woods</v>
      </c>
      <c r="E116" t="str">
        <f>VLOOKUP($A116&amp;":"&amp;$B116,Finish!$I:$N,6,FALSE)</f>
        <v>Ramsbottom RC</v>
      </c>
      <c r="F116" s="120">
        <f>VLOOKUP($A116&amp;":"&amp;$B116,Finish!$I:$R,10,FALSE)</f>
        <v>4.7071759259259265E-2</v>
      </c>
      <c r="G116" s="30" t="str">
        <f t="shared" ref="G116:G118" si="77">IF(C116&lt;4,"Included in top 3 women","")</f>
        <v/>
      </c>
    </row>
    <row r="117" spans="1:7" ht="12.75" customHeight="1" x14ac:dyDescent="0.2">
      <c r="A117" s="31" t="str">
        <f t="shared" ref="A117:A118" si="78">A116</f>
        <v>W60</v>
      </c>
      <c r="B117" s="30">
        <f t="shared" ref="B117:B118" si="79">B116+1</f>
        <v>2</v>
      </c>
      <c r="C117" s="30">
        <f>VLOOKUP($A117&amp;":"&amp;$B117,Finish!$I:$J,2,FALSE)</f>
        <v>23</v>
      </c>
      <c r="D117" t="str">
        <f>VLOOKUP($A117&amp;":"&amp;$B117,Finish!$I:$M,5,FALSE)</f>
        <v>Karen Windle</v>
      </c>
      <c r="E117" t="str">
        <f>VLOOKUP($A117&amp;":"&amp;$B117,Finish!$I:$N,6,FALSE)</f>
        <v>Trawden AC</v>
      </c>
      <c r="F117" s="120">
        <f>VLOOKUP($A117&amp;":"&amp;$B117,Finish!$I:$R,10,FALSE)</f>
        <v>5.409722222222222E-2</v>
      </c>
      <c r="G117" s="30" t="str">
        <f t="shared" si="77"/>
        <v/>
      </c>
    </row>
    <row r="118" spans="1:7" ht="12.75" customHeight="1" x14ac:dyDescent="0.2">
      <c r="A118" s="31" t="str">
        <f t="shared" si="78"/>
        <v>W60</v>
      </c>
      <c r="B118" s="30">
        <f t="shared" si="79"/>
        <v>3</v>
      </c>
      <c r="C118" s="30" t="e">
        <f>VLOOKUP($A118&amp;":"&amp;$B118,Finish!$I:$J,2,FALSE)</f>
        <v>#N/A</v>
      </c>
      <c r="D118" t="e">
        <f>VLOOKUP($A118&amp;":"&amp;$B118,Finish!$I:$M,5,FALSE)</f>
        <v>#N/A</v>
      </c>
      <c r="E118" t="e">
        <f>VLOOKUP($A118&amp;":"&amp;$B118,Finish!$I:$N,6,FALSE)</f>
        <v>#N/A</v>
      </c>
      <c r="F118" s="120" t="e">
        <f>VLOOKUP($A118&amp;":"&amp;$B118,Finish!$I:$R,10,FALSE)</f>
        <v>#N/A</v>
      </c>
      <c r="G118" s="30" t="e">
        <f t="shared" si="77"/>
        <v>#N/A</v>
      </c>
    </row>
    <row r="119" spans="1:7" ht="12.75" customHeight="1" x14ac:dyDescent="0.2">
      <c r="B119" s="30"/>
      <c r="C119" s="30"/>
      <c r="F119" s="30"/>
      <c r="G119" s="30"/>
    </row>
    <row r="120" spans="1:7" ht="12.75" customHeight="1" x14ac:dyDescent="0.2">
      <c r="A120" s="31" t="s">
        <v>28</v>
      </c>
      <c r="B120" s="30">
        <v>1</v>
      </c>
      <c r="C120" s="30" t="e">
        <f>VLOOKUP($A120&amp;":"&amp;$B120,Finish!$I:$J,2,FALSE)</f>
        <v>#N/A</v>
      </c>
      <c r="D120" t="e">
        <f>VLOOKUP($A120&amp;":"&amp;$B120,Finish!$I:$M,5,FALSE)</f>
        <v>#N/A</v>
      </c>
      <c r="E120" t="e">
        <f>VLOOKUP($A120&amp;":"&amp;$B120,Finish!$I:$N,6,FALSE)</f>
        <v>#N/A</v>
      </c>
      <c r="F120" s="120" t="e">
        <f>VLOOKUP($A120&amp;":"&amp;$B120,Finish!$I:$R,10,FALSE)</f>
        <v>#N/A</v>
      </c>
      <c r="G120" s="30" t="e">
        <f t="shared" ref="G120:G122" si="80">IF(C120&lt;4,"Included in top 3 women","")</f>
        <v>#N/A</v>
      </c>
    </row>
    <row r="121" spans="1:7" ht="12.75" customHeight="1" x14ac:dyDescent="0.2">
      <c r="A121" s="31" t="str">
        <f t="shared" ref="A121:A122" si="81">A120</f>
        <v>W65</v>
      </c>
      <c r="B121" s="30">
        <f t="shared" ref="B121:B122" si="82">B120+1</f>
        <v>2</v>
      </c>
      <c r="C121" s="30" t="e">
        <f>VLOOKUP($A121&amp;":"&amp;$B121,Finish!$I:$J,2,FALSE)</f>
        <v>#N/A</v>
      </c>
      <c r="D121" t="e">
        <f>VLOOKUP($A121&amp;":"&amp;$B121,Finish!$I:$M,5,FALSE)</f>
        <v>#N/A</v>
      </c>
      <c r="E121" t="e">
        <f>VLOOKUP($A121&amp;":"&amp;$B121,Finish!$I:$N,6,FALSE)</f>
        <v>#N/A</v>
      </c>
      <c r="F121" s="120" t="e">
        <f>VLOOKUP($A121&amp;":"&amp;$B121,Finish!$I:$R,10,FALSE)</f>
        <v>#N/A</v>
      </c>
      <c r="G121" s="30" t="e">
        <f t="shared" si="80"/>
        <v>#N/A</v>
      </c>
    </row>
    <row r="122" spans="1:7" ht="12.75" customHeight="1" x14ac:dyDescent="0.2">
      <c r="A122" s="31" t="str">
        <f t="shared" si="81"/>
        <v>W65</v>
      </c>
      <c r="B122" s="30">
        <f t="shared" si="82"/>
        <v>3</v>
      </c>
      <c r="C122" s="30" t="e">
        <f>VLOOKUP($A122&amp;":"&amp;$B122,Finish!$I:$J,2,FALSE)</f>
        <v>#N/A</v>
      </c>
      <c r="D122" t="e">
        <f>VLOOKUP($A122&amp;":"&amp;$B122,Finish!$I:$M,5,FALSE)</f>
        <v>#N/A</v>
      </c>
      <c r="E122" t="e">
        <f>VLOOKUP($A122&amp;":"&amp;$B122,Finish!$I:$N,6,FALSE)</f>
        <v>#N/A</v>
      </c>
      <c r="F122" s="120" t="e">
        <f>VLOOKUP($A122&amp;":"&amp;$B122,Finish!$I:$R,10,FALSE)</f>
        <v>#N/A</v>
      </c>
      <c r="G122" s="30" t="e">
        <f t="shared" si="80"/>
        <v>#N/A</v>
      </c>
    </row>
    <row r="123" spans="1:7" ht="12.75" customHeight="1" x14ac:dyDescent="0.2">
      <c r="B123" s="30"/>
      <c r="C123" s="30"/>
      <c r="F123" s="30"/>
      <c r="G123" s="30"/>
    </row>
    <row r="124" spans="1:7" ht="12.75" customHeight="1" x14ac:dyDescent="0.2">
      <c r="A124" s="31" t="s">
        <v>30</v>
      </c>
      <c r="B124" s="30">
        <v>1</v>
      </c>
      <c r="C124" s="30">
        <f>VLOOKUP($A124&amp;":"&amp;$B124,Finish!$I:$J,2,FALSE)</f>
        <v>19</v>
      </c>
      <c r="D124" t="str">
        <f>VLOOKUP($A124&amp;":"&amp;$B124,Finish!$I:$M,5,FALSE)</f>
        <v>Linda Lord</v>
      </c>
      <c r="E124" t="str">
        <f>VLOOKUP($A124&amp;":"&amp;$B124,Finish!$I:$N,6,FALSE)</f>
        <v>CleM</v>
      </c>
      <c r="F124" s="120">
        <f>VLOOKUP($A124&amp;":"&amp;$B124,Finish!$I:$R,10,FALSE)</f>
        <v>4.7916666666666663E-2</v>
      </c>
      <c r="G124" s="30" t="str">
        <f t="shared" ref="G124:G126" si="83">IF(C124&lt;4,"Included in top 3 women","")</f>
        <v/>
      </c>
    </row>
    <row r="125" spans="1:7" ht="12.75" customHeight="1" x14ac:dyDescent="0.2">
      <c r="A125" s="31" t="str">
        <f t="shared" ref="A125:A126" si="84">A124</f>
        <v>W70</v>
      </c>
      <c r="B125" s="30">
        <f t="shared" ref="B125:B126" si="85">B124+1</f>
        <v>2</v>
      </c>
      <c r="C125" s="30" t="e">
        <f>VLOOKUP($A125&amp;":"&amp;$B125,Finish!$I:$J,2,FALSE)</f>
        <v>#N/A</v>
      </c>
      <c r="D125" t="e">
        <f>VLOOKUP($A125&amp;":"&amp;$B125,Finish!$I:$M,5,FALSE)</f>
        <v>#N/A</v>
      </c>
      <c r="E125" t="e">
        <f>VLOOKUP($A125&amp;":"&amp;$B125,Finish!$I:$N,6,FALSE)</f>
        <v>#N/A</v>
      </c>
      <c r="F125" s="120" t="e">
        <f>VLOOKUP($A125&amp;":"&amp;$B125,Finish!$I:$R,10,FALSE)</f>
        <v>#N/A</v>
      </c>
      <c r="G125" s="30" t="e">
        <f t="shared" si="83"/>
        <v>#N/A</v>
      </c>
    </row>
    <row r="126" spans="1:7" ht="12.75" customHeight="1" x14ac:dyDescent="0.2">
      <c r="A126" s="31" t="str">
        <f t="shared" si="84"/>
        <v>W70</v>
      </c>
      <c r="B126" s="30">
        <f t="shared" si="85"/>
        <v>3</v>
      </c>
      <c r="C126" s="30" t="e">
        <f>VLOOKUP($A126&amp;":"&amp;$B126,Finish!$I:$J,2,FALSE)</f>
        <v>#N/A</v>
      </c>
      <c r="D126" t="e">
        <f>VLOOKUP($A126&amp;":"&amp;$B126,Finish!$I:$M,5,FALSE)</f>
        <v>#N/A</v>
      </c>
      <c r="E126" t="e">
        <f>VLOOKUP($A126&amp;":"&amp;$B126,Finish!$I:$N,6,FALSE)</f>
        <v>#N/A</v>
      </c>
      <c r="F126" s="120" t="e">
        <f>VLOOKUP($A126&amp;":"&amp;$B126,Finish!$I:$R,10,FALSE)</f>
        <v>#N/A</v>
      </c>
      <c r="G126" s="30" t="e">
        <f t="shared" si="83"/>
        <v>#N/A</v>
      </c>
    </row>
  </sheetData>
  <pageMargins left="0.7" right="0.7" top="0.75" bottom="0.75" header="0" footer="0"/>
  <pageSetup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301"/>
  <sheetViews>
    <sheetView workbookViewId="0"/>
  </sheetViews>
  <sheetFormatPr defaultColWidth="12.5703125" defaultRowHeight="15" customHeight="1" x14ac:dyDescent="0.2"/>
  <cols>
    <col min="1" max="1" width="8.140625" customWidth="1"/>
    <col min="2" max="2" width="8.28515625" customWidth="1"/>
    <col min="3" max="3" width="8.5703125" customWidth="1"/>
    <col min="4" max="4" width="8.140625" customWidth="1"/>
    <col min="5" max="11" width="8.5703125" customWidth="1"/>
  </cols>
  <sheetData>
    <row r="1" spans="1:11" ht="12.75" customHeight="1" x14ac:dyDescent="0.2">
      <c r="A1" s="119" t="s">
        <v>32</v>
      </c>
      <c r="B1" s="119" t="s">
        <v>57</v>
      </c>
      <c r="C1" s="118"/>
      <c r="D1" s="119"/>
      <c r="E1" s="118"/>
      <c r="F1" s="118"/>
      <c r="G1" s="118"/>
      <c r="H1" s="118"/>
      <c r="I1" s="118"/>
      <c r="J1" s="118"/>
      <c r="K1" s="118"/>
    </row>
    <row r="2" spans="1:11" ht="12.75" customHeight="1" x14ac:dyDescent="0.2">
      <c r="A2" s="30">
        <v>104</v>
      </c>
      <c r="B2" s="30">
        <v>1</v>
      </c>
      <c r="D2" s="30"/>
    </row>
    <row r="3" spans="1:11" ht="12.75" customHeight="1" x14ac:dyDescent="0.2">
      <c r="A3" s="30">
        <v>103</v>
      </c>
      <c r="B3" s="30">
        <f t="shared" ref="B3:B257" si="0">B2+1</f>
        <v>2</v>
      </c>
      <c r="C3" s="31"/>
      <c r="D3" s="30"/>
    </row>
    <row r="4" spans="1:11" ht="12.75" customHeight="1" x14ac:dyDescent="0.2">
      <c r="A4" s="30">
        <v>102</v>
      </c>
      <c r="B4" s="30">
        <f t="shared" si="0"/>
        <v>3</v>
      </c>
      <c r="C4" s="31"/>
      <c r="D4" s="30"/>
    </row>
    <row r="5" spans="1:11" ht="12.75" customHeight="1" x14ac:dyDescent="0.2">
      <c r="A5" s="30">
        <v>101</v>
      </c>
      <c r="B5" s="30">
        <f t="shared" si="0"/>
        <v>4</v>
      </c>
      <c r="C5" s="31"/>
      <c r="D5" s="30"/>
    </row>
    <row r="6" spans="1:11" ht="12.75" customHeight="1" x14ac:dyDescent="0.2">
      <c r="A6" s="30"/>
      <c r="B6" s="30">
        <f t="shared" si="0"/>
        <v>5</v>
      </c>
      <c r="D6" s="30"/>
    </row>
    <row r="7" spans="1:11" ht="12.75" customHeight="1" x14ac:dyDescent="0.2">
      <c r="A7" s="30"/>
      <c r="B7" s="30">
        <f t="shared" si="0"/>
        <v>6</v>
      </c>
      <c r="D7" s="30"/>
    </row>
    <row r="8" spans="1:11" ht="12.75" customHeight="1" x14ac:dyDescent="0.2">
      <c r="A8" s="30"/>
      <c r="B8" s="30">
        <f t="shared" si="0"/>
        <v>7</v>
      </c>
      <c r="D8" s="30"/>
    </row>
    <row r="9" spans="1:11" ht="12.75" customHeight="1" x14ac:dyDescent="0.2">
      <c r="A9" s="30"/>
      <c r="B9" s="30">
        <f t="shared" si="0"/>
        <v>8</v>
      </c>
      <c r="D9" s="30"/>
    </row>
    <row r="10" spans="1:11" ht="12.75" customHeight="1" x14ac:dyDescent="0.2">
      <c r="A10" s="30"/>
      <c r="B10" s="30">
        <f t="shared" si="0"/>
        <v>9</v>
      </c>
      <c r="D10" s="30"/>
    </row>
    <row r="11" spans="1:11" ht="12.75" customHeight="1" x14ac:dyDescent="0.2">
      <c r="A11" s="30"/>
      <c r="B11" s="30">
        <f t="shared" si="0"/>
        <v>10</v>
      </c>
      <c r="D11" s="30"/>
    </row>
    <row r="12" spans="1:11" ht="12.75" customHeight="1" x14ac:dyDescent="0.2">
      <c r="A12" s="30"/>
      <c r="B12" s="30">
        <f t="shared" si="0"/>
        <v>11</v>
      </c>
      <c r="D12" s="30"/>
    </row>
    <row r="13" spans="1:11" ht="12.75" customHeight="1" x14ac:dyDescent="0.2">
      <c r="A13" s="30"/>
      <c r="B13" s="30">
        <f t="shared" si="0"/>
        <v>12</v>
      </c>
      <c r="D13" s="30"/>
    </row>
    <row r="14" spans="1:11" ht="12.75" customHeight="1" x14ac:dyDescent="0.2">
      <c r="A14" s="30"/>
      <c r="B14" s="30">
        <f t="shared" si="0"/>
        <v>13</v>
      </c>
      <c r="D14" s="30"/>
    </row>
    <row r="15" spans="1:11" ht="12.75" customHeight="1" x14ac:dyDescent="0.2">
      <c r="A15" s="30"/>
      <c r="B15" s="30">
        <f t="shared" si="0"/>
        <v>14</v>
      </c>
      <c r="D15" s="30"/>
    </row>
    <row r="16" spans="1:11" ht="12.75" customHeight="1" x14ac:dyDescent="0.2">
      <c r="A16" s="30"/>
      <c r="B16" s="30">
        <f t="shared" si="0"/>
        <v>15</v>
      </c>
      <c r="D16" s="30"/>
    </row>
    <row r="17" spans="1:4" ht="12.75" customHeight="1" x14ac:dyDescent="0.2">
      <c r="A17" s="30"/>
      <c r="B17" s="30">
        <f t="shared" si="0"/>
        <v>16</v>
      </c>
      <c r="D17" s="30"/>
    </row>
    <row r="18" spans="1:4" ht="12.75" customHeight="1" x14ac:dyDescent="0.2">
      <c r="A18" s="30"/>
      <c r="B18" s="30">
        <f t="shared" si="0"/>
        <v>17</v>
      </c>
      <c r="D18" s="30"/>
    </row>
    <row r="19" spans="1:4" ht="12.75" customHeight="1" x14ac:dyDescent="0.2">
      <c r="A19" s="30"/>
      <c r="B19" s="30">
        <f t="shared" si="0"/>
        <v>18</v>
      </c>
      <c r="D19" s="30"/>
    </row>
    <row r="20" spans="1:4" ht="12.75" customHeight="1" x14ac:dyDescent="0.2">
      <c r="A20" s="30"/>
      <c r="B20" s="30">
        <f t="shared" si="0"/>
        <v>19</v>
      </c>
      <c r="D20" s="30"/>
    </row>
    <row r="21" spans="1:4" ht="12.75" customHeight="1" x14ac:dyDescent="0.2">
      <c r="A21" s="30"/>
      <c r="B21" s="30">
        <f t="shared" si="0"/>
        <v>20</v>
      </c>
      <c r="D21" s="30"/>
    </row>
    <row r="22" spans="1:4" ht="12.75" customHeight="1" x14ac:dyDescent="0.2">
      <c r="A22" s="30"/>
      <c r="B22" s="30">
        <f t="shared" si="0"/>
        <v>21</v>
      </c>
      <c r="D22" s="30"/>
    </row>
    <row r="23" spans="1:4" ht="12.75" customHeight="1" x14ac:dyDescent="0.2">
      <c r="A23" s="30"/>
      <c r="B23" s="30">
        <f t="shared" si="0"/>
        <v>22</v>
      </c>
      <c r="D23" s="30"/>
    </row>
    <row r="24" spans="1:4" ht="12.75" customHeight="1" x14ac:dyDescent="0.2">
      <c r="A24" s="30"/>
      <c r="B24" s="30">
        <f t="shared" si="0"/>
        <v>23</v>
      </c>
      <c r="D24" s="30"/>
    </row>
    <row r="25" spans="1:4" ht="12.75" customHeight="1" x14ac:dyDescent="0.2">
      <c r="A25" s="30"/>
      <c r="B25" s="30">
        <f t="shared" si="0"/>
        <v>24</v>
      </c>
      <c r="D25" s="30"/>
    </row>
    <row r="26" spans="1:4" ht="12.75" customHeight="1" x14ac:dyDescent="0.2">
      <c r="A26" s="30"/>
      <c r="B26" s="30">
        <f t="shared" si="0"/>
        <v>25</v>
      </c>
      <c r="D26" s="30"/>
    </row>
    <row r="27" spans="1:4" ht="12.75" customHeight="1" x14ac:dyDescent="0.2">
      <c r="A27" s="30"/>
      <c r="B27" s="30">
        <f t="shared" si="0"/>
        <v>26</v>
      </c>
      <c r="D27" s="30"/>
    </row>
    <row r="28" spans="1:4" ht="12.75" customHeight="1" x14ac:dyDescent="0.2">
      <c r="A28" s="30"/>
      <c r="B28" s="30">
        <f t="shared" si="0"/>
        <v>27</v>
      </c>
      <c r="D28" s="30"/>
    </row>
    <row r="29" spans="1:4" ht="12.75" customHeight="1" x14ac:dyDescent="0.2">
      <c r="A29" s="30"/>
      <c r="B29" s="30">
        <f t="shared" si="0"/>
        <v>28</v>
      </c>
      <c r="D29" s="30"/>
    </row>
    <row r="30" spans="1:4" ht="12.75" customHeight="1" x14ac:dyDescent="0.2">
      <c r="A30" s="30"/>
      <c r="B30" s="30">
        <f t="shared" si="0"/>
        <v>29</v>
      </c>
      <c r="D30" s="30"/>
    </row>
    <row r="31" spans="1:4" ht="12.75" customHeight="1" x14ac:dyDescent="0.2">
      <c r="A31" s="30"/>
      <c r="B31" s="30">
        <f t="shared" si="0"/>
        <v>30</v>
      </c>
      <c r="D31" s="30"/>
    </row>
    <row r="32" spans="1:4" ht="12.75" customHeight="1" x14ac:dyDescent="0.2">
      <c r="A32" s="30"/>
      <c r="B32" s="30">
        <f t="shared" si="0"/>
        <v>31</v>
      </c>
      <c r="D32" s="30"/>
    </row>
    <row r="33" spans="1:4" ht="12.75" customHeight="1" x14ac:dyDescent="0.2">
      <c r="A33" s="30"/>
      <c r="B33" s="30">
        <f t="shared" si="0"/>
        <v>32</v>
      </c>
      <c r="D33" s="30"/>
    </row>
    <row r="34" spans="1:4" ht="12.75" customHeight="1" x14ac:dyDescent="0.2">
      <c r="A34" s="30"/>
      <c r="B34" s="30">
        <f t="shared" si="0"/>
        <v>33</v>
      </c>
      <c r="D34" s="30"/>
    </row>
    <row r="35" spans="1:4" ht="12.75" customHeight="1" x14ac:dyDescent="0.2">
      <c r="A35" s="30"/>
      <c r="B35" s="30">
        <f t="shared" si="0"/>
        <v>34</v>
      </c>
      <c r="D35" s="30"/>
    </row>
    <row r="36" spans="1:4" ht="12.75" customHeight="1" x14ac:dyDescent="0.2">
      <c r="A36" s="30"/>
      <c r="B36" s="30">
        <f t="shared" si="0"/>
        <v>35</v>
      </c>
      <c r="D36" s="30"/>
    </row>
    <row r="37" spans="1:4" ht="12.75" customHeight="1" x14ac:dyDescent="0.2">
      <c r="A37" s="30"/>
      <c r="B37" s="30">
        <f t="shared" si="0"/>
        <v>36</v>
      </c>
      <c r="D37" s="30"/>
    </row>
    <row r="38" spans="1:4" ht="12.75" customHeight="1" x14ac:dyDescent="0.2">
      <c r="A38" s="30"/>
      <c r="B38" s="30">
        <f t="shared" si="0"/>
        <v>37</v>
      </c>
      <c r="D38" s="30"/>
    </row>
    <row r="39" spans="1:4" ht="12.75" customHeight="1" x14ac:dyDescent="0.2">
      <c r="A39" s="30"/>
      <c r="B39" s="30">
        <f t="shared" si="0"/>
        <v>38</v>
      </c>
      <c r="D39" s="30"/>
    </row>
    <row r="40" spans="1:4" ht="12.75" customHeight="1" x14ac:dyDescent="0.2">
      <c r="A40" s="30"/>
      <c r="B40" s="30">
        <f t="shared" si="0"/>
        <v>39</v>
      </c>
      <c r="D40" s="30"/>
    </row>
    <row r="41" spans="1:4" ht="12.75" customHeight="1" x14ac:dyDescent="0.2">
      <c r="A41" s="30"/>
      <c r="B41" s="30">
        <f t="shared" si="0"/>
        <v>40</v>
      </c>
      <c r="D41" s="30"/>
    </row>
    <row r="42" spans="1:4" ht="12.75" customHeight="1" x14ac:dyDescent="0.2">
      <c r="A42" s="30"/>
      <c r="B42" s="30">
        <f t="shared" si="0"/>
        <v>41</v>
      </c>
      <c r="D42" s="30"/>
    </row>
    <row r="43" spans="1:4" ht="12.75" customHeight="1" x14ac:dyDescent="0.2">
      <c r="A43" s="30"/>
      <c r="B43" s="30">
        <f t="shared" si="0"/>
        <v>42</v>
      </c>
      <c r="D43" s="30"/>
    </row>
    <row r="44" spans="1:4" ht="12.75" customHeight="1" x14ac:dyDescent="0.2">
      <c r="A44" s="30"/>
      <c r="B44" s="30">
        <f t="shared" si="0"/>
        <v>43</v>
      </c>
      <c r="D44" s="30"/>
    </row>
    <row r="45" spans="1:4" ht="12.75" customHeight="1" x14ac:dyDescent="0.2">
      <c r="A45" s="30"/>
      <c r="B45" s="30">
        <f t="shared" si="0"/>
        <v>44</v>
      </c>
      <c r="D45" s="30"/>
    </row>
    <row r="46" spans="1:4" ht="12.75" customHeight="1" x14ac:dyDescent="0.2">
      <c r="A46" s="30"/>
      <c r="B46" s="30">
        <f t="shared" si="0"/>
        <v>45</v>
      </c>
      <c r="D46" s="30"/>
    </row>
    <row r="47" spans="1:4" ht="12.75" customHeight="1" x14ac:dyDescent="0.2">
      <c r="A47" s="30"/>
      <c r="B47" s="30">
        <f t="shared" si="0"/>
        <v>46</v>
      </c>
      <c r="D47" s="30"/>
    </row>
    <row r="48" spans="1:4" ht="12.75" customHeight="1" x14ac:dyDescent="0.2">
      <c r="A48" s="30"/>
      <c r="B48" s="30">
        <f t="shared" si="0"/>
        <v>47</v>
      </c>
      <c r="D48" s="30"/>
    </row>
    <row r="49" spans="1:4" ht="12.75" customHeight="1" x14ac:dyDescent="0.2">
      <c r="A49" s="30"/>
      <c r="B49" s="30">
        <f t="shared" si="0"/>
        <v>48</v>
      </c>
      <c r="D49" s="30"/>
    </row>
    <row r="50" spans="1:4" ht="12.75" customHeight="1" x14ac:dyDescent="0.2">
      <c r="A50" s="30"/>
      <c r="B50" s="30">
        <f t="shared" si="0"/>
        <v>49</v>
      </c>
      <c r="D50" s="30"/>
    </row>
    <row r="51" spans="1:4" ht="12.75" customHeight="1" x14ac:dyDescent="0.2">
      <c r="A51" s="30"/>
      <c r="B51" s="30">
        <f t="shared" si="0"/>
        <v>50</v>
      </c>
      <c r="D51" s="30"/>
    </row>
    <row r="52" spans="1:4" ht="12.75" customHeight="1" x14ac:dyDescent="0.2">
      <c r="A52" s="30"/>
      <c r="B52" s="30">
        <f t="shared" si="0"/>
        <v>51</v>
      </c>
      <c r="D52" s="30"/>
    </row>
    <row r="53" spans="1:4" ht="12.75" customHeight="1" x14ac:dyDescent="0.2">
      <c r="A53" s="30"/>
      <c r="B53" s="30">
        <f t="shared" si="0"/>
        <v>52</v>
      </c>
      <c r="D53" s="30"/>
    </row>
    <row r="54" spans="1:4" ht="12.75" customHeight="1" x14ac:dyDescent="0.2">
      <c r="A54" s="30"/>
      <c r="B54" s="30">
        <f t="shared" si="0"/>
        <v>53</v>
      </c>
      <c r="D54" s="30"/>
    </row>
    <row r="55" spans="1:4" ht="12.75" customHeight="1" x14ac:dyDescent="0.2">
      <c r="A55" s="30"/>
      <c r="B55" s="30">
        <f t="shared" si="0"/>
        <v>54</v>
      </c>
      <c r="D55" s="30"/>
    </row>
    <row r="56" spans="1:4" ht="12.75" customHeight="1" x14ac:dyDescent="0.2">
      <c r="A56" s="30"/>
      <c r="B56" s="30">
        <f t="shared" si="0"/>
        <v>55</v>
      </c>
      <c r="D56" s="30"/>
    </row>
    <row r="57" spans="1:4" ht="12.75" customHeight="1" x14ac:dyDescent="0.2">
      <c r="A57" s="30"/>
      <c r="B57" s="30">
        <f t="shared" si="0"/>
        <v>56</v>
      </c>
      <c r="D57" s="30"/>
    </row>
    <row r="58" spans="1:4" ht="12.75" customHeight="1" x14ac:dyDescent="0.2">
      <c r="A58" s="30"/>
      <c r="B58" s="30">
        <f t="shared" si="0"/>
        <v>57</v>
      </c>
      <c r="D58" s="30"/>
    </row>
    <row r="59" spans="1:4" ht="12.75" customHeight="1" x14ac:dyDescent="0.2">
      <c r="A59" s="30"/>
      <c r="B59" s="30">
        <f t="shared" si="0"/>
        <v>58</v>
      </c>
      <c r="D59" s="30"/>
    </row>
    <row r="60" spans="1:4" ht="12.75" customHeight="1" x14ac:dyDescent="0.2">
      <c r="A60" s="30"/>
      <c r="B60" s="30">
        <f t="shared" si="0"/>
        <v>59</v>
      </c>
      <c r="D60" s="30"/>
    </row>
    <row r="61" spans="1:4" ht="12.75" customHeight="1" x14ac:dyDescent="0.2">
      <c r="A61" s="30"/>
      <c r="B61" s="30">
        <f t="shared" si="0"/>
        <v>60</v>
      </c>
      <c r="D61" s="30"/>
    </row>
    <row r="62" spans="1:4" ht="12.75" customHeight="1" x14ac:dyDescent="0.2">
      <c r="A62" s="30"/>
      <c r="B62" s="30">
        <f t="shared" si="0"/>
        <v>61</v>
      </c>
      <c r="D62" s="30"/>
    </row>
    <row r="63" spans="1:4" ht="12.75" customHeight="1" x14ac:dyDescent="0.2">
      <c r="A63" s="30"/>
      <c r="B63" s="30">
        <f t="shared" si="0"/>
        <v>62</v>
      </c>
      <c r="D63" s="30"/>
    </row>
    <row r="64" spans="1:4" ht="12.75" customHeight="1" x14ac:dyDescent="0.2">
      <c r="A64" s="30"/>
      <c r="B64" s="30">
        <f t="shared" si="0"/>
        <v>63</v>
      </c>
      <c r="D64" s="30"/>
    </row>
    <row r="65" spans="1:4" ht="12.75" customHeight="1" x14ac:dyDescent="0.2">
      <c r="A65" s="30"/>
      <c r="B65" s="30">
        <f t="shared" si="0"/>
        <v>64</v>
      </c>
      <c r="D65" s="30"/>
    </row>
    <row r="66" spans="1:4" ht="12.75" customHeight="1" x14ac:dyDescent="0.2">
      <c r="A66" s="30"/>
      <c r="B66" s="30">
        <f t="shared" si="0"/>
        <v>65</v>
      </c>
      <c r="D66" s="30"/>
    </row>
    <row r="67" spans="1:4" ht="12.75" customHeight="1" x14ac:dyDescent="0.2">
      <c r="A67" s="30"/>
      <c r="B67" s="30">
        <f t="shared" si="0"/>
        <v>66</v>
      </c>
      <c r="D67" s="30"/>
    </row>
    <row r="68" spans="1:4" ht="12.75" customHeight="1" x14ac:dyDescent="0.2">
      <c r="A68" s="30"/>
      <c r="B68" s="30">
        <f t="shared" si="0"/>
        <v>67</v>
      </c>
      <c r="D68" s="30"/>
    </row>
    <row r="69" spans="1:4" ht="12.75" customHeight="1" x14ac:dyDescent="0.2">
      <c r="A69" s="30"/>
      <c r="B69" s="30">
        <f t="shared" si="0"/>
        <v>68</v>
      </c>
      <c r="D69" s="30"/>
    </row>
    <row r="70" spans="1:4" ht="12.75" customHeight="1" x14ac:dyDescent="0.2">
      <c r="A70" s="30"/>
      <c r="B70" s="30">
        <f t="shared" si="0"/>
        <v>69</v>
      </c>
      <c r="D70" s="30"/>
    </row>
    <row r="71" spans="1:4" ht="12.75" customHeight="1" x14ac:dyDescent="0.2">
      <c r="A71" s="30"/>
      <c r="B71" s="30">
        <f t="shared" si="0"/>
        <v>70</v>
      </c>
      <c r="D71" s="30"/>
    </row>
    <row r="72" spans="1:4" ht="12.75" customHeight="1" x14ac:dyDescent="0.2">
      <c r="A72" s="30"/>
      <c r="B72" s="30">
        <f t="shared" si="0"/>
        <v>71</v>
      </c>
      <c r="D72" s="30"/>
    </row>
    <row r="73" spans="1:4" ht="12.75" customHeight="1" x14ac:dyDescent="0.2">
      <c r="A73" s="30"/>
      <c r="B73" s="30">
        <f t="shared" si="0"/>
        <v>72</v>
      </c>
      <c r="D73" s="30"/>
    </row>
    <row r="74" spans="1:4" ht="12.75" customHeight="1" x14ac:dyDescent="0.2">
      <c r="A74" s="30"/>
      <c r="B74" s="30">
        <f t="shared" si="0"/>
        <v>73</v>
      </c>
      <c r="D74" s="30"/>
    </row>
    <row r="75" spans="1:4" ht="12.75" customHeight="1" x14ac:dyDescent="0.2">
      <c r="A75" s="30"/>
      <c r="B75" s="30">
        <f t="shared" si="0"/>
        <v>74</v>
      </c>
      <c r="D75" s="30"/>
    </row>
    <row r="76" spans="1:4" ht="12.75" customHeight="1" x14ac:dyDescent="0.2">
      <c r="A76" s="30"/>
      <c r="B76" s="30">
        <f t="shared" si="0"/>
        <v>75</v>
      </c>
      <c r="D76" s="30"/>
    </row>
    <row r="77" spans="1:4" ht="12.75" customHeight="1" x14ac:dyDescent="0.2">
      <c r="A77" s="30"/>
      <c r="B77" s="30">
        <f t="shared" si="0"/>
        <v>76</v>
      </c>
      <c r="D77" s="30"/>
    </row>
    <row r="78" spans="1:4" ht="12.75" customHeight="1" x14ac:dyDescent="0.2">
      <c r="A78" s="30"/>
      <c r="B78" s="30">
        <f t="shared" si="0"/>
        <v>77</v>
      </c>
      <c r="D78" s="30"/>
    </row>
    <row r="79" spans="1:4" ht="12.75" customHeight="1" x14ac:dyDescent="0.2">
      <c r="A79" s="30"/>
      <c r="B79" s="30">
        <f t="shared" si="0"/>
        <v>78</v>
      </c>
      <c r="D79" s="30"/>
    </row>
    <row r="80" spans="1:4" ht="12.75" customHeight="1" x14ac:dyDescent="0.2">
      <c r="A80" s="30"/>
      <c r="B80" s="30">
        <f t="shared" si="0"/>
        <v>79</v>
      </c>
      <c r="D80" s="30"/>
    </row>
    <row r="81" spans="1:4" ht="12.75" customHeight="1" x14ac:dyDescent="0.2">
      <c r="A81" s="30"/>
      <c r="B81" s="30">
        <f t="shared" si="0"/>
        <v>80</v>
      </c>
      <c r="D81" s="30"/>
    </row>
    <row r="82" spans="1:4" ht="12.75" customHeight="1" x14ac:dyDescent="0.2">
      <c r="A82" s="30"/>
      <c r="B82" s="30">
        <f t="shared" si="0"/>
        <v>81</v>
      </c>
      <c r="D82" s="30"/>
    </row>
    <row r="83" spans="1:4" ht="12.75" customHeight="1" x14ac:dyDescent="0.2">
      <c r="A83" s="30"/>
      <c r="B83" s="30">
        <f t="shared" si="0"/>
        <v>82</v>
      </c>
      <c r="D83" s="30"/>
    </row>
    <row r="84" spans="1:4" ht="12.75" customHeight="1" x14ac:dyDescent="0.2">
      <c r="A84" s="30"/>
      <c r="B84" s="30">
        <f t="shared" si="0"/>
        <v>83</v>
      </c>
      <c r="D84" s="30"/>
    </row>
    <row r="85" spans="1:4" ht="12.75" customHeight="1" x14ac:dyDescent="0.2">
      <c r="A85" s="30"/>
      <c r="B85" s="30">
        <f t="shared" si="0"/>
        <v>84</v>
      </c>
      <c r="D85" s="30"/>
    </row>
    <row r="86" spans="1:4" ht="12.75" customHeight="1" x14ac:dyDescent="0.2">
      <c r="A86" s="30"/>
      <c r="B86" s="30">
        <f t="shared" si="0"/>
        <v>85</v>
      </c>
      <c r="D86" s="30"/>
    </row>
    <row r="87" spans="1:4" ht="12.75" customHeight="1" x14ac:dyDescent="0.2">
      <c r="A87" s="30"/>
      <c r="B87" s="30">
        <f t="shared" si="0"/>
        <v>86</v>
      </c>
      <c r="D87" s="30"/>
    </row>
    <row r="88" spans="1:4" ht="12.75" customHeight="1" x14ac:dyDescent="0.2">
      <c r="A88" s="30"/>
      <c r="B88" s="30">
        <f t="shared" si="0"/>
        <v>87</v>
      </c>
      <c r="D88" s="30"/>
    </row>
    <row r="89" spans="1:4" ht="12.75" customHeight="1" x14ac:dyDescent="0.2">
      <c r="A89" s="30"/>
      <c r="B89" s="30">
        <f t="shared" si="0"/>
        <v>88</v>
      </c>
      <c r="D89" s="30"/>
    </row>
    <row r="90" spans="1:4" ht="12.75" customHeight="1" x14ac:dyDescent="0.2">
      <c r="A90" s="30"/>
      <c r="B90" s="30">
        <f t="shared" si="0"/>
        <v>89</v>
      </c>
      <c r="D90" s="30"/>
    </row>
    <row r="91" spans="1:4" ht="12.75" customHeight="1" x14ac:dyDescent="0.2">
      <c r="A91" s="30"/>
      <c r="B91" s="30">
        <f t="shared" si="0"/>
        <v>90</v>
      </c>
      <c r="D91" s="30"/>
    </row>
    <row r="92" spans="1:4" ht="12.75" customHeight="1" x14ac:dyDescent="0.2">
      <c r="A92" s="30"/>
      <c r="B92" s="30">
        <f t="shared" si="0"/>
        <v>91</v>
      </c>
      <c r="D92" s="30"/>
    </row>
    <row r="93" spans="1:4" ht="12.75" customHeight="1" x14ac:dyDescent="0.2">
      <c r="A93" s="30"/>
      <c r="B93" s="30">
        <f t="shared" si="0"/>
        <v>92</v>
      </c>
      <c r="D93" s="30"/>
    </row>
    <row r="94" spans="1:4" ht="12.75" customHeight="1" x14ac:dyDescent="0.2">
      <c r="A94" s="30"/>
      <c r="B94" s="30">
        <f t="shared" si="0"/>
        <v>93</v>
      </c>
      <c r="D94" s="30"/>
    </row>
    <row r="95" spans="1:4" ht="12.75" customHeight="1" x14ac:dyDescent="0.2">
      <c r="A95" s="30"/>
      <c r="B95" s="30">
        <f t="shared" si="0"/>
        <v>94</v>
      </c>
      <c r="D95" s="30"/>
    </row>
    <row r="96" spans="1:4" ht="12.75" customHeight="1" x14ac:dyDescent="0.2">
      <c r="A96" s="30"/>
      <c r="B96" s="30">
        <f t="shared" si="0"/>
        <v>95</v>
      </c>
      <c r="D96" s="30"/>
    </row>
    <row r="97" spans="1:4" ht="12.75" customHeight="1" x14ac:dyDescent="0.2">
      <c r="A97" s="30"/>
      <c r="B97" s="30">
        <f t="shared" si="0"/>
        <v>96</v>
      </c>
      <c r="D97" s="30"/>
    </row>
    <row r="98" spans="1:4" ht="12.75" customHeight="1" x14ac:dyDescent="0.2">
      <c r="A98" s="30"/>
      <c r="B98" s="30">
        <f t="shared" si="0"/>
        <v>97</v>
      </c>
      <c r="D98" s="30"/>
    </row>
    <row r="99" spans="1:4" ht="12.75" customHeight="1" x14ac:dyDescent="0.2">
      <c r="A99" s="30"/>
      <c r="B99" s="30">
        <f t="shared" si="0"/>
        <v>98</v>
      </c>
      <c r="D99" s="30"/>
    </row>
    <row r="100" spans="1:4" ht="12.75" customHeight="1" x14ac:dyDescent="0.2">
      <c r="A100" s="30"/>
      <c r="B100" s="30">
        <f t="shared" si="0"/>
        <v>99</v>
      </c>
      <c r="D100" s="30"/>
    </row>
    <row r="101" spans="1:4" ht="12.75" customHeight="1" x14ac:dyDescent="0.2">
      <c r="A101" s="30"/>
      <c r="B101" s="30">
        <f t="shared" si="0"/>
        <v>100</v>
      </c>
      <c r="D101" s="30"/>
    </row>
    <row r="102" spans="1:4" ht="12.75" customHeight="1" x14ac:dyDescent="0.2">
      <c r="A102" s="30"/>
      <c r="B102" s="30">
        <f t="shared" si="0"/>
        <v>101</v>
      </c>
      <c r="D102" s="30"/>
    </row>
    <row r="103" spans="1:4" ht="12.75" customHeight="1" x14ac:dyDescent="0.2">
      <c r="A103" s="30"/>
      <c r="B103" s="30">
        <f t="shared" si="0"/>
        <v>102</v>
      </c>
      <c r="D103" s="30"/>
    </row>
    <row r="104" spans="1:4" ht="12.75" customHeight="1" x14ac:dyDescent="0.2">
      <c r="A104" s="30"/>
      <c r="B104" s="30">
        <f t="shared" si="0"/>
        <v>103</v>
      </c>
      <c r="D104" s="30"/>
    </row>
    <row r="105" spans="1:4" ht="12.75" customHeight="1" x14ac:dyDescent="0.2">
      <c r="A105" s="30"/>
      <c r="B105" s="30">
        <f t="shared" si="0"/>
        <v>104</v>
      </c>
      <c r="D105" s="30"/>
    </row>
    <row r="106" spans="1:4" ht="12.75" customHeight="1" x14ac:dyDescent="0.2">
      <c r="A106" s="30"/>
      <c r="B106" s="30">
        <f t="shared" si="0"/>
        <v>105</v>
      </c>
      <c r="D106" s="30"/>
    </row>
    <row r="107" spans="1:4" ht="12.75" customHeight="1" x14ac:dyDescent="0.2">
      <c r="A107" s="30"/>
      <c r="B107" s="30">
        <f t="shared" si="0"/>
        <v>106</v>
      </c>
      <c r="D107" s="30"/>
    </row>
    <row r="108" spans="1:4" ht="12.75" customHeight="1" x14ac:dyDescent="0.2">
      <c r="A108" s="30"/>
      <c r="B108" s="30">
        <f t="shared" si="0"/>
        <v>107</v>
      </c>
      <c r="D108" s="30"/>
    </row>
    <row r="109" spans="1:4" ht="12.75" customHeight="1" x14ac:dyDescent="0.2">
      <c r="A109" s="30"/>
      <c r="B109" s="30">
        <f t="shared" si="0"/>
        <v>108</v>
      </c>
      <c r="D109" s="30"/>
    </row>
    <row r="110" spans="1:4" ht="12.75" customHeight="1" x14ac:dyDescent="0.2">
      <c r="A110" s="30"/>
      <c r="B110" s="30">
        <f t="shared" si="0"/>
        <v>109</v>
      </c>
      <c r="D110" s="30"/>
    </row>
    <row r="111" spans="1:4" ht="12.75" customHeight="1" x14ac:dyDescent="0.2">
      <c r="A111" s="30"/>
      <c r="B111" s="30">
        <f t="shared" si="0"/>
        <v>110</v>
      </c>
      <c r="D111" s="30"/>
    </row>
    <row r="112" spans="1:4" ht="12.75" customHeight="1" x14ac:dyDescent="0.2">
      <c r="A112" s="30"/>
      <c r="B112" s="30">
        <f t="shared" si="0"/>
        <v>111</v>
      </c>
      <c r="D112" s="30"/>
    </row>
    <row r="113" spans="1:4" ht="12.75" customHeight="1" x14ac:dyDescent="0.2">
      <c r="A113" s="30"/>
      <c r="B113" s="30">
        <f t="shared" si="0"/>
        <v>112</v>
      </c>
      <c r="D113" s="30"/>
    </row>
    <row r="114" spans="1:4" ht="12.75" customHeight="1" x14ac:dyDescent="0.2">
      <c r="A114" s="30"/>
      <c r="B114" s="30">
        <f t="shared" si="0"/>
        <v>113</v>
      </c>
      <c r="D114" s="30"/>
    </row>
    <row r="115" spans="1:4" ht="12.75" customHeight="1" x14ac:dyDescent="0.2">
      <c r="A115" s="30"/>
      <c r="B115" s="30">
        <f t="shared" si="0"/>
        <v>114</v>
      </c>
      <c r="D115" s="30"/>
    </row>
    <row r="116" spans="1:4" ht="12.75" customHeight="1" x14ac:dyDescent="0.2">
      <c r="A116" s="30"/>
      <c r="B116" s="30">
        <f t="shared" si="0"/>
        <v>115</v>
      </c>
      <c r="D116" s="30"/>
    </row>
    <row r="117" spans="1:4" ht="12.75" customHeight="1" x14ac:dyDescent="0.2">
      <c r="A117" s="30"/>
      <c r="B117" s="30">
        <f t="shared" si="0"/>
        <v>116</v>
      </c>
      <c r="D117" s="30"/>
    </row>
    <row r="118" spans="1:4" ht="12.75" customHeight="1" x14ac:dyDescent="0.2">
      <c r="A118" s="30"/>
      <c r="B118" s="30">
        <f t="shared" si="0"/>
        <v>117</v>
      </c>
      <c r="D118" s="30"/>
    </row>
    <row r="119" spans="1:4" ht="12.75" customHeight="1" x14ac:dyDescent="0.2">
      <c r="A119" s="30"/>
      <c r="B119" s="30">
        <f t="shared" si="0"/>
        <v>118</v>
      </c>
      <c r="D119" s="30"/>
    </row>
    <row r="120" spans="1:4" ht="12.75" customHeight="1" x14ac:dyDescent="0.2">
      <c r="A120" s="30"/>
      <c r="B120" s="30">
        <f t="shared" si="0"/>
        <v>119</v>
      </c>
      <c r="D120" s="30"/>
    </row>
    <row r="121" spans="1:4" ht="12.75" customHeight="1" x14ac:dyDescent="0.2">
      <c r="A121" s="30"/>
      <c r="B121" s="30">
        <f t="shared" si="0"/>
        <v>120</v>
      </c>
      <c r="D121" s="30"/>
    </row>
    <row r="122" spans="1:4" ht="12.75" customHeight="1" x14ac:dyDescent="0.2">
      <c r="A122" s="30"/>
      <c r="B122" s="30">
        <f t="shared" si="0"/>
        <v>121</v>
      </c>
      <c r="D122" s="30"/>
    </row>
    <row r="123" spans="1:4" ht="12.75" customHeight="1" x14ac:dyDescent="0.2">
      <c r="A123" s="30"/>
      <c r="B123" s="30">
        <f t="shared" si="0"/>
        <v>122</v>
      </c>
      <c r="D123" s="30"/>
    </row>
    <row r="124" spans="1:4" ht="12.75" customHeight="1" x14ac:dyDescent="0.2">
      <c r="A124" s="30"/>
      <c r="B124" s="30">
        <f t="shared" si="0"/>
        <v>123</v>
      </c>
      <c r="D124" s="30"/>
    </row>
    <row r="125" spans="1:4" ht="12.75" customHeight="1" x14ac:dyDescent="0.2">
      <c r="A125" s="30"/>
      <c r="B125" s="30">
        <f t="shared" si="0"/>
        <v>124</v>
      </c>
      <c r="D125" s="30"/>
    </row>
    <row r="126" spans="1:4" ht="12.75" customHeight="1" x14ac:dyDescent="0.2">
      <c r="A126" s="30"/>
      <c r="B126" s="30">
        <f t="shared" si="0"/>
        <v>125</v>
      </c>
      <c r="D126" s="30"/>
    </row>
    <row r="127" spans="1:4" ht="12.75" customHeight="1" x14ac:dyDescent="0.2">
      <c r="A127" s="30"/>
      <c r="B127" s="30">
        <f t="shared" si="0"/>
        <v>126</v>
      </c>
      <c r="D127" s="30"/>
    </row>
    <row r="128" spans="1:4" ht="12.75" customHeight="1" x14ac:dyDescent="0.2">
      <c r="A128" s="30"/>
      <c r="B128" s="30">
        <f t="shared" si="0"/>
        <v>127</v>
      </c>
      <c r="D128" s="30"/>
    </row>
    <row r="129" spans="1:4" ht="12.75" customHeight="1" x14ac:dyDescent="0.2">
      <c r="A129" s="30"/>
      <c r="B129" s="30">
        <f t="shared" si="0"/>
        <v>128</v>
      </c>
      <c r="D129" s="30"/>
    </row>
    <row r="130" spans="1:4" ht="12.75" customHeight="1" x14ac:dyDescent="0.2">
      <c r="A130" s="30"/>
      <c r="B130" s="30">
        <f t="shared" si="0"/>
        <v>129</v>
      </c>
      <c r="D130" s="30"/>
    </row>
    <row r="131" spans="1:4" ht="12.75" customHeight="1" x14ac:dyDescent="0.2">
      <c r="A131" s="30"/>
      <c r="B131" s="30">
        <f t="shared" si="0"/>
        <v>130</v>
      </c>
      <c r="D131" s="30"/>
    </row>
    <row r="132" spans="1:4" ht="12.75" customHeight="1" x14ac:dyDescent="0.2">
      <c r="A132" s="30"/>
      <c r="B132" s="30">
        <f t="shared" si="0"/>
        <v>131</v>
      </c>
      <c r="D132" s="30"/>
    </row>
    <row r="133" spans="1:4" ht="12.75" customHeight="1" x14ac:dyDescent="0.2">
      <c r="A133" s="30"/>
      <c r="B133" s="30">
        <f t="shared" si="0"/>
        <v>132</v>
      </c>
      <c r="D133" s="30"/>
    </row>
    <row r="134" spans="1:4" ht="12.75" customHeight="1" x14ac:dyDescent="0.2">
      <c r="A134" s="30"/>
      <c r="B134" s="30">
        <f t="shared" si="0"/>
        <v>133</v>
      </c>
      <c r="D134" s="30"/>
    </row>
    <row r="135" spans="1:4" ht="12.75" customHeight="1" x14ac:dyDescent="0.2">
      <c r="A135" s="30"/>
      <c r="B135" s="30">
        <f t="shared" si="0"/>
        <v>134</v>
      </c>
      <c r="D135" s="30"/>
    </row>
    <row r="136" spans="1:4" ht="12.75" customHeight="1" x14ac:dyDescent="0.2">
      <c r="A136" s="30"/>
      <c r="B136" s="30">
        <f t="shared" si="0"/>
        <v>135</v>
      </c>
      <c r="D136" s="30"/>
    </row>
    <row r="137" spans="1:4" ht="12.75" customHeight="1" x14ac:dyDescent="0.2">
      <c r="A137" s="30"/>
      <c r="B137" s="30">
        <f t="shared" si="0"/>
        <v>136</v>
      </c>
      <c r="D137" s="30"/>
    </row>
    <row r="138" spans="1:4" ht="12.75" customHeight="1" x14ac:dyDescent="0.2">
      <c r="A138" s="30"/>
      <c r="B138" s="30">
        <f t="shared" si="0"/>
        <v>137</v>
      </c>
      <c r="D138" s="30"/>
    </row>
    <row r="139" spans="1:4" ht="12.75" customHeight="1" x14ac:dyDescent="0.2">
      <c r="A139" s="30"/>
      <c r="B139" s="30">
        <f t="shared" si="0"/>
        <v>138</v>
      </c>
      <c r="D139" s="30"/>
    </row>
    <row r="140" spans="1:4" ht="12.75" customHeight="1" x14ac:dyDescent="0.2">
      <c r="A140" s="30"/>
      <c r="B140" s="30">
        <f t="shared" si="0"/>
        <v>139</v>
      </c>
      <c r="D140" s="30"/>
    </row>
    <row r="141" spans="1:4" ht="12.75" customHeight="1" x14ac:dyDescent="0.2">
      <c r="A141" s="30"/>
      <c r="B141" s="30">
        <f t="shared" si="0"/>
        <v>140</v>
      </c>
      <c r="D141" s="30"/>
    </row>
    <row r="142" spans="1:4" ht="12.75" customHeight="1" x14ac:dyDescent="0.2">
      <c r="A142" s="30"/>
      <c r="B142" s="30">
        <f t="shared" si="0"/>
        <v>141</v>
      </c>
      <c r="D142" s="30"/>
    </row>
    <row r="143" spans="1:4" ht="12.75" customHeight="1" x14ac:dyDescent="0.2">
      <c r="A143" s="30"/>
      <c r="B143" s="30">
        <f t="shared" si="0"/>
        <v>142</v>
      </c>
      <c r="D143" s="30"/>
    </row>
    <row r="144" spans="1:4" ht="12.75" customHeight="1" x14ac:dyDescent="0.2">
      <c r="A144" s="30"/>
      <c r="B144" s="30">
        <f t="shared" si="0"/>
        <v>143</v>
      </c>
      <c r="D144" s="30"/>
    </row>
    <row r="145" spans="1:4" ht="12.75" customHeight="1" x14ac:dyDescent="0.2">
      <c r="A145" s="30"/>
      <c r="B145" s="30">
        <f t="shared" si="0"/>
        <v>144</v>
      </c>
      <c r="D145" s="30"/>
    </row>
    <row r="146" spans="1:4" ht="12.75" customHeight="1" x14ac:dyDescent="0.2">
      <c r="A146" s="30"/>
      <c r="B146" s="30">
        <f t="shared" si="0"/>
        <v>145</v>
      </c>
      <c r="D146" s="30"/>
    </row>
    <row r="147" spans="1:4" ht="12.75" customHeight="1" x14ac:dyDescent="0.2">
      <c r="A147" s="30"/>
      <c r="B147" s="30">
        <f t="shared" si="0"/>
        <v>146</v>
      </c>
      <c r="D147" s="30"/>
    </row>
    <row r="148" spans="1:4" ht="12.75" customHeight="1" x14ac:dyDescent="0.2">
      <c r="A148" s="30"/>
      <c r="B148" s="30">
        <f t="shared" si="0"/>
        <v>147</v>
      </c>
      <c r="D148" s="30"/>
    </row>
    <row r="149" spans="1:4" ht="12.75" customHeight="1" x14ac:dyDescent="0.2">
      <c r="A149" s="30"/>
      <c r="B149" s="30">
        <f t="shared" si="0"/>
        <v>148</v>
      </c>
      <c r="D149" s="30"/>
    </row>
    <row r="150" spans="1:4" ht="12.75" customHeight="1" x14ac:dyDescent="0.2">
      <c r="A150" s="30"/>
      <c r="B150" s="30">
        <f t="shared" si="0"/>
        <v>149</v>
      </c>
      <c r="D150" s="30"/>
    </row>
    <row r="151" spans="1:4" ht="12.75" customHeight="1" x14ac:dyDescent="0.2">
      <c r="A151" s="30"/>
      <c r="B151" s="30">
        <f t="shared" si="0"/>
        <v>150</v>
      </c>
      <c r="D151" s="30"/>
    </row>
    <row r="152" spans="1:4" ht="12.75" customHeight="1" x14ac:dyDescent="0.2">
      <c r="A152" s="30"/>
      <c r="B152" s="30">
        <f t="shared" si="0"/>
        <v>151</v>
      </c>
      <c r="D152" s="30"/>
    </row>
    <row r="153" spans="1:4" ht="12.75" customHeight="1" x14ac:dyDescent="0.2">
      <c r="A153" s="30"/>
      <c r="B153" s="30">
        <f t="shared" si="0"/>
        <v>152</v>
      </c>
      <c r="D153" s="30"/>
    </row>
    <row r="154" spans="1:4" ht="12.75" customHeight="1" x14ac:dyDescent="0.2">
      <c r="A154" s="30"/>
      <c r="B154" s="30">
        <f t="shared" si="0"/>
        <v>153</v>
      </c>
      <c r="D154" s="30"/>
    </row>
    <row r="155" spans="1:4" ht="12.75" customHeight="1" x14ac:dyDescent="0.2">
      <c r="A155" s="30"/>
      <c r="B155" s="30">
        <f t="shared" si="0"/>
        <v>154</v>
      </c>
      <c r="D155" s="30"/>
    </row>
    <row r="156" spans="1:4" ht="12.75" customHeight="1" x14ac:dyDescent="0.2">
      <c r="A156" s="30"/>
      <c r="B156" s="30">
        <f t="shared" si="0"/>
        <v>155</v>
      </c>
      <c r="D156" s="30"/>
    </row>
    <row r="157" spans="1:4" ht="12.75" customHeight="1" x14ac:dyDescent="0.2">
      <c r="A157" s="30"/>
      <c r="B157" s="30">
        <f t="shared" si="0"/>
        <v>156</v>
      </c>
      <c r="D157" s="30"/>
    </row>
    <row r="158" spans="1:4" ht="12.75" customHeight="1" x14ac:dyDescent="0.2">
      <c r="A158" s="30"/>
      <c r="B158" s="30">
        <f t="shared" si="0"/>
        <v>157</v>
      </c>
      <c r="D158" s="30"/>
    </row>
    <row r="159" spans="1:4" ht="12.75" customHeight="1" x14ac:dyDescent="0.2">
      <c r="A159" s="30"/>
      <c r="B159" s="30">
        <f t="shared" si="0"/>
        <v>158</v>
      </c>
      <c r="D159" s="30"/>
    </row>
    <row r="160" spans="1:4" ht="12.75" customHeight="1" x14ac:dyDescent="0.2">
      <c r="A160" s="30"/>
      <c r="B160" s="30">
        <f t="shared" si="0"/>
        <v>159</v>
      </c>
      <c r="D160" s="30"/>
    </row>
    <row r="161" spans="1:4" ht="12.75" customHeight="1" x14ac:dyDescent="0.2">
      <c r="A161" s="30"/>
      <c r="B161" s="30">
        <f t="shared" si="0"/>
        <v>160</v>
      </c>
      <c r="D161" s="30"/>
    </row>
    <row r="162" spans="1:4" ht="12.75" customHeight="1" x14ac:dyDescent="0.2">
      <c r="A162" s="30"/>
      <c r="B162" s="30">
        <f t="shared" si="0"/>
        <v>161</v>
      </c>
      <c r="D162" s="30"/>
    </row>
    <row r="163" spans="1:4" ht="12.75" customHeight="1" x14ac:dyDescent="0.2">
      <c r="A163" s="30"/>
      <c r="B163" s="30">
        <f t="shared" si="0"/>
        <v>162</v>
      </c>
      <c r="D163" s="30"/>
    </row>
    <row r="164" spans="1:4" ht="12.75" customHeight="1" x14ac:dyDescent="0.2">
      <c r="A164" s="30"/>
      <c r="B164" s="30">
        <f t="shared" si="0"/>
        <v>163</v>
      </c>
      <c r="D164" s="30"/>
    </row>
    <row r="165" spans="1:4" ht="12.75" customHeight="1" x14ac:dyDescent="0.2">
      <c r="A165" s="30"/>
      <c r="B165" s="30">
        <f t="shared" si="0"/>
        <v>164</v>
      </c>
      <c r="D165" s="30"/>
    </row>
    <row r="166" spans="1:4" ht="12.75" customHeight="1" x14ac:dyDescent="0.2">
      <c r="A166" s="30"/>
      <c r="B166" s="30">
        <f t="shared" si="0"/>
        <v>165</v>
      </c>
      <c r="D166" s="30"/>
    </row>
    <row r="167" spans="1:4" ht="12.75" customHeight="1" x14ac:dyDescent="0.2">
      <c r="A167" s="30"/>
      <c r="B167" s="30">
        <f t="shared" si="0"/>
        <v>166</v>
      </c>
      <c r="D167" s="30"/>
    </row>
    <row r="168" spans="1:4" ht="12.75" customHeight="1" x14ac:dyDescent="0.2">
      <c r="A168" s="30"/>
      <c r="B168" s="30">
        <f t="shared" si="0"/>
        <v>167</v>
      </c>
      <c r="D168" s="30"/>
    </row>
    <row r="169" spans="1:4" ht="12.75" customHeight="1" x14ac:dyDescent="0.2">
      <c r="A169" s="30"/>
      <c r="B169" s="30">
        <f t="shared" si="0"/>
        <v>168</v>
      </c>
      <c r="D169" s="30"/>
    </row>
    <row r="170" spans="1:4" ht="12.75" customHeight="1" x14ac:dyDescent="0.2">
      <c r="A170" s="30"/>
      <c r="B170" s="30">
        <f t="shared" si="0"/>
        <v>169</v>
      </c>
      <c r="D170" s="30"/>
    </row>
    <row r="171" spans="1:4" ht="12.75" customHeight="1" x14ac:dyDescent="0.2">
      <c r="A171" s="30"/>
      <c r="B171" s="30">
        <f t="shared" si="0"/>
        <v>170</v>
      </c>
      <c r="D171" s="30"/>
    </row>
    <row r="172" spans="1:4" ht="12.75" customHeight="1" x14ac:dyDescent="0.2">
      <c r="A172" s="30"/>
      <c r="B172" s="30">
        <f t="shared" si="0"/>
        <v>171</v>
      </c>
      <c r="D172" s="30"/>
    </row>
    <row r="173" spans="1:4" ht="12.75" customHeight="1" x14ac:dyDescent="0.2">
      <c r="A173" s="30"/>
      <c r="B173" s="30">
        <f t="shared" si="0"/>
        <v>172</v>
      </c>
      <c r="D173" s="30"/>
    </row>
    <row r="174" spans="1:4" ht="12.75" customHeight="1" x14ac:dyDescent="0.2">
      <c r="A174" s="30"/>
      <c r="B174" s="30">
        <f t="shared" si="0"/>
        <v>173</v>
      </c>
      <c r="D174" s="30"/>
    </row>
    <row r="175" spans="1:4" ht="12.75" customHeight="1" x14ac:dyDescent="0.2">
      <c r="A175" s="30"/>
      <c r="B175" s="30">
        <f t="shared" si="0"/>
        <v>174</v>
      </c>
      <c r="D175" s="30"/>
    </row>
    <row r="176" spans="1:4" ht="12.75" customHeight="1" x14ac:dyDescent="0.2">
      <c r="A176" s="30"/>
      <c r="B176" s="30">
        <f t="shared" si="0"/>
        <v>175</v>
      </c>
      <c r="D176" s="30"/>
    </row>
    <row r="177" spans="1:4" ht="12.75" customHeight="1" x14ac:dyDescent="0.2">
      <c r="A177" s="30"/>
      <c r="B177" s="30">
        <f t="shared" si="0"/>
        <v>176</v>
      </c>
      <c r="D177" s="30"/>
    </row>
    <row r="178" spans="1:4" ht="12.75" customHeight="1" x14ac:dyDescent="0.2">
      <c r="A178" s="30"/>
      <c r="B178" s="30">
        <f t="shared" si="0"/>
        <v>177</v>
      </c>
      <c r="D178" s="30"/>
    </row>
    <row r="179" spans="1:4" ht="12.75" customHeight="1" x14ac:dyDescent="0.2">
      <c r="A179" s="30"/>
      <c r="B179" s="30">
        <f t="shared" si="0"/>
        <v>178</v>
      </c>
      <c r="D179" s="30"/>
    </row>
    <row r="180" spans="1:4" ht="12.75" customHeight="1" x14ac:dyDescent="0.2">
      <c r="A180" s="30"/>
      <c r="B180" s="30">
        <f t="shared" si="0"/>
        <v>179</v>
      </c>
      <c r="D180" s="30"/>
    </row>
    <row r="181" spans="1:4" ht="12.75" customHeight="1" x14ac:dyDescent="0.2">
      <c r="A181" s="30"/>
      <c r="B181" s="30">
        <f t="shared" si="0"/>
        <v>180</v>
      </c>
      <c r="D181" s="30"/>
    </row>
    <row r="182" spans="1:4" ht="12.75" customHeight="1" x14ac:dyDescent="0.2">
      <c r="A182" s="30"/>
      <c r="B182" s="30">
        <f t="shared" si="0"/>
        <v>181</v>
      </c>
      <c r="D182" s="30"/>
    </row>
    <row r="183" spans="1:4" ht="12.75" customHeight="1" x14ac:dyDescent="0.2">
      <c r="A183" s="30"/>
      <c r="B183" s="30">
        <f t="shared" si="0"/>
        <v>182</v>
      </c>
      <c r="D183" s="30"/>
    </row>
    <row r="184" spans="1:4" ht="12.75" customHeight="1" x14ac:dyDescent="0.2">
      <c r="A184" s="30"/>
      <c r="B184" s="30">
        <f t="shared" si="0"/>
        <v>183</v>
      </c>
      <c r="D184" s="30"/>
    </row>
    <row r="185" spans="1:4" ht="12.75" customHeight="1" x14ac:dyDescent="0.2">
      <c r="A185" s="30"/>
      <c r="B185" s="30">
        <f t="shared" si="0"/>
        <v>184</v>
      </c>
      <c r="D185" s="30"/>
    </row>
    <row r="186" spans="1:4" ht="12.75" customHeight="1" x14ac:dyDescent="0.2">
      <c r="A186" s="30"/>
      <c r="B186" s="30">
        <f t="shared" si="0"/>
        <v>185</v>
      </c>
      <c r="D186" s="30"/>
    </row>
    <row r="187" spans="1:4" ht="12.75" customHeight="1" x14ac:dyDescent="0.2">
      <c r="A187" s="30"/>
      <c r="B187" s="30">
        <f t="shared" si="0"/>
        <v>186</v>
      </c>
      <c r="D187" s="30"/>
    </row>
    <row r="188" spans="1:4" ht="12.75" customHeight="1" x14ac:dyDescent="0.2">
      <c r="A188" s="30"/>
      <c r="B188" s="30">
        <f t="shared" si="0"/>
        <v>187</v>
      </c>
      <c r="D188" s="30"/>
    </row>
    <row r="189" spans="1:4" ht="12.75" customHeight="1" x14ac:dyDescent="0.2">
      <c r="A189" s="30"/>
      <c r="B189" s="30">
        <f t="shared" si="0"/>
        <v>188</v>
      </c>
      <c r="D189" s="30"/>
    </row>
    <row r="190" spans="1:4" ht="12.75" customHeight="1" x14ac:dyDescent="0.2">
      <c r="A190" s="30"/>
      <c r="B190" s="30">
        <f t="shared" si="0"/>
        <v>189</v>
      </c>
      <c r="D190" s="30"/>
    </row>
    <row r="191" spans="1:4" ht="12.75" customHeight="1" x14ac:dyDescent="0.2">
      <c r="A191" s="30"/>
      <c r="B191" s="30">
        <f t="shared" si="0"/>
        <v>190</v>
      </c>
      <c r="D191" s="30"/>
    </row>
    <row r="192" spans="1:4" ht="12.75" customHeight="1" x14ac:dyDescent="0.2">
      <c r="A192" s="30"/>
      <c r="B192" s="30">
        <f t="shared" si="0"/>
        <v>191</v>
      </c>
      <c r="D192" s="30"/>
    </row>
    <row r="193" spans="1:4" ht="12.75" customHeight="1" x14ac:dyDescent="0.2">
      <c r="A193" s="30"/>
      <c r="B193" s="30">
        <f t="shared" si="0"/>
        <v>192</v>
      </c>
      <c r="D193" s="30"/>
    </row>
    <row r="194" spans="1:4" ht="12.75" customHeight="1" x14ac:dyDescent="0.2">
      <c r="A194" s="30"/>
      <c r="B194" s="30">
        <f t="shared" si="0"/>
        <v>193</v>
      </c>
      <c r="D194" s="30"/>
    </row>
    <row r="195" spans="1:4" ht="12.75" customHeight="1" x14ac:dyDescent="0.2">
      <c r="A195" s="30"/>
      <c r="B195" s="30">
        <f t="shared" si="0"/>
        <v>194</v>
      </c>
      <c r="D195" s="30"/>
    </row>
    <row r="196" spans="1:4" ht="12.75" customHeight="1" x14ac:dyDescent="0.2">
      <c r="A196" s="30"/>
      <c r="B196" s="30">
        <f t="shared" si="0"/>
        <v>195</v>
      </c>
      <c r="D196" s="30"/>
    </row>
    <row r="197" spans="1:4" ht="12.75" customHeight="1" x14ac:dyDescent="0.2">
      <c r="A197" s="30"/>
      <c r="B197" s="30">
        <f t="shared" si="0"/>
        <v>196</v>
      </c>
      <c r="D197" s="30"/>
    </row>
    <row r="198" spans="1:4" ht="12.75" customHeight="1" x14ac:dyDescent="0.2">
      <c r="A198" s="30"/>
      <c r="B198" s="30">
        <f t="shared" si="0"/>
        <v>197</v>
      </c>
      <c r="D198" s="30"/>
    </row>
    <row r="199" spans="1:4" ht="12.75" customHeight="1" x14ac:dyDescent="0.2">
      <c r="A199" s="30"/>
      <c r="B199" s="30">
        <f t="shared" si="0"/>
        <v>198</v>
      </c>
      <c r="D199" s="30"/>
    </row>
    <row r="200" spans="1:4" ht="12.75" customHeight="1" x14ac:dyDescent="0.2">
      <c r="A200" s="30"/>
      <c r="B200" s="30">
        <f t="shared" si="0"/>
        <v>199</v>
      </c>
      <c r="D200" s="30"/>
    </row>
    <row r="201" spans="1:4" ht="12.75" customHeight="1" x14ac:dyDescent="0.2">
      <c r="A201" s="30"/>
      <c r="B201" s="30">
        <f t="shared" si="0"/>
        <v>200</v>
      </c>
      <c r="D201" s="30"/>
    </row>
    <row r="202" spans="1:4" ht="12.75" customHeight="1" x14ac:dyDescent="0.2">
      <c r="A202" s="30"/>
      <c r="B202" s="30">
        <f t="shared" si="0"/>
        <v>201</v>
      </c>
      <c r="D202" s="30"/>
    </row>
    <row r="203" spans="1:4" ht="12.75" customHeight="1" x14ac:dyDescent="0.2">
      <c r="A203" s="30"/>
      <c r="B203" s="30">
        <f t="shared" si="0"/>
        <v>202</v>
      </c>
      <c r="D203" s="30"/>
    </row>
    <row r="204" spans="1:4" ht="12.75" customHeight="1" x14ac:dyDescent="0.2">
      <c r="A204" s="30"/>
      <c r="B204" s="30">
        <f t="shared" si="0"/>
        <v>203</v>
      </c>
      <c r="D204" s="30"/>
    </row>
    <row r="205" spans="1:4" ht="12.75" customHeight="1" x14ac:dyDescent="0.2">
      <c r="A205" s="30"/>
      <c r="B205" s="30">
        <f t="shared" si="0"/>
        <v>204</v>
      </c>
      <c r="D205" s="30"/>
    </row>
    <row r="206" spans="1:4" ht="12.75" customHeight="1" x14ac:dyDescent="0.2">
      <c r="A206" s="30"/>
      <c r="B206" s="30">
        <f t="shared" si="0"/>
        <v>205</v>
      </c>
      <c r="D206" s="30"/>
    </row>
    <row r="207" spans="1:4" ht="12.75" customHeight="1" x14ac:dyDescent="0.2">
      <c r="A207" s="30"/>
      <c r="B207" s="30">
        <f t="shared" si="0"/>
        <v>206</v>
      </c>
      <c r="D207" s="30"/>
    </row>
    <row r="208" spans="1:4" ht="12.75" customHeight="1" x14ac:dyDescent="0.2">
      <c r="A208" s="30"/>
      <c r="B208" s="30">
        <f t="shared" si="0"/>
        <v>207</v>
      </c>
      <c r="D208" s="30"/>
    </row>
    <row r="209" spans="1:4" ht="12.75" customHeight="1" x14ac:dyDescent="0.2">
      <c r="A209" s="30"/>
      <c r="B209" s="30">
        <f t="shared" si="0"/>
        <v>208</v>
      </c>
      <c r="D209" s="30"/>
    </row>
    <row r="210" spans="1:4" ht="12.75" customHeight="1" x14ac:dyDescent="0.2">
      <c r="A210" s="30"/>
      <c r="B210" s="30">
        <f t="shared" si="0"/>
        <v>209</v>
      </c>
      <c r="D210" s="30"/>
    </row>
    <row r="211" spans="1:4" ht="12.75" customHeight="1" x14ac:dyDescent="0.2">
      <c r="A211" s="30"/>
      <c r="B211" s="30">
        <f t="shared" si="0"/>
        <v>210</v>
      </c>
      <c r="D211" s="30"/>
    </row>
    <row r="212" spans="1:4" ht="12.75" customHeight="1" x14ac:dyDescent="0.2">
      <c r="A212" s="30"/>
      <c r="B212" s="30">
        <f t="shared" si="0"/>
        <v>211</v>
      </c>
      <c r="D212" s="30"/>
    </row>
    <row r="213" spans="1:4" ht="12.75" customHeight="1" x14ac:dyDescent="0.2">
      <c r="A213" s="30"/>
      <c r="B213" s="30">
        <f t="shared" si="0"/>
        <v>212</v>
      </c>
      <c r="D213" s="30"/>
    </row>
    <row r="214" spans="1:4" ht="12.75" customHeight="1" x14ac:dyDescent="0.2">
      <c r="A214" s="30"/>
      <c r="B214" s="30">
        <f t="shared" si="0"/>
        <v>213</v>
      </c>
      <c r="D214" s="30"/>
    </row>
    <row r="215" spans="1:4" ht="12.75" customHeight="1" x14ac:dyDescent="0.2">
      <c r="A215" s="30"/>
      <c r="B215" s="30">
        <f t="shared" si="0"/>
        <v>214</v>
      </c>
      <c r="D215" s="30"/>
    </row>
    <row r="216" spans="1:4" ht="12.75" customHeight="1" x14ac:dyDescent="0.2">
      <c r="A216" s="30"/>
      <c r="B216" s="30">
        <f t="shared" si="0"/>
        <v>215</v>
      </c>
      <c r="D216" s="30"/>
    </row>
    <row r="217" spans="1:4" ht="12.75" customHeight="1" x14ac:dyDescent="0.2">
      <c r="A217" s="30"/>
      <c r="B217" s="30">
        <f t="shared" si="0"/>
        <v>216</v>
      </c>
      <c r="D217" s="30"/>
    </row>
    <row r="218" spans="1:4" ht="12.75" customHeight="1" x14ac:dyDescent="0.2">
      <c r="A218" s="30"/>
      <c r="B218" s="30">
        <f t="shared" si="0"/>
        <v>217</v>
      </c>
      <c r="D218" s="30"/>
    </row>
    <row r="219" spans="1:4" ht="12.75" customHeight="1" x14ac:dyDescent="0.2">
      <c r="A219" s="30"/>
      <c r="B219" s="30">
        <f t="shared" si="0"/>
        <v>218</v>
      </c>
      <c r="D219" s="30"/>
    </row>
    <row r="220" spans="1:4" ht="12.75" customHeight="1" x14ac:dyDescent="0.2">
      <c r="A220" s="30"/>
      <c r="B220" s="30">
        <f t="shared" si="0"/>
        <v>219</v>
      </c>
      <c r="D220" s="30"/>
    </row>
    <row r="221" spans="1:4" ht="12.75" customHeight="1" x14ac:dyDescent="0.2">
      <c r="A221" s="30"/>
      <c r="B221" s="30">
        <f t="shared" si="0"/>
        <v>220</v>
      </c>
      <c r="D221" s="30"/>
    </row>
    <row r="222" spans="1:4" ht="12.75" customHeight="1" x14ac:dyDescent="0.2">
      <c r="A222" s="30"/>
      <c r="B222" s="30">
        <f t="shared" si="0"/>
        <v>221</v>
      </c>
      <c r="D222" s="30"/>
    </row>
    <row r="223" spans="1:4" ht="12.75" customHeight="1" x14ac:dyDescent="0.2">
      <c r="A223" s="30"/>
      <c r="B223" s="30">
        <f t="shared" si="0"/>
        <v>222</v>
      </c>
      <c r="D223" s="30"/>
    </row>
    <row r="224" spans="1:4" ht="12.75" customHeight="1" x14ac:dyDescent="0.2">
      <c r="A224" s="30"/>
      <c r="B224" s="30">
        <f t="shared" si="0"/>
        <v>223</v>
      </c>
      <c r="D224" s="30"/>
    </row>
    <row r="225" spans="1:4" ht="12.75" customHeight="1" x14ac:dyDescent="0.2">
      <c r="A225" s="30"/>
      <c r="B225" s="30">
        <f t="shared" si="0"/>
        <v>224</v>
      </c>
      <c r="D225" s="30"/>
    </row>
    <row r="226" spans="1:4" ht="12.75" customHeight="1" x14ac:dyDescent="0.2">
      <c r="A226" s="30"/>
      <c r="B226" s="30">
        <f t="shared" si="0"/>
        <v>225</v>
      </c>
      <c r="D226" s="30"/>
    </row>
    <row r="227" spans="1:4" ht="12.75" customHeight="1" x14ac:dyDescent="0.2">
      <c r="A227" s="30"/>
      <c r="B227" s="30">
        <f t="shared" si="0"/>
        <v>226</v>
      </c>
      <c r="D227" s="30"/>
    </row>
    <row r="228" spans="1:4" ht="12.75" customHeight="1" x14ac:dyDescent="0.2">
      <c r="A228" s="30"/>
      <c r="B228" s="30">
        <f t="shared" si="0"/>
        <v>227</v>
      </c>
      <c r="D228" s="30"/>
    </row>
    <row r="229" spans="1:4" ht="12.75" customHeight="1" x14ac:dyDescent="0.2">
      <c r="A229" s="30"/>
      <c r="B229" s="30">
        <f t="shared" si="0"/>
        <v>228</v>
      </c>
      <c r="D229" s="30"/>
    </row>
    <row r="230" spans="1:4" ht="12.75" customHeight="1" x14ac:dyDescent="0.2">
      <c r="A230" s="30"/>
      <c r="B230" s="30">
        <f t="shared" si="0"/>
        <v>229</v>
      </c>
      <c r="D230" s="30"/>
    </row>
    <row r="231" spans="1:4" ht="12.75" customHeight="1" x14ac:dyDescent="0.2">
      <c r="A231" s="30"/>
      <c r="B231" s="30">
        <f t="shared" si="0"/>
        <v>230</v>
      </c>
      <c r="D231" s="30"/>
    </row>
    <row r="232" spans="1:4" ht="12.75" customHeight="1" x14ac:dyDescent="0.2">
      <c r="A232" s="30"/>
      <c r="B232" s="30">
        <f t="shared" si="0"/>
        <v>231</v>
      </c>
      <c r="D232" s="30"/>
    </row>
    <row r="233" spans="1:4" ht="12.75" customHeight="1" x14ac:dyDescent="0.2">
      <c r="A233" s="30"/>
      <c r="B233" s="30">
        <f t="shared" si="0"/>
        <v>232</v>
      </c>
      <c r="D233" s="30"/>
    </row>
    <row r="234" spans="1:4" ht="12.75" customHeight="1" x14ac:dyDescent="0.2">
      <c r="A234" s="30"/>
      <c r="B234" s="30">
        <f t="shared" si="0"/>
        <v>233</v>
      </c>
      <c r="D234" s="30"/>
    </row>
    <row r="235" spans="1:4" ht="12.75" customHeight="1" x14ac:dyDescent="0.2">
      <c r="A235" s="30"/>
      <c r="B235" s="30">
        <f t="shared" si="0"/>
        <v>234</v>
      </c>
      <c r="D235" s="30"/>
    </row>
    <row r="236" spans="1:4" ht="12.75" customHeight="1" x14ac:dyDescent="0.2">
      <c r="A236" s="30"/>
      <c r="B236" s="30">
        <f t="shared" si="0"/>
        <v>235</v>
      </c>
      <c r="D236" s="30"/>
    </row>
    <row r="237" spans="1:4" ht="12.75" customHeight="1" x14ac:dyDescent="0.2">
      <c r="A237" s="30"/>
      <c r="B237" s="30">
        <f t="shared" si="0"/>
        <v>236</v>
      </c>
      <c r="D237" s="30"/>
    </row>
    <row r="238" spans="1:4" ht="12.75" customHeight="1" x14ac:dyDescent="0.2">
      <c r="A238" s="30"/>
      <c r="B238" s="30">
        <f t="shared" si="0"/>
        <v>237</v>
      </c>
      <c r="D238" s="30"/>
    </row>
    <row r="239" spans="1:4" ht="12.75" customHeight="1" x14ac:dyDescent="0.2">
      <c r="A239" s="30"/>
      <c r="B239" s="30">
        <f t="shared" si="0"/>
        <v>238</v>
      </c>
      <c r="D239" s="30"/>
    </row>
    <row r="240" spans="1:4" ht="12.75" customHeight="1" x14ac:dyDescent="0.2">
      <c r="A240" s="30"/>
      <c r="B240" s="30">
        <f t="shared" si="0"/>
        <v>239</v>
      </c>
      <c r="D240" s="30"/>
    </row>
    <row r="241" spans="1:4" ht="12.75" customHeight="1" x14ac:dyDescent="0.2">
      <c r="A241" s="30"/>
      <c r="B241" s="30">
        <f t="shared" si="0"/>
        <v>240</v>
      </c>
      <c r="D241" s="30"/>
    </row>
    <row r="242" spans="1:4" ht="12.75" customHeight="1" x14ac:dyDescent="0.2">
      <c r="A242" s="30"/>
      <c r="B242" s="30">
        <f t="shared" si="0"/>
        <v>241</v>
      </c>
      <c r="D242" s="30"/>
    </row>
    <row r="243" spans="1:4" ht="12.75" customHeight="1" x14ac:dyDescent="0.2">
      <c r="A243" s="30"/>
      <c r="B243" s="30">
        <f t="shared" si="0"/>
        <v>242</v>
      </c>
      <c r="D243" s="30"/>
    </row>
    <row r="244" spans="1:4" ht="12.75" customHeight="1" x14ac:dyDescent="0.2">
      <c r="A244" s="30"/>
      <c r="B244" s="30">
        <f t="shared" si="0"/>
        <v>243</v>
      </c>
      <c r="D244" s="30"/>
    </row>
    <row r="245" spans="1:4" ht="12.75" customHeight="1" x14ac:dyDescent="0.2">
      <c r="A245" s="30"/>
      <c r="B245" s="30">
        <f t="shared" si="0"/>
        <v>244</v>
      </c>
      <c r="D245" s="30"/>
    </row>
    <row r="246" spans="1:4" ht="12.75" customHeight="1" x14ac:dyDescent="0.2">
      <c r="A246" s="30"/>
      <c r="B246" s="30">
        <f t="shared" si="0"/>
        <v>245</v>
      </c>
      <c r="D246" s="30"/>
    </row>
    <row r="247" spans="1:4" ht="12.75" customHeight="1" x14ac:dyDescent="0.2">
      <c r="A247" s="30"/>
      <c r="B247" s="30">
        <f t="shared" si="0"/>
        <v>246</v>
      </c>
      <c r="D247" s="30"/>
    </row>
    <row r="248" spans="1:4" ht="12.75" customHeight="1" x14ac:dyDescent="0.2">
      <c r="A248" s="30"/>
      <c r="B248" s="30">
        <f t="shared" si="0"/>
        <v>247</v>
      </c>
      <c r="D248" s="30"/>
    </row>
    <row r="249" spans="1:4" ht="12.75" customHeight="1" x14ac:dyDescent="0.2">
      <c r="A249" s="30"/>
      <c r="B249" s="30">
        <f t="shared" si="0"/>
        <v>248</v>
      </c>
      <c r="D249" s="30"/>
    </row>
    <row r="250" spans="1:4" ht="12.75" customHeight="1" x14ac:dyDescent="0.2">
      <c r="A250" s="30"/>
      <c r="B250" s="30">
        <f t="shared" si="0"/>
        <v>249</v>
      </c>
      <c r="D250" s="30"/>
    </row>
    <row r="251" spans="1:4" ht="12.75" customHeight="1" x14ac:dyDescent="0.2">
      <c r="A251" s="30"/>
      <c r="B251" s="30">
        <f t="shared" si="0"/>
        <v>250</v>
      </c>
      <c r="D251" s="30"/>
    </row>
    <row r="252" spans="1:4" ht="12.75" customHeight="1" x14ac:dyDescent="0.2">
      <c r="A252" s="30"/>
      <c r="B252" s="30">
        <f t="shared" si="0"/>
        <v>251</v>
      </c>
      <c r="D252" s="30"/>
    </row>
    <row r="253" spans="1:4" ht="12.75" customHeight="1" x14ac:dyDescent="0.2">
      <c r="A253" s="30"/>
      <c r="B253" s="30">
        <f t="shared" si="0"/>
        <v>252</v>
      </c>
      <c r="D253" s="30"/>
    </row>
    <row r="254" spans="1:4" ht="12.75" customHeight="1" x14ac:dyDescent="0.2">
      <c r="A254" s="30"/>
      <c r="B254" s="30">
        <f t="shared" si="0"/>
        <v>253</v>
      </c>
      <c r="D254" s="30"/>
    </row>
    <row r="255" spans="1:4" ht="12.75" customHeight="1" x14ac:dyDescent="0.2">
      <c r="A255" s="30"/>
      <c r="B255" s="30">
        <f t="shared" si="0"/>
        <v>254</v>
      </c>
      <c r="D255" s="30"/>
    </row>
    <row r="256" spans="1:4" ht="12.75" customHeight="1" x14ac:dyDescent="0.2">
      <c r="A256" s="30"/>
      <c r="B256" s="30">
        <f t="shared" si="0"/>
        <v>255</v>
      </c>
      <c r="D256" s="30"/>
    </row>
    <row r="257" spans="1:4" ht="12.75" customHeight="1" x14ac:dyDescent="0.2">
      <c r="A257" s="30"/>
      <c r="B257" s="30">
        <f t="shared" si="0"/>
        <v>256</v>
      </c>
      <c r="D257" s="30"/>
    </row>
    <row r="258" spans="1:4" ht="12.75" customHeight="1" x14ac:dyDescent="0.2">
      <c r="A258" s="30"/>
      <c r="B258" s="30">
        <f t="shared" ref="B258:B301" si="1">B257+1</f>
        <v>257</v>
      </c>
      <c r="D258" s="30"/>
    </row>
    <row r="259" spans="1:4" ht="12.75" customHeight="1" x14ac:dyDescent="0.2">
      <c r="A259" s="30"/>
      <c r="B259" s="30">
        <f t="shared" si="1"/>
        <v>258</v>
      </c>
      <c r="D259" s="30"/>
    </row>
    <row r="260" spans="1:4" ht="12.75" customHeight="1" x14ac:dyDescent="0.2">
      <c r="A260" s="30"/>
      <c r="B260" s="30">
        <f t="shared" si="1"/>
        <v>259</v>
      </c>
      <c r="D260" s="30"/>
    </row>
    <row r="261" spans="1:4" ht="12.75" customHeight="1" x14ac:dyDescent="0.2">
      <c r="A261" s="30"/>
      <c r="B261" s="30">
        <f t="shared" si="1"/>
        <v>260</v>
      </c>
      <c r="D261" s="30"/>
    </row>
    <row r="262" spans="1:4" ht="12.75" customHeight="1" x14ac:dyDescent="0.2">
      <c r="A262" s="30"/>
      <c r="B262" s="30">
        <f t="shared" si="1"/>
        <v>261</v>
      </c>
      <c r="D262" s="30"/>
    </row>
    <row r="263" spans="1:4" ht="12.75" customHeight="1" x14ac:dyDescent="0.2">
      <c r="A263" s="30"/>
      <c r="B263" s="30">
        <f t="shared" si="1"/>
        <v>262</v>
      </c>
      <c r="D263" s="30"/>
    </row>
    <row r="264" spans="1:4" ht="12.75" customHeight="1" x14ac:dyDescent="0.2">
      <c r="A264" s="30"/>
      <c r="B264" s="30">
        <f t="shared" si="1"/>
        <v>263</v>
      </c>
      <c r="D264" s="30"/>
    </row>
    <row r="265" spans="1:4" ht="12.75" customHeight="1" x14ac:dyDescent="0.2">
      <c r="A265" s="30"/>
      <c r="B265" s="30">
        <f t="shared" si="1"/>
        <v>264</v>
      </c>
      <c r="D265" s="30"/>
    </row>
    <row r="266" spans="1:4" ht="12.75" customHeight="1" x14ac:dyDescent="0.2">
      <c r="A266" s="30"/>
      <c r="B266" s="30">
        <f t="shared" si="1"/>
        <v>265</v>
      </c>
      <c r="D266" s="30"/>
    </row>
    <row r="267" spans="1:4" ht="12.75" customHeight="1" x14ac:dyDescent="0.2">
      <c r="A267" s="30"/>
      <c r="B267" s="30">
        <f t="shared" si="1"/>
        <v>266</v>
      </c>
      <c r="D267" s="30"/>
    </row>
    <row r="268" spans="1:4" ht="12.75" customHeight="1" x14ac:dyDescent="0.2">
      <c r="A268" s="30"/>
      <c r="B268" s="30">
        <f t="shared" si="1"/>
        <v>267</v>
      </c>
      <c r="D268" s="30"/>
    </row>
    <row r="269" spans="1:4" ht="12.75" customHeight="1" x14ac:dyDescent="0.2">
      <c r="A269" s="30"/>
      <c r="B269" s="30">
        <f t="shared" si="1"/>
        <v>268</v>
      </c>
      <c r="D269" s="30"/>
    </row>
    <row r="270" spans="1:4" ht="12.75" customHeight="1" x14ac:dyDescent="0.2">
      <c r="A270" s="30"/>
      <c r="B270" s="30">
        <f t="shared" si="1"/>
        <v>269</v>
      </c>
      <c r="D270" s="30"/>
    </row>
    <row r="271" spans="1:4" ht="12.75" customHeight="1" x14ac:dyDescent="0.2">
      <c r="A271" s="30"/>
      <c r="B271" s="30">
        <f t="shared" si="1"/>
        <v>270</v>
      </c>
      <c r="D271" s="30"/>
    </row>
    <row r="272" spans="1:4" ht="12.75" customHeight="1" x14ac:dyDescent="0.2">
      <c r="A272" s="30"/>
      <c r="B272" s="30">
        <f t="shared" si="1"/>
        <v>271</v>
      </c>
      <c r="D272" s="30"/>
    </row>
    <row r="273" spans="1:4" ht="12.75" customHeight="1" x14ac:dyDescent="0.2">
      <c r="A273" s="30"/>
      <c r="B273" s="30">
        <f t="shared" si="1"/>
        <v>272</v>
      </c>
      <c r="D273" s="30"/>
    </row>
    <row r="274" spans="1:4" ht="12.75" customHeight="1" x14ac:dyDescent="0.2">
      <c r="A274" s="30"/>
      <c r="B274" s="30">
        <f t="shared" si="1"/>
        <v>273</v>
      </c>
      <c r="D274" s="30"/>
    </row>
    <row r="275" spans="1:4" ht="12.75" customHeight="1" x14ac:dyDescent="0.2">
      <c r="A275" s="30"/>
      <c r="B275" s="30">
        <f t="shared" si="1"/>
        <v>274</v>
      </c>
      <c r="D275" s="30"/>
    </row>
    <row r="276" spans="1:4" ht="12.75" customHeight="1" x14ac:dyDescent="0.2">
      <c r="A276" s="30"/>
      <c r="B276" s="30">
        <f t="shared" si="1"/>
        <v>275</v>
      </c>
      <c r="D276" s="30"/>
    </row>
    <row r="277" spans="1:4" ht="12.75" customHeight="1" x14ac:dyDescent="0.2">
      <c r="A277" s="30"/>
      <c r="B277" s="30">
        <f t="shared" si="1"/>
        <v>276</v>
      </c>
      <c r="D277" s="30"/>
    </row>
    <row r="278" spans="1:4" ht="12.75" customHeight="1" x14ac:dyDescent="0.2">
      <c r="A278" s="30"/>
      <c r="B278" s="30">
        <f t="shared" si="1"/>
        <v>277</v>
      </c>
      <c r="D278" s="30"/>
    </row>
    <row r="279" spans="1:4" ht="12.75" customHeight="1" x14ac:dyDescent="0.2">
      <c r="A279" s="30"/>
      <c r="B279" s="30">
        <f t="shared" si="1"/>
        <v>278</v>
      </c>
      <c r="D279" s="30"/>
    </row>
    <row r="280" spans="1:4" ht="12.75" customHeight="1" x14ac:dyDescent="0.2">
      <c r="A280" s="30"/>
      <c r="B280" s="30">
        <f t="shared" si="1"/>
        <v>279</v>
      </c>
      <c r="D280" s="30"/>
    </row>
    <row r="281" spans="1:4" ht="12.75" customHeight="1" x14ac:dyDescent="0.2">
      <c r="A281" s="30"/>
      <c r="B281" s="30">
        <f t="shared" si="1"/>
        <v>280</v>
      </c>
      <c r="D281" s="30"/>
    </row>
    <row r="282" spans="1:4" ht="12.75" customHeight="1" x14ac:dyDescent="0.2">
      <c r="A282" s="30"/>
      <c r="B282" s="30">
        <f t="shared" si="1"/>
        <v>281</v>
      </c>
      <c r="D282" s="30"/>
    </row>
    <row r="283" spans="1:4" ht="12.75" customHeight="1" x14ac:dyDescent="0.2">
      <c r="A283" s="30"/>
      <c r="B283" s="30">
        <f t="shared" si="1"/>
        <v>282</v>
      </c>
      <c r="D283" s="30"/>
    </row>
    <row r="284" spans="1:4" ht="12.75" customHeight="1" x14ac:dyDescent="0.2">
      <c r="A284" s="30"/>
      <c r="B284" s="30">
        <f t="shared" si="1"/>
        <v>283</v>
      </c>
      <c r="D284" s="30"/>
    </row>
    <row r="285" spans="1:4" ht="12.75" customHeight="1" x14ac:dyDescent="0.2">
      <c r="A285" s="30"/>
      <c r="B285" s="30">
        <f t="shared" si="1"/>
        <v>284</v>
      </c>
      <c r="D285" s="30"/>
    </row>
    <row r="286" spans="1:4" ht="12.75" customHeight="1" x14ac:dyDescent="0.2">
      <c r="A286" s="30"/>
      <c r="B286" s="30">
        <f t="shared" si="1"/>
        <v>285</v>
      </c>
      <c r="D286" s="30"/>
    </row>
    <row r="287" spans="1:4" ht="12.75" customHeight="1" x14ac:dyDescent="0.2">
      <c r="A287" s="30"/>
      <c r="B287" s="30">
        <f t="shared" si="1"/>
        <v>286</v>
      </c>
      <c r="D287" s="30"/>
    </row>
    <row r="288" spans="1:4" ht="12.75" customHeight="1" x14ac:dyDescent="0.2">
      <c r="A288" s="30"/>
      <c r="B288" s="30">
        <f t="shared" si="1"/>
        <v>287</v>
      </c>
      <c r="D288" s="30"/>
    </row>
    <row r="289" spans="1:4" ht="12.75" customHeight="1" x14ac:dyDescent="0.2">
      <c r="A289" s="30"/>
      <c r="B289" s="30">
        <f t="shared" si="1"/>
        <v>288</v>
      </c>
      <c r="D289" s="30"/>
    </row>
    <row r="290" spans="1:4" ht="12.75" customHeight="1" x14ac:dyDescent="0.2">
      <c r="A290" s="30"/>
      <c r="B290" s="30">
        <f t="shared" si="1"/>
        <v>289</v>
      </c>
      <c r="D290" s="30"/>
    </row>
    <row r="291" spans="1:4" ht="12.75" customHeight="1" x14ac:dyDescent="0.2">
      <c r="A291" s="30"/>
      <c r="B291" s="30">
        <f t="shared" si="1"/>
        <v>290</v>
      </c>
      <c r="D291" s="30"/>
    </row>
    <row r="292" spans="1:4" ht="12.75" customHeight="1" x14ac:dyDescent="0.2">
      <c r="A292" s="30"/>
      <c r="B292" s="30">
        <f t="shared" si="1"/>
        <v>291</v>
      </c>
      <c r="D292" s="30"/>
    </row>
    <row r="293" spans="1:4" ht="12.75" customHeight="1" x14ac:dyDescent="0.2">
      <c r="A293" s="30"/>
      <c r="B293" s="30">
        <f t="shared" si="1"/>
        <v>292</v>
      </c>
      <c r="D293" s="30"/>
    </row>
    <row r="294" spans="1:4" ht="12.75" customHeight="1" x14ac:dyDescent="0.2">
      <c r="A294" s="30"/>
      <c r="B294" s="30">
        <f t="shared" si="1"/>
        <v>293</v>
      </c>
      <c r="D294" s="30"/>
    </row>
    <row r="295" spans="1:4" ht="12.75" customHeight="1" x14ac:dyDescent="0.2">
      <c r="A295" s="30"/>
      <c r="B295" s="30">
        <f t="shared" si="1"/>
        <v>294</v>
      </c>
      <c r="D295" s="30"/>
    </row>
    <row r="296" spans="1:4" ht="12.75" customHeight="1" x14ac:dyDescent="0.2">
      <c r="A296" s="30"/>
      <c r="B296" s="30">
        <f t="shared" si="1"/>
        <v>295</v>
      </c>
      <c r="D296" s="30"/>
    </row>
    <row r="297" spans="1:4" ht="12.75" customHeight="1" x14ac:dyDescent="0.2">
      <c r="A297" s="30"/>
      <c r="B297" s="30">
        <f t="shared" si="1"/>
        <v>296</v>
      </c>
      <c r="D297" s="30"/>
    </row>
    <row r="298" spans="1:4" ht="12.75" customHeight="1" x14ac:dyDescent="0.2">
      <c r="A298" s="30"/>
      <c r="B298" s="30">
        <f t="shared" si="1"/>
        <v>297</v>
      </c>
      <c r="D298" s="30"/>
    </row>
    <row r="299" spans="1:4" ht="12.75" customHeight="1" x14ac:dyDescent="0.2">
      <c r="A299" s="30"/>
      <c r="B299" s="30">
        <f t="shared" si="1"/>
        <v>298</v>
      </c>
      <c r="D299" s="30"/>
    </row>
    <row r="300" spans="1:4" ht="12.75" customHeight="1" x14ac:dyDescent="0.2">
      <c r="A300" s="30"/>
      <c r="B300" s="30">
        <f t="shared" si="1"/>
        <v>299</v>
      </c>
      <c r="D300" s="30"/>
    </row>
    <row r="301" spans="1:4" ht="12.75" customHeight="1" x14ac:dyDescent="0.2">
      <c r="A301" s="30"/>
      <c r="B301" s="30">
        <f t="shared" si="1"/>
        <v>300</v>
      </c>
      <c r="D301" s="30"/>
    </row>
  </sheetData>
  <pageMargins left="0.75" right="0.75" top="1" bottom="1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Charts</vt:lpstr>
      </vt:variant>
      <vt:variant>
        <vt:i4>1</vt:i4>
      </vt:variant>
    </vt:vector>
  </HeadingPairs>
  <TitlesOfParts>
    <vt:vector size="14" baseType="lpstr">
      <vt:lpstr>Summary</vt:lpstr>
      <vt:lpstr>Entry</vt:lpstr>
      <vt:lpstr>Finish</vt:lpstr>
      <vt:lpstr>Results</vt:lpstr>
      <vt:lpstr>PDFdisplay</vt:lpstr>
      <vt:lpstr>with ckpt</vt:lpstr>
      <vt:lpstr>winners1</vt:lpstr>
      <vt:lpstr>winners2</vt:lpstr>
      <vt:lpstr>Summit</vt:lpstr>
      <vt:lpstr>categories</vt:lpstr>
      <vt:lpstr>Work (Mteams)</vt:lpstr>
      <vt:lpstr>Work (Wteams)</vt:lpstr>
      <vt:lpstr>Work(winners1)</vt:lpstr>
      <vt:lpstr>Chart1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Adrian Watts</cp:lastModifiedBy>
  <cp:lastPrinted>2012-06-26T16:07:47Z</cp:lastPrinted>
  <dcterms:created xsi:type="dcterms:W3CDTF">2003-06-24T19:44:19Z</dcterms:created>
  <dcterms:modified xsi:type="dcterms:W3CDTF">2022-08-26T09:56:34Z</dcterms:modified>
</cp:coreProperties>
</file>