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ttps://d.docs.live.net/3ccb7a8715d01ec5/Documents/Amanda/Harriers/"/>
    </mc:Choice>
  </mc:AlternateContent>
  <xr:revisionPtr revIDLastSave="1184" documentId="8_{1CD5737A-76A7-4878-B988-DE24B6DF16DE}" xr6:coauthVersionLast="47" xr6:coauthVersionMax="47" xr10:uidLastSave="{25791BF2-67D2-4BD1-B021-8574C5C4FA69}"/>
  <bookViews>
    <workbookView xWindow="1080" yWindow="1080" windowWidth="26625" windowHeight="13995" tabRatio="773" xr2:uid="{00000000-000D-0000-FFFF-FFFF00000000}"/>
  </bookViews>
  <sheets>
    <sheet name="ENTRANTS" sheetId="1" r:id="rId1"/>
    <sheet name="RESULTS" sheetId="2" r:id="rId2"/>
    <sheet name="RANKINGS" sheetId="3" r:id="rId3"/>
  </sheets>
  <externalReferences>
    <externalReference r:id="rId4"/>
  </externalReferences>
  <definedNames>
    <definedName name="_xlnm._FilterDatabase" localSheetId="0" hidden="1">ENTRANTS!$A$1:$H$1001</definedName>
    <definedName name="_xlnm._FilterDatabase" localSheetId="1" hidden="1">RESULTS!$A$1:$AD$1000</definedName>
    <definedName name="a">RESULTS!$D$1:$H$1000</definedName>
    <definedName name="CAT_LIST">#REF!</definedName>
    <definedName name="CAT_RANGE">RESULTS!$B$1:$O$1000</definedName>
    <definedName name="CAT_Results">[1]Results!$B$2:$L$501</definedName>
    <definedName name="CLUB_MEN">RESULTS!$T$1:$AD$1000</definedName>
    <definedName name="CLUB_RANGE">RESULTS!$R$1:$AD$1000</definedName>
    <definedName name="CLUB_WOMEN">RESULTS!$V$1:$AD$1000</definedName>
    <definedName name="ENTRANTS">#REF!</definedName>
    <definedName name="GEN_RANGE">RESULTS!$A$1:$O$1000</definedName>
    <definedName name="GENDER_Results">[1]Results!$A$2:$L$501</definedName>
    <definedName name="_xlnm.Print_Area" localSheetId="0">ENTRANTS!$A$1:$H$300</definedName>
    <definedName name="_xlnm.Print_Area" localSheetId="2">RANKINGS!$B$1:$S$84</definedName>
    <definedName name="_xlnm.Print_Area" localSheetId="1">RESULTS!$C$1:$O$301</definedName>
    <definedName name="_xlnm.Print_Titles" localSheetId="1">RESULTS!$1:$1</definedName>
    <definedName name="Race1_Time">RESULTS!$D$1:$Q$1000</definedName>
    <definedName name="Race2_Time">#REF!</definedName>
    <definedName name="Race3_Time">#REF!</definedName>
    <definedName name="Race4_Time">#REF!</definedName>
    <definedName name="RR_CAT_RANGE">#REF!</definedName>
    <definedName name="RR_CLUB_MEN">#REF!</definedName>
    <definedName name="RR_CLUB_RANGE">#REF!</definedName>
    <definedName name="RR_CLUB_WOMEN">#REF!</definedName>
    <definedName name="RR_GEN_RANGE">#REF!</definedName>
    <definedName name="RRR_CAT_RANGE">#REF!</definedName>
    <definedName name="RRR_CLUB_MEN">#REF!</definedName>
    <definedName name="RRR_CLUB_RANGE">#REF!</definedName>
    <definedName name="RRR_CLUB_WOMEN">#REF!</definedName>
    <definedName name="RRR_GEN_RANGE">#REF!</definedName>
    <definedName name="RRRR_CAT_RANGE">#REF!</definedName>
    <definedName name="RRRR_CLUB_MEN">#REF!</definedName>
    <definedName name="RRRR_CLUB_RANGE">#REF!</definedName>
    <definedName name="RRRR_CLUB_WOMEN">#REF!</definedName>
    <definedName name="RRRR_GEN_RANGE">#REF!</definedName>
    <definedName name="S_CAT_RANGE">#REF!</definedName>
    <definedName name="S_CLUB_MEN">#REF!</definedName>
    <definedName name="S_CLUB_RANGE">#REF!</definedName>
    <definedName name="S_CLUB_WOMEN">#REF!</definedName>
    <definedName name="S_GEN_RANGE">#REF!</definedName>
    <definedName name="Series_Summary">#REF!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8" i="2" l="1"/>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J145" i="1" l="1"/>
  <c r="L155"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2" i="1"/>
  <c r="H3" i="2"/>
  <c r="H45" i="2"/>
  <c r="H50"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2" i="2"/>
  <c r="E4" i="2"/>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6" i="2" s="1"/>
  <c r="E47" i="2" s="1"/>
  <c r="E48" i="2" s="1"/>
  <c r="E49"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E109" i="2" s="1"/>
  <c r="E110" i="2" s="1"/>
  <c r="E111" i="2" s="1"/>
  <c r="E112" i="2" s="1"/>
  <c r="E113" i="2" s="1"/>
  <c r="E114" i="2" s="1"/>
  <c r="E115" i="2" s="1"/>
  <c r="E116" i="2" s="1"/>
  <c r="E117" i="2" s="1"/>
  <c r="E118" i="2" s="1"/>
  <c r="E119" i="2" s="1"/>
  <c r="E120" i="2" s="1"/>
  <c r="E121" i="2" s="1"/>
  <c r="E122" i="2" s="1"/>
  <c r="E123" i="2" s="1"/>
  <c r="E124" i="2" s="1"/>
  <c r="E125" i="2" s="1"/>
  <c r="E126" i="2" s="1"/>
  <c r="E127" i="2" s="1"/>
  <c r="E128" i="2" s="1"/>
  <c r="E129" i="2" s="1"/>
  <c r="E130" i="2" s="1"/>
  <c r="E131" i="2" s="1"/>
  <c r="E132" i="2" s="1"/>
  <c r="E133" i="2" s="1"/>
  <c r="E134" i="2" s="1"/>
  <c r="E135" i="2" s="1"/>
  <c r="E136" i="2" s="1"/>
  <c r="E137" i="2" s="1"/>
  <c r="E138" i="2" s="1"/>
  <c r="E139" i="2" s="1"/>
  <c r="E140" i="2" s="1"/>
  <c r="E141" i="2" s="1"/>
  <c r="E142" i="2" s="1"/>
  <c r="E143" i="2" s="1"/>
  <c r="E144" i="2" s="1"/>
  <c r="E145" i="2" s="1"/>
  <c r="E146" i="2" s="1"/>
  <c r="E147" i="2" s="1"/>
  <c r="E148" i="2" s="1"/>
  <c r="E149" i="2" s="1"/>
  <c r="E150" i="2" s="1"/>
  <c r="E151" i="2" s="1"/>
  <c r="E152" i="2" s="1"/>
  <c r="E153" i="2" s="1"/>
  <c r="E154" i="2" s="1"/>
  <c r="E155" i="2" s="1"/>
  <c r="E156" i="2" s="1"/>
  <c r="E157" i="2" s="1"/>
  <c r="E158" i="2" s="1"/>
  <c r="E159" i="2" s="1"/>
  <c r="E160" i="2" s="1"/>
  <c r="E161" i="2" s="1"/>
  <c r="E162" i="2" s="1"/>
  <c r="E163" i="2" s="1"/>
  <c r="E164" i="2" s="1"/>
  <c r="E165" i="2" s="1"/>
  <c r="E166" i="2" s="1"/>
  <c r="E167" i="2" s="1"/>
  <c r="E168" i="2" s="1"/>
  <c r="E169" i="2" s="1"/>
  <c r="E170" i="2" s="1"/>
  <c r="E171" i="2" s="1"/>
  <c r="E172" i="2" s="1"/>
  <c r="E173" i="2" s="1"/>
  <c r="E174" i="2" s="1"/>
  <c r="E175" i="2" s="1"/>
  <c r="E176" i="2" s="1"/>
  <c r="E177" i="2" s="1"/>
  <c r="E178" i="2" s="1"/>
  <c r="E179" i="2" s="1"/>
  <c r="E180" i="2" s="1"/>
  <c r="E181" i="2" s="1"/>
  <c r="E182" i="2" s="1"/>
  <c r="E183" i="2" s="1"/>
  <c r="E184" i="2" s="1"/>
  <c r="E185" i="2" s="1"/>
  <c r="E186" i="2" s="1"/>
  <c r="E187" i="2" s="1"/>
  <c r="E188" i="2" s="1"/>
  <c r="E189" i="2" s="1"/>
  <c r="E190" i="2" s="1"/>
  <c r="E191" i="2" s="1"/>
  <c r="E192" i="2" s="1"/>
  <c r="E193" i="2" s="1"/>
  <c r="E194" i="2" s="1"/>
  <c r="E195" i="2" s="1"/>
  <c r="E196" i="2" s="1"/>
  <c r="E197" i="2" s="1"/>
  <c r="E198" i="2" s="1"/>
  <c r="E199" i="2" s="1"/>
  <c r="E200" i="2" s="1"/>
  <c r="E201" i="2" s="1"/>
  <c r="E202" i="2" s="1"/>
  <c r="E203" i="2" s="1"/>
  <c r="E204" i="2" s="1"/>
  <c r="E205" i="2" s="1"/>
  <c r="E206" i="2" s="1"/>
  <c r="E207" i="2" s="1"/>
  <c r="E208" i="2" s="1"/>
  <c r="E209" i="2" s="1"/>
  <c r="E210" i="2" s="1"/>
  <c r="E211" i="2" s="1"/>
  <c r="E212" i="2" s="1"/>
  <c r="E213" i="2" s="1"/>
  <c r="E214" i="2" s="1"/>
  <c r="E215" i="2" s="1"/>
  <c r="E216" i="2" s="1"/>
  <c r="E217" i="2" s="1"/>
  <c r="E218" i="2" s="1"/>
  <c r="E219" i="2" s="1"/>
  <c r="E220" i="2" s="1"/>
  <c r="E221" i="2" s="1"/>
  <c r="E222" i="2" s="1"/>
  <c r="E223" i="2" s="1"/>
  <c r="E224" i="2" s="1"/>
  <c r="E225" i="2" s="1"/>
  <c r="E226" i="2" s="1"/>
  <c r="E227" i="2" s="1"/>
  <c r="E228" i="2" s="1"/>
  <c r="E229" i="2" s="1"/>
  <c r="E230" i="2" s="1"/>
  <c r="E231" i="2" s="1"/>
  <c r="E232" i="2" s="1"/>
  <c r="E233" i="2" s="1"/>
  <c r="E234" i="2" s="1"/>
  <c r="E235" i="2" s="1"/>
  <c r="E236" i="2" s="1"/>
  <c r="E237" i="2" s="1"/>
  <c r="E238" i="2" s="1"/>
  <c r="E239" i="2" s="1"/>
  <c r="E240" i="2" s="1"/>
  <c r="E241" i="2" s="1"/>
  <c r="E242" i="2" s="1"/>
  <c r="E243" i="2" s="1"/>
  <c r="E244" i="2" s="1"/>
  <c r="E245" i="2" s="1"/>
  <c r="E246" i="2" s="1"/>
  <c r="E247" i="2" s="1"/>
  <c r="E248" i="2" s="1"/>
  <c r="E249" i="2" s="1"/>
  <c r="E250" i="2" s="1"/>
  <c r="E251" i="2" s="1"/>
  <c r="E252" i="2" s="1"/>
  <c r="E253" i="2" s="1"/>
  <c r="E254" i="2" s="1"/>
  <c r="E255" i="2" s="1"/>
  <c r="E256" i="2" s="1"/>
  <c r="E257" i="2" s="1"/>
  <c r="E258" i="2" s="1"/>
  <c r="E259" i="2" s="1"/>
  <c r="E260" i="2" s="1"/>
  <c r="E261" i="2" s="1"/>
  <c r="E262" i="2" s="1"/>
  <c r="E263" i="2" s="1"/>
  <c r="E264" i="2" s="1"/>
  <c r="E265" i="2" s="1"/>
  <c r="E266" i="2" s="1"/>
  <c r="E267" i="2" s="1"/>
  <c r="E268" i="2" s="1"/>
  <c r="E269" i="2" s="1"/>
  <c r="E270" i="2" s="1"/>
  <c r="E271" i="2" s="1"/>
  <c r="E272" i="2" s="1"/>
  <c r="E273" i="2" s="1"/>
  <c r="E274" i="2" s="1"/>
  <c r="E275" i="2" s="1"/>
  <c r="E276" i="2" s="1"/>
  <c r="E277" i="2" s="1"/>
  <c r="E278" i="2" s="1"/>
  <c r="E279" i="2" s="1"/>
  <c r="E280" i="2" s="1"/>
  <c r="E281" i="2" s="1"/>
  <c r="E282" i="2" s="1"/>
  <c r="E283" i="2" s="1"/>
  <c r="E284" i="2" s="1"/>
  <c r="E285" i="2" s="1"/>
  <c r="E286" i="2" s="1"/>
  <c r="E287" i="2" s="1"/>
  <c r="E288" i="2" s="1"/>
  <c r="E289" i="2" s="1"/>
  <c r="E290" i="2" s="1"/>
  <c r="E291" i="2" s="1"/>
  <c r="E292" i="2" s="1"/>
  <c r="E293" i="2" s="1"/>
  <c r="E294" i="2" s="1"/>
  <c r="E295" i="2" s="1"/>
  <c r="E296" i="2" s="1"/>
  <c r="E297" i="2" s="1"/>
  <c r="E298" i="2" s="1"/>
  <c r="E299" i="2" s="1"/>
  <c r="E300" i="2" s="1"/>
  <c r="E301" i="2" s="1"/>
  <c r="E302" i="2" s="1"/>
  <c r="E303" i="2" s="1"/>
  <c r="E304" i="2" s="1"/>
  <c r="E305" i="2" s="1"/>
  <c r="E306" i="2" s="1"/>
  <c r="E307" i="2" s="1"/>
  <c r="E308" i="2" s="1"/>
  <c r="E309" i="2" s="1"/>
  <c r="E310" i="2" s="1"/>
  <c r="E311" i="2" s="1"/>
  <c r="E312" i="2" s="1"/>
  <c r="E313" i="2" s="1"/>
  <c r="E314" i="2" s="1"/>
  <c r="E315" i="2" s="1"/>
  <c r="E316" i="2" s="1"/>
  <c r="E317" i="2" s="1"/>
  <c r="E318" i="2" s="1"/>
  <c r="E319" i="2" s="1"/>
  <c r="E320" i="2" s="1"/>
  <c r="E321" i="2" s="1"/>
  <c r="E322" i="2" s="1"/>
  <c r="E323" i="2" s="1"/>
  <c r="E324" i="2" s="1"/>
  <c r="E325" i="2" s="1"/>
  <c r="E326" i="2" s="1"/>
  <c r="E327" i="2" s="1"/>
  <c r="E328" i="2" s="1"/>
  <c r="E329" i="2" s="1"/>
  <c r="E330" i="2" s="1"/>
  <c r="E331" i="2" s="1"/>
  <c r="E332" i="2" s="1"/>
  <c r="E333" i="2" s="1"/>
  <c r="E334" i="2" s="1"/>
  <c r="E335" i="2" s="1"/>
  <c r="E336" i="2" s="1"/>
  <c r="E337" i="2" s="1"/>
  <c r="E338" i="2" s="1"/>
  <c r="E339" i="2" s="1"/>
  <c r="E340" i="2" s="1"/>
  <c r="E341" i="2" s="1"/>
  <c r="E342" i="2" s="1"/>
  <c r="E343" i="2" s="1"/>
  <c r="E344" i="2" s="1"/>
  <c r="E345" i="2" s="1"/>
  <c r="E346" i="2" s="1"/>
  <c r="E347" i="2" s="1"/>
  <c r="E348" i="2" s="1"/>
  <c r="E349" i="2" s="1"/>
  <c r="E350" i="2" s="1"/>
  <c r="E351" i="2" s="1"/>
  <c r="E352" i="2" s="1"/>
  <c r="E353" i="2" s="1"/>
  <c r="E354" i="2" s="1"/>
  <c r="E355" i="2" s="1"/>
  <c r="E356" i="2" s="1"/>
  <c r="E357" i="2" s="1"/>
  <c r="E358" i="2" s="1"/>
  <c r="E359" i="2" s="1"/>
  <c r="E360" i="2" s="1"/>
  <c r="E361" i="2" s="1"/>
  <c r="E362" i="2" s="1"/>
  <c r="E363" i="2" s="1"/>
  <c r="E364" i="2" s="1"/>
  <c r="E365" i="2" s="1"/>
  <c r="E366" i="2" s="1"/>
  <c r="E367" i="2" s="1"/>
  <c r="E368" i="2" s="1"/>
  <c r="E369" i="2" s="1"/>
  <c r="E370" i="2" s="1"/>
  <c r="E371" i="2" s="1"/>
  <c r="E372" i="2" s="1"/>
  <c r="E373" i="2" s="1"/>
  <c r="E374" i="2" s="1"/>
  <c r="E375" i="2" s="1"/>
  <c r="E376" i="2" s="1"/>
  <c r="E377" i="2" s="1"/>
  <c r="E378" i="2" s="1"/>
  <c r="E379" i="2" s="1"/>
  <c r="E380" i="2" s="1"/>
  <c r="E381" i="2" s="1"/>
  <c r="E382" i="2" s="1"/>
  <c r="E383" i="2" s="1"/>
  <c r="E384" i="2" s="1"/>
  <c r="E385" i="2" s="1"/>
  <c r="E386" i="2" s="1"/>
  <c r="E387" i="2" s="1"/>
  <c r="E388" i="2" s="1"/>
  <c r="E389" i="2" s="1"/>
  <c r="E390" i="2" s="1"/>
  <c r="E391" i="2" s="1"/>
  <c r="E392" i="2" s="1"/>
  <c r="E393" i="2" s="1"/>
  <c r="E394" i="2" s="1"/>
  <c r="E395" i="2" s="1"/>
  <c r="E396" i="2" s="1"/>
  <c r="E397" i="2" s="1"/>
  <c r="E398" i="2" s="1"/>
  <c r="E399" i="2" s="1"/>
  <c r="E400" i="2" s="1"/>
  <c r="E401" i="2" s="1"/>
  <c r="E402" i="2" s="1"/>
  <c r="E403" i="2" s="1"/>
  <c r="E404" i="2" s="1"/>
  <c r="E405" i="2" s="1"/>
  <c r="E406" i="2" s="1"/>
  <c r="E407" i="2" s="1"/>
  <c r="E408" i="2" s="1"/>
  <c r="E409" i="2" s="1"/>
  <c r="E410" i="2" s="1"/>
  <c r="E411" i="2" s="1"/>
  <c r="E412" i="2" s="1"/>
  <c r="E413" i="2" s="1"/>
  <c r="E414" i="2" s="1"/>
  <c r="E415" i="2" s="1"/>
  <c r="E416" i="2" s="1"/>
  <c r="E417" i="2" s="1"/>
  <c r="E418" i="2" s="1"/>
  <c r="E419" i="2" s="1"/>
  <c r="E420" i="2" s="1"/>
  <c r="E421" i="2" s="1"/>
  <c r="E422" i="2" s="1"/>
  <c r="E423" i="2" s="1"/>
  <c r="E424" i="2" s="1"/>
  <c r="E425" i="2" s="1"/>
  <c r="E426" i="2" s="1"/>
  <c r="E427" i="2" s="1"/>
  <c r="E428" i="2" s="1"/>
  <c r="E429" i="2" s="1"/>
  <c r="E430" i="2" s="1"/>
  <c r="E431" i="2" s="1"/>
  <c r="E432" i="2" s="1"/>
  <c r="E433" i="2" s="1"/>
  <c r="E434" i="2" s="1"/>
  <c r="E435" i="2" s="1"/>
  <c r="E436" i="2" s="1"/>
  <c r="E437" i="2" s="1"/>
  <c r="E438" i="2" s="1"/>
  <c r="E439" i="2" s="1"/>
  <c r="E440" i="2" s="1"/>
  <c r="E441" i="2" s="1"/>
  <c r="E442" i="2" s="1"/>
  <c r="E443" i="2" s="1"/>
  <c r="E444" i="2" s="1"/>
  <c r="E445" i="2" s="1"/>
  <c r="E446" i="2" s="1"/>
  <c r="E447" i="2" s="1"/>
  <c r="E448" i="2" s="1"/>
  <c r="E449" i="2" s="1"/>
  <c r="E450" i="2" s="1"/>
  <c r="E451" i="2" s="1"/>
  <c r="E452" i="2" s="1"/>
  <c r="E453" i="2" s="1"/>
  <c r="E454" i="2" s="1"/>
  <c r="E455" i="2" s="1"/>
  <c r="E456" i="2" s="1"/>
  <c r="E457" i="2" s="1"/>
  <c r="E458" i="2" s="1"/>
  <c r="E459" i="2" s="1"/>
  <c r="E460" i="2" s="1"/>
  <c r="E461" i="2" s="1"/>
  <c r="E462" i="2" s="1"/>
  <c r="E463" i="2" s="1"/>
  <c r="E464" i="2" s="1"/>
  <c r="E465" i="2" s="1"/>
  <c r="E466" i="2" s="1"/>
  <c r="E467" i="2" s="1"/>
  <c r="E468" i="2" s="1"/>
  <c r="E469" i="2" s="1"/>
  <c r="E470" i="2" s="1"/>
  <c r="E471" i="2" s="1"/>
  <c r="E472" i="2" s="1"/>
  <c r="E473" i="2" s="1"/>
  <c r="E474" i="2" s="1"/>
  <c r="E475" i="2" s="1"/>
  <c r="E476" i="2" s="1"/>
  <c r="E477" i="2" s="1"/>
  <c r="E478" i="2" s="1"/>
  <c r="E479" i="2" s="1"/>
  <c r="E480" i="2" s="1"/>
  <c r="E481" i="2" s="1"/>
  <c r="E482" i="2" s="1"/>
  <c r="E483" i="2" s="1"/>
  <c r="E484" i="2" s="1"/>
  <c r="E485" i="2" s="1"/>
  <c r="E486" i="2" s="1"/>
  <c r="E487" i="2" s="1"/>
  <c r="E488" i="2" s="1"/>
  <c r="E489" i="2" s="1"/>
  <c r="E490" i="2" s="1"/>
  <c r="E491" i="2" s="1"/>
  <c r="E492" i="2" s="1"/>
  <c r="E493" i="2" s="1"/>
  <c r="E494" i="2" s="1"/>
  <c r="E495" i="2" s="1"/>
  <c r="E496" i="2" s="1"/>
  <c r="E497" i="2" s="1"/>
  <c r="E498" i="2" s="1"/>
  <c r="E499" i="2" s="1"/>
  <c r="E500" i="2" s="1"/>
  <c r="E501" i="2" s="1"/>
  <c r="E502" i="2" s="1"/>
  <c r="E503" i="2" s="1"/>
  <c r="E504" i="2" s="1"/>
  <c r="E505" i="2" s="1"/>
  <c r="E506" i="2" s="1"/>
  <c r="E507" i="2" s="1"/>
  <c r="E508" i="2" s="1"/>
  <c r="E509" i="2" s="1"/>
  <c r="E510" i="2" s="1"/>
  <c r="E511" i="2" s="1"/>
  <c r="E512" i="2" s="1"/>
  <c r="E513" i="2" s="1"/>
  <c r="E514" i="2" s="1"/>
  <c r="E515" i="2" s="1"/>
  <c r="E516" i="2" s="1"/>
  <c r="E517" i="2" s="1"/>
  <c r="E518" i="2" s="1"/>
  <c r="E519" i="2" s="1"/>
  <c r="E520" i="2" s="1"/>
  <c r="E521" i="2" s="1"/>
  <c r="E522" i="2" s="1"/>
  <c r="E523" i="2" s="1"/>
  <c r="E524" i="2" s="1"/>
  <c r="E525" i="2" s="1"/>
  <c r="E526" i="2" s="1"/>
  <c r="E527" i="2" s="1"/>
  <c r="E528" i="2" s="1"/>
  <c r="E529" i="2" s="1"/>
  <c r="E530" i="2" s="1"/>
  <c r="E531" i="2" s="1"/>
  <c r="E532" i="2" s="1"/>
  <c r="E533" i="2" s="1"/>
  <c r="E534" i="2" s="1"/>
  <c r="E535" i="2" s="1"/>
  <c r="E536" i="2" s="1"/>
  <c r="E537" i="2" s="1"/>
  <c r="E538" i="2" s="1"/>
  <c r="E539" i="2" s="1"/>
  <c r="E540" i="2" s="1"/>
  <c r="E541" i="2" s="1"/>
  <c r="E542" i="2" s="1"/>
  <c r="E543" i="2" s="1"/>
  <c r="E544" i="2" s="1"/>
  <c r="E545" i="2" s="1"/>
  <c r="E546" i="2" s="1"/>
  <c r="E547" i="2" s="1"/>
  <c r="E548" i="2" s="1"/>
  <c r="E549" i="2" s="1"/>
  <c r="E550" i="2" s="1"/>
  <c r="E551" i="2" s="1"/>
  <c r="E552" i="2" s="1"/>
  <c r="E553" i="2" s="1"/>
  <c r="E554" i="2" s="1"/>
  <c r="E555" i="2" s="1"/>
  <c r="E556" i="2" s="1"/>
  <c r="E557" i="2" s="1"/>
  <c r="E558" i="2" s="1"/>
  <c r="E559" i="2" s="1"/>
  <c r="E560" i="2" s="1"/>
  <c r="E561" i="2" s="1"/>
  <c r="E562" i="2" s="1"/>
  <c r="E563" i="2" s="1"/>
  <c r="E564" i="2" s="1"/>
  <c r="E565" i="2" s="1"/>
  <c r="E566" i="2" s="1"/>
  <c r="E567" i="2" s="1"/>
  <c r="E568" i="2" s="1"/>
  <c r="E569" i="2" s="1"/>
  <c r="E570" i="2" s="1"/>
  <c r="E571" i="2" s="1"/>
  <c r="E572" i="2" s="1"/>
  <c r="E573" i="2" s="1"/>
  <c r="E574" i="2" s="1"/>
  <c r="E575" i="2" s="1"/>
  <c r="E576" i="2" s="1"/>
  <c r="E577" i="2" s="1"/>
  <c r="E578" i="2" s="1"/>
  <c r="E579" i="2" s="1"/>
  <c r="E580" i="2" s="1"/>
  <c r="E581" i="2" s="1"/>
  <c r="E582" i="2" s="1"/>
  <c r="E583" i="2" s="1"/>
  <c r="E584" i="2" s="1"/>
  <c r="E585" i="2" s="1"/>
  <c r="E586" i="2" s="1"/>
  <c r="E587" i="2" s="1"/>
  <c r="E588" i="2" s="1"/>
  <c r="E589" i="2" s="1"/>
  <c r="E590" i="2" s="1"/>
  <c r="E591" i="2" s="1"/>
  <c r="E592" i="2" s="1"/>
  <c r="E593" i="2" s="1"/>
  <c r="E594" i="2" s="1"/>
  <c r="E595" i="2" s="1"/>
  <c r="E596" i="2" s="1"/>
  <c r="E597" i="2" s="1"/>
  <c r="E598" i="2" s="1"/>
  <c r="E599" i="2" s="1"/>
  <c r="E600" i="2" s="1"/>
  <c r="E601" i="2" s="1"/>
  <c r="E602" i="2" s="1"/>
  <c r="E603" i="2" s="1"/>
  <c r="E604" i="2" s="1"/>
  <c r="E605" i="2" s="1"/>
  <c r="E606" i="2" s="1"/>
  <c r="E607" i="2" s="1"/>
  <c r="E608" i="2" s="1"/>
  <c r="E609" i="2" s="1"/>
  <c r="E610" i="2" s="1"/>
  <c r="E611" i="2" s="1"/>
  <c r="E612" i="2" s="1"/>
  <c r="E613" i="2" s="1"/>
  <c r="E614" i="2" s="1"/>
  <c r="E615" i="2" s="1"/>
  <c r="E616" i="2" s="1"/>
  <c r="E617" i="2" s="1"/>
  <c r="E618" i="2" s="1"/>
  <c r="E619" i="2" s="1"/>
  <c r="E620" i="2" s="1"/>
  <c r="E621" i="2" s="1"/>
  <c r="E622" i="2" s="1"/>
  <c r="E623" i="2" s="1"/>
  <c r="E624" i="2" s="1"/>
  <c r="E625" i="2" s="1"/>
  <c r="E626" i="2" s="1"/>
  <c r="E627" i="2" s="1"/>
  <c r="E628" i="2" s="1"/>
  <c r="E629" i="2" s="1"/>
  <c r="E630" i="2" s="1"/>
  <c r="E631" i="2" s="1"/>
  <c r="E632" i="2" s="1"/>
  <c r="E633" i="2" s="1"/>
  <c r="E634" i="2" s="1"/>
  <c r="E635" i="2" s="1"/>
  <c r="E636" i="2" s="1"/>
  <c r="E637" i="2" s="1"/>
  <c r="E638" i="2" s="1"/>
  <c r="E639" i="2" s="1"/>
  <c r="E640" i="2" s="1"/>
  <c r="E641" i="2" s="1"/>
  <c r="E642" i="2" s="1"/>
  <c r="E643" i="2" s="1"/>
  <c r="E644" i="2" s="1"/>
  <c r="E645" i="2" s="1"/>
  <c r="E646" i="2" s="1"/>
  <c r="E647" i="2" s="1"/>
  <c r="E648" i="2" s="1"/>
  <c r="E649" i="2" s="1"/>
  <c r="E650" i="2" s="1"/>
  <c r="E651" i="2" s="1"/>
  <c r="E652" i="2" s="1"/>
  <c r="E653" i="2" s="1"/>
  <c r="E654" i="2" s="1"/>
  <c r="E655" i="2" s="1"/>
  <c r="E656" i="2" s="1"/>
  <c r="E657" i="2" s="1"/>
  <c r="E658" i="2" s="1"/>
  <c r="E659" i="2" s="1"/>
  <c r="E660" i="2" s="1"/>
  <c r="E661" i="2" s="1"/>
  <c r="E662" i="2" s="1"/>
  <c r="E663" i="2" s="1"/>
  <c r="E664" i="2" s="1"/>
  <c r="E665" i="2" s="1"/>
  <c r="E666" i="2" s="1"/>
  <c r="E667" i="2" s="1"/>
  <c r="E668" i="2" s="1"/>
  <c r="E669" i="2" s="1"/>
  <c r="E670" i="2" s="1"/>
  <c r="E671" i="2" s="1"/>
  <c r="E672" i="2" s="1"/>
  <c r="E673" i="2" s="1"/>
  <c r="E674" i="2" s="1"/>
  <c r="E675" i="2" s="1"/>
  <c r="E676" i="2" s="1"/>
  <c r="E677" i="2" s="1"/>
  <c r="E678" i="2" s="1"/>
  <c r="E679" i="2" s="1"/>
  <c r="E680" i="2" s="1"/>
  <c r="E681" i="2" s="1"/>
  <c r="E682" i="2" s="1"/>
  <c r="E683" i="2" s="1"/>
  <c r="E684" i="2" s="1"/>
  <c r="E685" i="2" s="1"/>
  <c r="E686" i="2" s="1"/>
  <c r="E687" i="2" s="1"/>
  <c r="E688" i="2" s="1"/>
  <c r="E689" i="2" s="1"/>
  <c r="E690" i="2" s="1"/>
  <c r="E691" i="2" s="1"/>
  <c r="E692" i="2" s="1"/>
  <c r="E693" i="2" s="1"/>
  <c r="E694" i="2" s="1"/>
  <c r="E695" i="2" s="1"/>
  <c r="E696" i="2" s="1"/>
  <c r="E697" i="2" s="1"/>
  <c r="E698" i="2" s="1"/>
  <c r="E699" i="2" s="1"/>
  <c r="E700" i="2" s="1"/>
  <c r="E701" i="2" s="1"/>
  <c r="E702" i="2" s="1"/>
  <c r="E703" i="2" s="1"/>
  <c r="E704" i="2" s="1"/>
  <c r="E705" i="2" s="1"/>
  <c r="E706" i="2" s="1"/>
  <c r="E707" i="2" s="1"/>
  <c r="E708" i="2" s="1"/>
  <c r="E709" i="2" s="1"/>
  <c r="E710" i="2" s="1"/>
  <c r="E711" i="2" s="1"/>
  <c r="E712" i="2" s="1"/>
  <c r="E713" i="2" s="1"/>
  <c r="E714" i="2" s="1"/>
  <c r="E715" i="2" s="1"/>
  <c r="E716" i="2" s="1"/>
  <c r="E717" i="2" s="1"/>
  <c r="E718" i="2" s="1"/>
  <c r="E719" i="2" s="1"/>
  <c r="E720" i="2" s="1"/>
  <c r="E721" i="2" s="1"/>
  <c r="E722" i="2" s="1"/>
  <c r="E723" i="2" s="1"/>
  <c r="E724" i="2" s="1"/>
  <c r="E725" i="2" s="1"/>
  <c r="E726" i="2" s="1"/>
  <c r="E727" i="2" s="1"/>
  <c r="E728" i="2" s="1"/>
  <c r="E729" i="2" s="1"/>
  <c r="E730" i="2" s="1"/>
  <c r="E731" i="2" s="1"/>
  <c r="E732" i="2" s="1"/>
  <c r="E733" i="2" s="1"/>
  <c r="E734" i="2" s="1"/>
  <c r="E735" i="2" s="1"/>
  <c r="E736" i="2" s="1"/>
  <c r="E737" i="2" s="1"/>
  <c r="E738" i="2" s="1"/>
  <c r="E739" i="2" s="1"/>
  <c r="E740" i="2" s="1"/>
  <c r="E741" i="2" s="1"/>
  <c r="E742" i="2" s="1"/>
  <c r="E743" i="2" s="1"/>
  <c r="E744" i="2" s="1"/>
  <c r="E745" i="2" s="1"/>
  <c r="E746" i="2" s="1"/>
  <c r="E747" i="2" s="1"/>
  <c r="E748" i="2" s="1"/>
  <c r="E749" i="2" s="1"/>
  <c r="E750" i="2" s="1"/>
  <c r="E751" i="2" s="1"/>
  <c r="E752" i="2" s="1"/>
  <c r="E753" i="2" s="1"/>
  <c r="E754" i="2" s="1"/>
  <c r="E755" i="2" s="1"/>
  <c r="E756" i="2" s="1"/>
  <c r="E757" i="2" s="1"/>
  <c r="E758" i="2" s="1"/>
  <c r="E759" i="2" s="1"/>
  <c r="E760" i="2" s="1"/>
  <c r="E761" i="2" s="1"/>
  <c r="E762" i="2" s="1"/>
  <c r="E763" i="2" s="1"/>
  <c r="E764" i="2" s="1"/>
  <c r="E765" i="2" s="1"/>
  <c r="E766" i="2" s="1"/>
  <c r="E767" i="2" s="1"/>
  <c r="E768" i="2" s="1"/>
  <c r="E769" i="2" s="1"/>
  <c r="E770" i="2" s="1"/>
  <c r="E771" i="2" s="1"/>
  <c r="E772" i="2" s="1"/>
  <c r="E773" i="2" s="1"/>
  <c r="E774" i="2" s="1"/>
  <c r="E775" i="2" s="1"/>
  <c r="E776" i="2" s="1"/>
  <c r="E777" i="2" s="1"/>
  <c r="E778" i="2" s="1"/>
  <c r="E779" i="2" s="1"/>
  <c r="E780" i="2" s="1"/>
  <c r="E781" i="2" s="1"/>
  <c r="E782" i="2" s="1"/>
  <c r="E783" i="2" s="1"/>
  <c r="E784" i="2" s="1"/>
  <c r="E785" i="2" s="1"/>
  <c r="E786" i="2" s="1"/>
  <c r="E787" i="2" s="1"/>
  <c r="E788" i="2" s="1"/>
  <c r="E789" i="2" s="1"/>
  <c r="E790" i="2" s="1"/>
  <c r="E791" i="2" s="1"/>
  <c r="E792" i="2" s="1"/>
  <c r="E793" i="2" s="1"/>
  <c r="E794" i="2" s="1"/>
  <c r="E795" i="2" s="1"/>
  <c r="E796" i="2" s="1"/>
  <c r="E797" i="2" s="1"/>
  <c r="E798" i="2" s="1"/>
  <c r="E799" i="2" s="1"/>
  <c r="E800" i="2" s="1"/>
  <c r="E801" i="2" s="1"/>
  <c r="E802" i="2" s="1"/>
  <c r="E803" i="2" s="1"/>
  <c r="E804" i="2" s="1"/>
  <c r="E805" i="2" s="1"/>
  <c r="E806" i="2" s="1"/>
  <c r="E807" i="2" s="1"/>
  <c r="E808" i="2" s="1"/>
  <c r="E809" i="2" s="1"/>
  <c r="E810" i="2" s="1"/>
  <c r="E811" i="2" s="1"/>
  <c r="E812" i="2" s="1"/>
  <c r="E813" i="2" s="1"/>
  <c r="E814" i="2" s="1"/>
  <c r="E815" i="2" s="1"/>
  <c r="E816" i="2" s="1"/>
  <c r="E817" i="2" s="1"/>
  <c r="E818" i="2" s="1"/>
  <c r="E819" i="2" s="1"/>
  <c r="E820" i="2" s="1"/>
  <c r="E821" i="2" s="1"/>
  <c r="E822" i="2" s="1"/>
  <c r="E823" i="2" s="1"/>
  <c r="E824" i="2" s="1"/>
  <c r="E825" i="2" s="1"/>
  <c r="E826" i="2" s="1"/>
  <c r="E827" i="2" s="1"/>
  <c r="E828" i="2" s="1"/>
  <c r="E829" i="2" s="1"/>
  <c r="E830" i="2" s="1"/>
  <c r="E831" i="2" s="1"/>
  <c r="E832" i="2" s="1"/>
  <c r="E833" i="2" s="1"/>
  <c r="E834" i="2" s="1"/>
  <c r="E835" i="2" s="1"/>
  <c r="E836" i="2" s="1"/>
  <c r="E837" i="2" s="1"/>
  <c r="E838" i="2" s="1"/>
  <c r="E839" i="2" s="1"/>
  <c r="E840" i="2" s="1"/>
  <c r="E841" i="2" s="1"/>
  <c r="E842" i="2" s="1"/>
  <c r="E843" i="2" s="1"/>
  <c r="E844" i="2" s="1"/>
  <c r="E845" i="2" s="1"/>
  <c r="E846" i="2" s="1"/>
  <c r="E847" i="2" s="1"/>
  <c r="E848" i="2" s="1"/>
  <c r="E849" i="2" s="1"/>
  <c r="E850" i="2" s="1"/>
  <c r="E851" i="2" s="1"/>
  <c r="E852" i="2" s="1"/>
  <c r="E853" i="2" s="1"/>
  <c r="E854" i="2" s="1"/>
  <c r="E855" i="2" s="1"/>
  <c r="E856" i="2" s="1"/>
  <c r="E857" i="2" s="1"/>
  <c r="E858" i="2" s="1"/>
  <c r="E859" i="2" s="1"/>
  <c r="E860" i="2" s="1"/>
  <c r="E861" i="2" s="1"/>
  <c r="E862" i="2" s="1"/>
  <c r="E863" i="2" s="1"/>
  <c r="E864" i="2" s="1"/>
  <c r="E865" i="2" s="1"/>
  <c r="E866" i="2" s="1"/>
  <c r="E867" i="2" s="1"/>
  <c r="E868" i="2" s="1"/>
  <c r="E869" i="2" s="1"/>
  <c r="E870" i="2" s="1"/>
  <c r="E871" i="2" s="1"/>
  <c r="E872" i="2" s="1"/>
  <c r="E873" i="2" s="1"/>
  <c r="E874" i="2" s="1"/>
  <c r="E875" i="2" s="1"/>
  <c r="E876" i="2" s="1"/>
  <c r="E877" i="2" s="1"/>
  <c r="E878" i="2" s="1"/>
  <c r="E879" i="2" s="1"/>
  <c r="E880" i="2" s="1"/>
  <c r="E881" i="2" s="1"/>
  <c r="E882" i="2" s="1"/>
  <c r="E883" i="2" s="1"/>
  <c r="E884" i="2" s="1"/>
  <c r="E885" i="2" s="1"/>
  <c r="E886" i="2" s="1"/>
  <c r="E887" i="2" s="1"/>
  <c r="E888" i="2" s="1"/>
  <c r="E889" i="2" s="1"/>
  <c r="E890" i="2" s="1"/>
  <c r="E891" i="2" s="1"/>
  <c r="E892" i="2" s="1"/>
  <c r="E893" i="2" s="1"/>
  <c r="E894" i="2" s="1"/>
  <c r="E895" i="2" s="1"/>
  <c r="E896" i="2" s="1"/>
  <c r="E897" i="2" s="1"/>
  <c r="E898" i="2" s="1"/>
  <c r="E899" i="2" s="1"/>
  <c r="E900" i="2" s="1"/>
  <c r="E901" i="2" s="1"/>
  <c r="E902" i="2" s="1"/>
  <c r="E903" i="2" s="1"/>
  <c r="E904" i="2" s="1"/>
  <c r="E905" i="2" s="1"/>
  <c r="E906" i="2" s="1"/>
  <c r="E907" i="2" s="1"/>
  <c r="E908" i="2" s="1"/>
  <c r="E909" i="2" s="1"/>
  <c r="E910" i="2" s="1"/>
  <c r="E911" i="2" s="1"/>
  <c r="E912" i="2" s="1"/>
  <c r="E913" i="2" s="1"/>
  <c r="E914" i="2" s="1"/>
  <c r="E915" i="2" s="1"/>
  <c r="E916" i="2" s="1"/>
  <c r="E917" i="2" s="1"/>
  <c r="E918" i="2" s="1"/>
  <c r="E919" i="2" s="1"/>
  <c r="E920" i="2" s="1"/>
  <c r="E921" i="2" s="1"/>
  <c r="E922" i="2" s="1"/>
  <c r="E923" i="2" s="1"/>
  <c r="E924" i="2" s="1"/>
  <c r="E925" i="2" s="1"/>
  <c r="E926" i="2" s="1"/>
  <c r="E927" i="2" s="1"/>
  <c r="E928" i="2" s="1"/>
  <c r="E929" i="2" s="1"/>
  <c r="E930" i="2" s="1"/>
  <c r="E931" i="2" s="1"/>
  <c r="E932" i="2" s="1"/>
  <c r="E933" i="2" s="1"/>
  <c r="E934" i="2" s="1"/>
  <c r="E935" i="2" s="1"/>
  <c r="E936" i="2" s="1"/>
  <c r="E937" i="2" s="1"/>
  <c r="E938" i="2" s="1"/>
  <c r="E939" i="2" s="1"/>
  <c r="E940" i="2" s="1"/>
  <c r="E941" i="2" s="1"/>
  <c r="E942" i="2" s="1"/>
  <c r="E943" i="2" s="1"/>
  <c r="E944" i="2" s="1"/>
  <c r="E945" i="2" s="1"/>
  <c r="E946" i="2" s="1"/>
  <c r="E947" i="2" s="1"/>
  <c r="E948" i="2" s="1"/>
  <c r="E949" i="2" s="1"/>
  <c r="E950" i="2" s="1"/>
  <c r="E951" i="2" s="1"/>
  <c r="E952" i="2" s="1"/>
  <c r="E953" i="2" s="1"/>
  <c r="E954" i="2" s="1"/>
  <c r="E955" i="2" s="1"/>
  <c r="E956" i="2" s="1"/>
  <c r="E957" i="2" s="1"/>
  <c r="E958" i="2" s="1"/>
  <c r="E959" i="2" s="1"/>
  <c r="E960" i="2" s="1"/>
  <c r="E961" i="2" s="1"/>
  <c r="E962" i="2" s="1"/>
  <c r="E963" i="2" s="1"/>
  <c r="E964" i="2" s="1"/>
  <c r="E965" i="2" s="1"/>
  <c r="E966" i="2" s="1"/>
  <c r="E967" i="2" s="1"/>
  <c r="E968" i="2" s="1"/>
  <c r="E969" i="2" s="1"/>
  <c r="E970" i="2" s="1"/>
  <c r="E971" i="2" s="1"/>
  <c r="E972" i="2" s="1"/>
  <c r="E973" i="2" s="1"/>
  <c r="E974" i="2" s="1"/>
  <c r="E975" i="2" s="1"/>
  <c r="E976" i="2" s="1"/>
  <c r="E977" i="2" s="1"/>
  <c r="E978" i="2" s="1"/>
  <c r="E979" i="2" s="1"/>
  <c r="E980" i="2" s="1"/>
  <c r="E981" i="2" s="1"/>
  <c r="E982" i="2" s="1"/>
  <c r="E983" i="2" s="1"/>
  <c r="E984" i="2" s="1"/>
  <c r="E985" i="2" s="1"/>
  <c r="E986" i="2" s="1"/>
  <c r="E987" i="2" s="1"/>
  <c r="E988" i="2" s="1"/>
  <c r="E989" i="2" s="1"/>
  <c r="E990" i="2" s="1"/>
  <c r="E991" i="2" s="1"/>
  <c r="E992" i="2" s="1"/>
  <c r="E993" i="2" s="1"/>
  <c r="E994" i="2" s="1"/>
  <c r="E995" i="2" s="1"/>
  <c r="E996" i="2" s="1"/>
  <c r="E997" i="2" s="1"/>
  <c r="E998" i="2" s="1"/>
  <c r="E999" i="2" s="1"/>
  <c r="E1000" i="2" s="1"/>
  <c r="E2" i="1"/>
  <c r="K34" i="2" s="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P3" i="2"/>
  <c r="P2"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P954" i="2"/>
  <c r="P955" i="2"/>
  <c r="P956" i="2"/>
  <c r="P957" i="2"/>
  <c r="P958" i="2"/>
  <c r="P959" i="2"/>
  <c r="P960" i="2"/>
  <c r="P961" i="2"/>
  <c r="P962" i="2"/>
  <c r="P963" i="2"/>
  <c r="P964" i="2"/>
  <c r="P965" i="2"/>
  <c r="P966" i="2"/>
  <c r="P967" i="2"/>
  <c r="P968" i="2"/>
  <c r="P969" i="2"/>
  <c r="P970" i="2"/>
  <c r="P971" i="2"/>
  <c r="P972" i="2"/>
  <c r="P973" i="2"/>
  <c r="P974" i="2"/>
  <c r="P975" i="2"/>
  <c r="P976" i="2"/>
  <c r="P977" i="2"/>
  <c r="P978" i="2"/>
  <c r="P979" i="2"/>
  <c r="P980" i="2"/>
  <c r="P981" i="2"/>
  <c r="P982" i="2"/>
  <c r="P983" i="2"/>
  <c r="P984" i="2"/>
  <c r="P985" i="2"/>
  <c r="P986" i="2"/>
  <c r="P987" i="2"/>
  <c r="P988" i="2"/>
  <c r="P989" i="2"/>
  <c r="P990" i="2"/>
  <c r="P991" i="2"/>
  <c r="P992" i="2"/>
  <c r="P993" i="2"/>
  <c r="P994" i="2"/>
  <c r="P995" i="2"/>
  <c r="P996" i="2"/>
  <c r="P997" i="2"/>
  <c r="P998" i="2"/>
  <c r="P999" i="2"/>
  <c r="P1000" i="2"/>
  <c r="H146" i="2" l="1"/>
  <c r="H121" i="2"/>
  <c r="H44" i="2"/>
  <c r="H145" i="2"/>
  <c r="H147" i="2"/>
  <c r="H120" i="2"/>
  <c r="H42" i="2"/>
  <c r="H107" i="2"/>
  <c r="H144" i="2"/>
  <c r="H94" i="2"/>
  <c r="H14" i="2"/>
  <c r="H32" i="2"/>
  <c r="H23" i="2"/>
  <c r="H143" i="2"/>
  <c r="H80" i="2"/>
  <c r="H5" i="2"/>
  <c r="H119" i="2"/>
  <c r="H142" i="2"/>
  <c r="H137" i="2"/>
  <c r="H49" i="2"/>
  <c r="H48" i="2"/>
  <c r="H47" i="2"/>
  <c r="H46" i="2"/>
  <c r="H139" i="2"/>
  <c r="H123" i="2"/>
  <c r="H110" i="2"/>
  <c r="H95" i="2"/>
  <c r="H81" i="2"/>
  <c r="H70" i="2"/>
  <c r="H43" i="2"/>
  <c r="H34" i="2"/>
  <c r="H24" i="2"/>
  <c r="H15" i="2"/>
  <c r="H6" i="2"/>
  <c r="H135" i="2"/>
  <c r="H105" i="2"/>
  <c r="H91" i="2"/>
  <c r="H79" i="2"/>
  <c r="H40" i="2"/>
  <c r="H31" i="2"/>
  <c r="H22" i="2"/>
  <c r="H13" i="2"/>
  <c r="H4" i="2"/>
  <c r="H134" i="2"/>
  <c r="H104" i="2"/>
  <c r="H89" i="2"/>
  <c r="H78" i="2"/>
  <c r="H39" i="2"/>
  <c r="H30" i="2"/>
  <c r="H21" i="2"/>
  <c r="H12" i="2"/>
  <c r="H131" i="2"/>
  <c r="H118" i="2"/>
  <c r="H103" i="2"/>
  <c r="H88" i="2"/>
  <c r="H75" i="2"/>
  <c r="H38" i="2"/>
  <c r="H29" i="2"/>
  <c r="H20" i="2"/>
  <c r="H11" i="2"/>
  <c r="H129" i="2"/>
  <c r="H115" i="2"/>
  <c r="H102" i="2"/>
  <c r="H87" i="2"/>
  <c r="H73" i="2"/>
  <c r="H37" i="2"/>
  <c r="H28" i="2"/>
  <c r="H19" i="2"/>
  <c r="H10" i="2"/>
  <c r="H127" i="2"/>
  <c r="H113" i="2"/>
  <c r="H99" i="2"/>
  <c r="H86" i="2"/>
  <c r="H72" i="2"/>
  <c r="H36" i="2"/>
  <c r="H27" i="2"/>
  <c r="H18" i="2"/>
  <c r="H8" i="2"/>
  <c r="H126" i="2"/>
  <c r="H111" i="2"/>
  <c r="H97" i="2"/>
  <c r="H83" i="2"/>
  <c r="H71" i="2"/>
  <c r="H35" i="2"/>
  <c r="H26" i="2"/>
  <c r="H16" i="2"/>
  <c r="H7" i="2"/>
  <c r="H141" i="2"/>
  <c r="H133" i="2"/>
  <c r="H125" i="2"/>
  <c r="H117" i="2"/>
  <c r="H109" i="2"/>
  <c r="H101" i="2"/>
  <c r="H93" i="2"/>
  <c r="H85" i="2"/>
  <c r="H77" i="2"/>
  <c r="H69" i="2"/>
  <c r="H140" i="2"/>
  <c r="H132" i="2"/>
  <c r="H124" i="2"/>
  <c r="H116" i="2"/>
  <c r="H108" i="2"/>
  <c r="H100" i="2"/>
  <c r="H92" i="2"/>
  <c r="H84" i="2"/>
  <c r="H76" i="2"/>
  <c r="H68" i="2"/>
  <c r="H138" i="2"/>
  <c r="H130" i="2"/>
  <c r="H122" i="2"/>
  <c r="H114" i="2"/>
  <c r="H106" i="2"/>
  <c r="H98" i="2"/>
  <c r="H90" i="2"/>
  <c r="H82" i="2"/>
  <c r="H74" i="2"/>
  <c r="H41" i="2"/>
  <c r="H33" i="2"/>
  <c r="H25" i="2"/>
  <c r="H17" i="2"/>
  <c r="H9" i="2"/>
  <c r="H136" i="2"/>
  <c r="H128" i="2"/>
  <c r="H112" i="2"/>
  <c r="H96" i="2"/>
  <c r="H62" i="2"/>
  <c r="H54" i="2"/>
  <c r="H61" i="2"/>
  <c r="H53" i="2"/>
  <c r="H60" i="2"/>
  <c r="H52" i="2"/>
  <c r="H67" i="2"/>
  <c r="H59" i="2"/>
  <c r="H51" i="2"/>
  <c r="H66" i="2"/>
  <c r="H58" i="2"/>
  <c r="H65" i="2"/>
  <c r="H57" i="2"/>
  <c r="H64" i="2"/>
  <c r="H56" i="2"/>
  <c r="H63" i="2"/>
  <c r="H55"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R999" i="2"/>
  <c r="R1000"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A148" i="2" l="1"/>
  <c r="B148" i="2"/>
  <c r="S148" i="2" l="1"/>
  <c r="AB148" i="2" l="1"/>
  <c r="Z148" i="2"/>
  <c r="AA148" i="2"/>
  <c r="AC148" i="2"/>
  <c r="AD148" i="2"/>
  <c r="U148" i="2"/>
  <c r="T148" i="2" s="1"/>
  <c r="A149" i="2"/>
  <c r="B149" i="2"/>
  <c r="W148" i="2"/>
  <c r="V148" i="2" s="1"/>
  <c r="X148" i="2" l="1"/>
  <c r="Y148" i="2" s="1"/>
  <c r="S149" i="2"/>
  <c r="AC149" i="2" l="1"/>
  <c r="AD149" i="2"/>
  <c r="AA149" i="2"/>
  <c r="Z149" i="2"/>
  <c r="AB149" i="2"/>
  <c r="U149" i="2"/>
  <c r="T149" i="2" s="1"/>
  <c r="B150" i="2"/>
  <c r="W149" i="2"/>
  <c r="V149" i="2" s="1"/>
  <c r="A150" i="2" l="1"/>
  <c r="X149" i="2"/>
  <c r="Y149" i="2" s="1"/>
  <c r="S150" i="2"/>
  <c r="AC150" i="2" l="1"/>
  <c r="AA150" i="2"/>
  <c r="AD150" i="2"/>
  <c r="AB150" i="2"/>
  <c r="Z150" i="2"/>
  <c r="U150" i="2"/>
  <c r="T150" i="2" s="1"/>
  <c r="W150" i="2"/>
  <c r="V150" i="2" s="1"/>
  <c r="A151" i="2"/>
  <c r="B151" i="2"/>
  <c r="X150" i="2" l="1"/>
  <c r="Y150" i="2" s="1"/>
  <c r="S151" i="2"/>
  <c r="AB151" i="2" l="1"/>
  <c r="AC151" i="2"/>
  <c r="Z151" i="2"/>
  <c r="AA151" i="2"/>
  <c r="AD151" i="2"/>
  <c r="U151" i="2"/>
  <c r="T151" i="2" s="1"/>
  <c r="A152" i="2"/>
  <c r="B152" i="2"/>
  <c r="W151" i="2"/>
  <c r="V151" i="2" s="1"/>
  <c r="X151" i="2" l="1"/>
  <c r="Y151" i="2" s="1"/>
  <c r="S152" i="2"/>
  <c r="Z152" i="2" l="1"/>
  <c r="AC152" i="2"/>
  <c r="AA152" i="2"/>
  <c r="AB152" i="2"/>
  <c r="AD152" i="2"/>
  <c r="U152" i="2"/>
  <c r="T152" i="2" s="1"/>
  <c r="B153" i="2"/>
  <c r="W152" i="2"/>
  <c r="V152" i="2" s="1"/>
  <c r="A153" i="2" l="1"/>
  <c r="X152" i="2"/>
  <c r="Y152" i="2" s="1"/>
  <c r="S153" i="2"/>
  <c r="AC153" i="2" l="1"/>
  <c r="AA153" i="2"/>
  <c r="AD153" i="2"/>
  <c r="Z153" i="2"/>
  <c r="AB153" i="2"/>
  <c r="U153" i="2"/>
  <c r="T153" i="2" s="1"/>
  <c r="W153" i="2"/>
  <c r="V153" i="2" s="1"/>
  <c r="A154" i="2"/>
  <c r="B154" i="2"/>
  <c r="X153" i="2" l="1"/>
  <c r="Y153" i="2" s="1"/>
  <c r="S154" i="2"/>
  <c r="AB154" i="2" l="1"/>
  <c r="AA154" i="2"/>
  <c r="AD154" i="2"/>
  <c r="Z154" i="2"/>
  <c r="AC154" i="2"/>
  <c r="U154" i="2"/>
  <c r="T154" i="2" s="1"/>
  <c r="B155" i="2"/>
  <c r="W154" i="2"/>
  <c r="V154" i="2" s="1"/>
  <c r="A155" i="2" l="1"/>
  <c r="X154" i="2"/>
  <c r="Y154" i="2" s="1"/>
  <c r="S155" i="2"/>
  <c r="AC155" i="2" l="1"/>
  <c r="Z155" i="2"/>
  <c r="AD155" i="2"/>
  <c r="AB155" i="2"/>
  <c r="AA155" i="2"/>
  <c r="U155" i="2"/>
  <c r="T155" i="2" s="1"/>
  <c r="W155" i="2"/>
  <c r="V155" i="2" s="1"/>
  <c r="A156" i="2"/>
  <c r="B156" i="2"/>
  <c r="X155" i="2" l="1"/>
  <c r="Y155" i="2" s="1"/>
  <c r="S156" i="2"/>
  <c r="AC156" i="2" l="1"/>
  <c r="Z156" i="2"/>
  <c r="AA156" i="2"/>
  <c r="AD156" i="2"/>
  <c r="AB156" i="2"/>
  <c r="U156" i="2"/>
  <c r="T156" i="2" s="1"/>
  <c r="W156" i="2"/>
  <c r="V156" i="2" s="1"/>
  <c r="B157" i="2"/>
  <c r="A157" i="2" l="1"/>
  <c r="X156" i="2"/>
  <c r="Y156" i="2" s="1"/>
  <c r="S157" i="2"/>
  <c r="AB157" i="2" l="1"/>
  <c r="Z157" i="2"/>
  <c r="AA157" i="2"/>
  <c r="AC157" i="2"/>
  <c r="AD157" i="2"/>
  <c r="U157" i="2"/>
  <c r="T157" i="2" s="1"/>
  <c r="W157" i="2"/>
  <c r="V157" i="2" s="1"/>
  <c r="B158" i="2" l="1"/>
  <c r="A158" i="2"/>
  <c r="S158" i="2"/>
  <c r="X157" i="2"/>
  <c r="Y157" i="2" s="1"/>
  <c r="AD158" i="2" l="1"/>
  <c r="AB158" i="2"/>
  <c r="AA158" i="2"/>
  <c r="AC158" i="2"/>
  <c r="Z158" i="2"/>
  <c r="U158" i="2"/>
  <c r="T158" i="2" s="1"/>
  <c r="B159" i="2"/>
  <c r="W158" i="2"/>
  <c r="V158" i="2" s="1"/>
  <c r="A159" i="2" l="1"/>
  <c r="S159" i="2"/>
  <c r="X158" i="2"/>
  <c r="Y158" i="2" s="1"/>
  <c r="AA159" i="2" l="1"/>
  <c r="AC159" i="2"/>
  <c r="AD159" i="2"/>
  <c r="AB159" i="2"/>
  <c r="Z159" i="2"/>
  <c r="U159" i="2"/>
  <c r="T159" i="2" s="1"/>
  <c r="A160" i="2"/>
  <c r="B160" i="2"/>
  <c r="W159" i="2"/>
  <c r="V159" i="2" s="1"/>
  <c r="S160" i="2" l="1"/>
  <c r="X159" i="2"/>
  <c r="Y159" i="2" s="1"/>
  <c r="AA160" i="2" l="1"/>
  <c r="AB160" i="2"/>
  <c r="Z160" i="2"/>
  <c r="AC160" i="2"/>
  <c r="AD160" i="2"/>
  <c r="U160" i="2"/>
  <c r="T160" i="2" s="1"/>
  <c r="W160" i="2"/>
  <c r="V160" i="2" s="1"/>
  <c r="B161" i="2"/>
  <c r="A161" i="2" l="1"/>
  <c r="X160" i="2"/>
  <c r="Y160" i="2" s="1"/>
  <c r="S161" i="2"/>
  <c r="Z161" i="2" l="1"/>
  <c r="AB161" i="2"/>
  <c r="AA161" i="2"/>
  <c r="AD161" i="2"/>
  <c r="AC161" i="2"/>
  <c r="U161" i="2"/>
  <c r="T161" i="2" s="1"/>
  <c r="W161" i="2"/>
  <c r="V161" i="2" s="1"/>
  <c r="B162" i="2"/>
  <c r="A162" i="2" l="1"/>
  <c r="S162" i="2"/>
  <c r="X161" i="2"/>
  <c r="Y161" i="2" s="1"/>
  <c r="AD162" i="2" l="1"/>
  <c r="AA162" i="2"/>
  <c r="Z162" i="2"/>
  <c r="AB162" i="2"/>
  <c r="AC162" i="2"/>
  <c r="U162" i="2"/>
  <c r="T162" i="2" s="1"/>
  <c r="B163" i="2"/>
  <c r="W162" i="2"/>
  <c r="V162" i="2" s="1"/>
  <c r="A163" i="2" l="1"/>
  <c r="X162" i="2"/>
  <c r="Y162" i="2" s="1"/>
  <c r="S163" i="2"/>
  <c r="AB163" i="2" l="1"/>
  <c r="AC163" i="2"/>
  <c r="Z163" i="2"/>
  <c r="AD163" i="2"/>
  <c r="AA163" i="2"/>
  <c r="U163" i="2"/>
  <c r="T163" i="2" s="1"/>
  <c r="W163" i="2"/>
  <c r="V163" i="2" s="1"/>
  <c r="A164" i="2"/>
  <c r="B164" i="2"/>
  <c r="X163" i="2" l="1"/>
  <c r="Y163" i="2" s="1"/>
  <c r="S164" i="2"/>
  <c r="AB164" i="2" l="1"/>
  <c r="Z164" i="2"/>
  <c r="AA164" i="2"/>
  <c r="AD164" i="2"/>
  <c r="AC164" i="2"/>
  <c r="U164" i="2"/>
  <c r="T164" i="2" s="1"/>
  <c r="W164" i="2"/>
  <c r="V164" i="2" s="1"/>
  <c r="B165" i="2"/>
  <c r="A165" i="2" l="1"/>
  <c r="X164" i="2"/>
  <c r="Y164" i="2" s="1"/>
  <c r="S165" i="2"/>
  <c r="Z165" i="2" l="1"/>
  <c r="AC165" i="2"/>
  <c r="AD165" i="2"/>
  <c r="AA165" i="2"/>
  <c r="AB165" i="2"/>
  <c r="U165" i="2"/>
  <c r="T165" i="2" s="1"/>
  <c r="W165" i="2"/>
  <c r="V165" i="2" s="1"/>
  <c r="A166" i="2"/>
  <c r="B166" i="2"/>
  <c r="S166" i="2" l="1"/>
  <c r="X165" i="2"/>
  <c r="Y165" i="2" s="1"/>
  <c r="AC166" i="2" l="1"/>
  <c r="AA166" i="2"/>
  <c r="AB166" i="2"/>
  <c r="Z166" i="2"/>
  <c r="AD166" i="2"/>
  <c r="U166" i="2"/>
  <c r="T166" i="2" s="1"/>
  <c r="W166" i="2"/>
  <c r="V166" i="2" s="1"/>
  <c r="B167" i="2"/>
  <c r="A167" i="2" l="1"/>
  <c r="X166" i="2"/>
  <c r="Y166" i="2" s="1"/>
  <c r="S167" i="2"/>
  <c r="AB167" i="2" l="1"/>
  <c r="AA167" i="2"/>
  <c r="Z167" i="2"/>
  <c r="AD167" i="2"/>
  <c r="AC167" i="2"/>
  <c r="U167" i="2"/>
  <c r="T167" i="2" s="1"/>
  <c r="W167" i="2"/>
  <c r="V167" i="2" s="1"/>
  <c r="A168" i="2" l="1"/>
  <c r="B168" i="2"/>
  <c r="X167" i="2"/>
  <c r="Y167" i="2" s="1"/>
  <c r="S168" i="2"/>
  <c r="Z168" i="2" l="1"/>
  <c r="AC168" i="2"/>
  <c r="AB168" i="2"/>
  <c r="AD168" i="2"/>
  <c r="AA168" i="2"/>
  <c r="U168" i="2"/>
  <c r="T168" i="2" s="1"/>
  <c r="B169" i="2"/>
  <c r="W168" i="2"/>
  <c r="V168" i="2" s="1"/>
  <c r="A169" i="2" l="1"/>
  <c r="X168" i="2"/>
  <c r="Y168" i="2" s="1"/>
  <c r="S169" i="2"/>
  <c r="AC169" i="2" l="1"/>
  <c r="Z169" i="2"/>
  <c r="AD169" i="2"/>
  <c r="AB169" i="2"/>
  <c r="AA169" i="2"/>
  <c r="U169" i="2"/>
  <c r="T169" i="2" s="1"/>
  <c r="W169" i="2"/>
  <c r="V169" i="2" s="1"/>
  <c r="A170" i="2"/>
  <c r="B170" i="2"/>
  <c r="S170" i="2" l="1"/>
  <c r="X169" i="2"/>
  <c r="Y169" i="2" s="1"/>
  <c r="AB170" i="2" l="1"/>
  <c r="AA170" i="2"/>
  <c r="Z170" i="2"/>
  <c r="AD170" i="2"/>
  <c r="AC170" i="2"/>
  <c r="U170" i="2"/>
  <c r="T170" i="2" s="1"/>
  <c r="B171" i="2"/>
  <c r="W170" i="2"/>
  <c r="V170" i="2" s="1"/>
  <c r="A171" i="2" l="1"/>
  <c r="S171" i="2"/>
  <c r="X170" i="2"/>
  <c r="Y170" i="2" s="1"/>
  <c r="AC171" i="2" l="1"/>
  <c r="AB171" i="2"/>
  <c r="AA171" i="2"/>
  <c r="AD171" i="2"/>
  <c r="Z171" i="2"/>
  <c r="U171" i="2"/>
  <c r="T171" i="2" s="1"/>
  <c r="B172" i="2"/>
  <c r="W171" i="2"/>
  <c r="V171" i="2" s="1"/>
  <c r="A172" i="2" l="1"/>
  <c r="X171" i="2"/>
  <c r="Y171" i="2" s="1"/>
  <c r="S172" i="2"/>
  <c r="AC172" i="2" l="1"/>
  <c r="AA172" i="2"/>
  <c r="AB172" i="2"/>
  <c r="Z172" i="2"/>
  <c r="AD172" i="2"/>
  <c r="U172" i="2"/>
  <c r="T172" i="2" s="1"/>
  <c r="B173" i="2"/>
  <c r="W172" i="2"/>
  <c r="V172" i="2" s="1"/>
  <c r="A173" i="2" l="1"/>
  <c r="X172" i="2"/>
  <c r="Y172" i="2" s="1"/>
  <c r="S173" i="2"/>
  <c r="AB173" i="2" l="1"/>
  <c r="AA173" i="2"/>
  <c r="Z173" i="2"/>
  <c r="AC173" i="2"/>
  <c r="AD173" i="2"/>
  <c r="U173" i="2"/>
  <c r="T173" i="2" s="1"/>
  <c r="W173" i="2"/>
  <c r="V173" i="2" s="1"/>
  <c r="B174" i="2"/>
  <c r="A174" i="2" l="1"/>
  <c r="X173" i="2"/>
  <c r="Y173" i="2" s="1"/>
  <c r="S174" i="2"/>
  <c r="AD174" i="2" l="1"/>
  <c r="AB174" i="2"/>
  <c r="AA174" i="2"/>
  <c r="AC174" i="2"/>
  <c r="Z174" i="2"/>
  <c r="U174" i="2"/>
  <c r="T174" i="2" s="1"/>
  <c r="A175" i="2"/>
  <c r="B175" i="2"/>
  <c r="W174" i="2"/>
  <c r="V174" i="2" s="1"/>
  <c r="X174" i="2" l="1"/>
  <c r="Y174" i="2" s="1"/>
  <c r="S175" i="2"/>
  <c r="AA175" i="2" l="1"/>
  <c r="AC175" i="2"/>
  <c r="AB175" i="2"/>
  <c r="Z175" i="2"/>
  <c r="AD175" i="2"/>
  <c r="U175" i="2"/>
  <c r="T175" i="2" s="1"/>
  <c r="W175" i="2"/>
  <c r="V175" i="2" s="1"/>
  <c r="A176" i="2"/>
  <c r="B176" i="2" l="1"/>
  <c r="S176" i="2"/>
  <c r="X175" i="2"/>
  <c r="Y175" i="2" s="1"/>
  <c r="AA176" i="2" l="1"/>
  <c r="AB176" i="2"/>
  <c r="Z176" i="2"/>
  <c r="AC176" i="2"/>
  <c r="AD176" i="2"/>
  <c r="U176" i="2"/>
  <c r="T176" i="2" s="1"/>
  <c r="A177" i="2"/>
  <c r="W176" i="2"/>
  <c r="V176" i="2" s="1"/>
  <c r="B177" i="2" l="1"/>
  <c r="S177" i="2"/>
  <c r="X176" i="2"/>
  <c r="Y176" i="2" s="1"/>
  <c r="Z177" i="2" l="1"/>
  <c r="AB177" i="2"/>
  <c r="AA177" i="2"/>
  <c r="AD177" i="2"/>
  <c r="AC177" i="2"/>
  <c r="U177" i="2"/>
  <c r="T177" i="2" s="1"/>
  <c r="W177" i="2"/>
  <c r="V177" i="2" s="1"/>
  <c r="B178" i="2"/>
  <c r="A178" i="2" l="1"/>
  <c r="X177" i="2"/>
  <c r="Y177" i="2" s="1"/>
  <c r="S178" i="2"/>
  <c r="AD178" i="2" l="1"/>
  <c r="AA178" i="2"/>
  <c r="AC178" i="2"/>
  <c r="Z178" i="2"/>
  <c r="AB178" i="2"/>
  <c r="U178" i="2"/>
  <c r="T178" i="2" s="1"/>
  <c r="A179" i="2"/>
  <c r="B179" i="2"/>
  <c r="W178" i="2"/>
  <c r="V178" i="2" s="1"/>
  <c r="S179" i="2" l="1"/>
  <c r="X178" i="2"/>
  <c r="Y178" i="2" s="1"/>
  <c r="AB179" i="2" l="1"/>
  <c r="AC179" i="2"/>
  <c r="AA179" i="2"/>
  <c r="Z179" i="2"/>
  <c r="AD179" i="2"/>
  <c r="U179" i="2"/>
  <c r="T179" i="2" s="1"/>
  <c r="B180" i="2"/>
  <c r="W179" i="2"/>
  <c r="V179" i="2" s="1"/>
  <c r="A180" i="2" l="1"/>
  <c r="X179" i="2"/>
  <c r="Y179" i="2" s="1"/>
  <c r="S180" i="2"/>
  <c r="AB180" i="2" l="1"/>
  <c r="Z180" i="2"/>
  <c r="AA180" i="2"/>
  <c r="AC180" i="2"/>
  <c r="AD180" i="2"/>
  <c r="U180" i="2"/>
  <c r="T180" i="2" s="1"/>
  <c r="W180" i="2"/>
  <c r="V180" i="2" s="1"/>
  <c r="A181" i="2"/>
  <c r="B181" i="2" l="1"/>
  <c r="X180" i="2"/>
  <c r="Y180" i="2" s="1"/>
  <c r="S181" i="2"/>
  <c r="AC181" i="2" l="1"/>
  <c r="AD181" i="2"/>
  <c r="Z181" i="2"/>
  <c r="AA181" i="2"/>
  <c r="AB181" i="2"/>
  <c r="U181" i="2"/>
  <c r="T181" i="2" s="1"/>
  <c r="B182" i="2"/>
  <c r="W181" i="2"/>
  <c r="V181" i="2" s="1"/>
  <c r="A182" i="2" l="1"/>
  <c r="X181" i="2"/>
  <c r="Y181" i="2" s="1"/>
  <c r="S182" i="2"/>
  <c r="AC182" i="2" l="1"/>
  <c r="AA182" i="2"/>
  <c r="AD182" i="2"/>
  <c r="Z182" i="2"/>
  <c r="AB182" i="2"/>
  <c r="U182" i="2"/>
  <c r="T182" i="2" s="1"/>
  <c r="B183" i="2"/>
  <c r="W182" i="2"/>
  <c r="V182" i="2" s="1"/>
  <c r="A183" i="2" l="1"/>
  <c r="X182" i="2"/>
  <c r="Y182" i="2" s="1"/>
  <c r="S183" i="2"/>
  <c r="AB183" i="2" l="1"/>
  <c r="Z183" i="2"/>
  <c r="AD183" i="2"/>
  <c r="AC183" i="2"/>
  <c r="AA183" i="2"/>
  <c r="U183" i="2"/>
  <c r="T183" i="2" s="1"/>
  <c r="W183" i="2"/>
  <c r="V183" i="2" s="1"/>
  <c r="B184" i="2" l="1"/>
  <c r="A184" i="2"/>
  <c r="S184" i="2"/>
  <c r="X183" i="2"/>
  <c r="Y183" i="2" s="1"/>
  <c r="Z184" i="2" l="1"/>
  <c r="AC184" i="2"/>
  <c r="AA184" i="2"/>
  <c r="AB184" i="2"/>
  <c r="AD184" i="2"/>
  <c r="U184" i="2"/>
  <c r="T184" i="2" s="1"/>
  <c r="B185" i="2"/>
  <c r="W184" i="2"/>
  <c r="V184" i="2" s="1"/>
  <c r="A185" i="2" l="1"/>
  <c r="X184" i="2"/>
  <c r="Y184" i="2" s="1"/>
  <c r="S185" i="2"/>
  <c r="Z185" i="2" l="1"/>
  <c r="AC185" i="2"/>
  <c r="AA185" i="2"/>
  <c r="AB185" i="2"/>
  <c r="AD185" i="2"/>
  <c r="U185" i="2"/>
  <c r="T185" i="2" s="1"/>
  <c r="A186" i="2"/>
  <c r="B186" i="2"/>
  <c r="W185" i="2"/>
  <c r="V185" i="2" s="1"/>
  <c r="X185" i="2" l="1"/>
  <c r="Y185" i="2" s="1"/>
  <c r="S186" i="2"/>
  <c r="AB186" i="2" l="1"/>
  <c r="AA186" i="2"/>
  <c r="AC186" i="2"/>
  <c r="AD186" i="2"/>
  <c r="Z186" i="2"/>
  <c r="U186" i="2"/>
  <c r="T186" i="2" s="1"/>
  <c r="A187" i="2"/>
  <c r="W186" i="2"/>
  <c r="V186" i="2" s="1"/>
  <c r="B187" i="2" l="1"/>
  <c r="S187" i="2"/>
  <c r="X186" i="2"/>
  <c r="Y186" i="2" s="1"/>
  <c r="AB187" i="2" l="1"/>
  <c r="AA187" i="2"/>
  <c r="AC187" i="2"/>
  <c r="Z187" i="2"/>
  <c r="AD187" i="2"/>
  <c r="U187" i="2"/>
  <c r="T187" i="2" s="1"/>
  <c r="W187" i="2"/>
  <c r="V187" i="2" s="1"/>
  <c r="A188" i="2"/>
  <c r="B188" i="2"/>
  <c r="X187" i="2" l="1"/>
  <c r="Y187" i="2" s="1"/>
  <c r="S188" i="2"/>
  <c r="AC188" i="2" l="1"/>
  <c r="Z188" i="2"/>
  <c r="AD188" i="2"/>
  <c r="AB188" i="2"/>
  <c r="AA188" i="2"/>
  <c r="U188" i="2"/>
  <c r="T188" i="2" s="1"/>
  <c r="W188" i="2"/>
  <c r="V188" i="2" s="1"/>
  <c r="A189" i="2"/>
  <c r="B189" i="2"/>
  <c r="S189" i="2" l="1"/>
  <c r="X188" i="2"/>
  <c r="Y188" i="2" s="1"/>
  <c r="AB189" i="2" l="1"/>
  <c r="AC189" i="2"/>
  <c r="AD189" i="2"/>
  <c r="Z189" i="2"/>
  <c r="AA189" i="2"/>
  <c r="U189" i="2"/>
  <c r="T189" i="2" s="1"/>
  <c r="B190" i="2"/>
  <c r="W189" i="2"/>
  <c r="V189" i="2" s="1"/>
  <c r="A190" i="2" l="1"/>
  <c r="X189" i="2"/>
  <c r="Y189" i="2" s="1"/>
  <c r="S190" i="2"/>
  <c r="AD190" i="2" l="1"/>
  <c r="AB190" i="2"/>
  <c r="AA190" i="2"/>
  <c r="Z190" i="2"/>
  <c r="AC190" i="2"/>
  <c r="U190" i="2"/>
  <c r="T190" i="2" s="1"/>
  <c r="W190" i="2"/>
  <c r="V190" i="2" s="1"/>
  <c r="B191" i="2"/>
  <c r="A191" i="2" l="1"/>
  <c r="X190" i="2"/>
  <c r="Y190" i="2" s="1"/>
  <c r="S191" i="2"/>
  <c r="AA191" i="2" l="1"/>
  <c r="AD191" i="2"/>
  <c r="AB191" i="2"/>
  <c r="Z191" i="2"/>
  <c r="AC191" i="2"/>
  <c r="U191" i="2"/>
  <c r="T191" i="2" s="1"/>
  <c r="B192" i="2"/>
  <c r="W191" i="2"/>
  <c r="V191" i="2" s="1"/>
  <c r="A192" i="2" l="1"/>
  <c r="X191" i="2"/>
  <c r="Y191" i="2" s="1"/>
  <c r="S192" i="2"/>
  <c r="AA192" i="2" l="1"/>
  <c r="AB192" i="2"/>
  <c r="AD192" i="2"/>
  <c r="Z192" i="2"/>
  <c r="AC192" i="2"/>
  <c r="U192" i="2"/>
  <c r="T192" i="2" s="1"/>
  <c r="W192" i="2"/>
  <c r="V192" i="2" s="1"/>
  <c r="B193" i="2"/>
  <c r="A193" i="2" l="1"/>
  <c r="S193" i="2"/>
  <c r="X192" i="2"/>
  <c r="Y192" i="2" s="1"/>
  <c r="Z193" i="2" l="1"/>
  <c r="AB193" i="2"/>
  <c r="AA193" i="2"/>
  <c r="AD193" i="2"/>
  <c r="AC193" i="2"/>
  <c r="U193" i="2"/>
  <c r="T193" i="2" s="1"/>
  <c r="W193" i="2"/>
  <c r="V193" i="2" s="1"/>
  <c r="B194" i="2"/>
  <c r="A194" i="2" l="1"/>
  <c r="X193" i="2"/>
  <c r="Y193" i="2" s="1"/>
  <c r="S194" i="2"/>
  <c r="AD194" i="2" l="1"/>
  <c r="AA194" i="2"/>
  <c r="Z194" i="2"/>
  <c r="AC194" i="2"/>
  <c r="AB194" i="2"/>
  <c r="U194" i="2"/>
  <c r="T194" i="2" s="1"/>
  <c r="B195" i="2"/>
  <c r="W194" i="2"/>
  <c r="V194" i="2" s="1"/>
  <c r="A195" i="2" l="1"/>
  <c r="S195" i="2"/>
  <c r="X194" i="2"/>
  <c r="Y194" i="2" s="1"/>
  <c r="AB195" i="2" l="1"/>
  <c r="AA195" i="2"/>
  <c r="Z195" i="2"/>
  <c r="AC195" i="2"/>
  <c r="AD195" i="2"/>
  <c r="U195" i="2"/>
  <c r="T195" i="2" s="1"/>
  <c r="W195" i="2"/>
  <c r="V195" i="2" s="1"/>
  <c r="A196" i="2"/>
  <c r="B196" i="2"/>
  <c r="X195" i="2" l="1"/>
  <c r="Y195" i="2" s="1"/>
  <c r="S196" i="2"/>
  <c r="AB196" i="2" l="1"/>
  <c r="Z196" i="2"/>
  <c r="AA196" i="2"/>
  <c r="AD196" i="2"/>
  <c r="AC196" i="2"/>
  <c r="U196" i="2"/>
  <c r="T196" i="2" s="1"/>
  <c r="W196" i="2"/>
  <c r="V196" i="2" s="1"/>
  <c r="A197" i="2"/>
  <c r="B197" i="2" l="1"/>
  <c r="X196" i="2"/>
  <c r="Y196" i="2" s="1"/>
  <c r="S197" i="2"/>
  <c r="AC197" i="2" l="1"/>
  <c r="AD197" i="2"/>
  <c r="AA197" i="2"/>
  <c r="Z197" i="2"/>
  <c r="AB197" i="2"/>
  <c r="U197" i="2"/>
  <c r="T197" i="2" s="1"/>
  <c r="W197" i="2"/>
  <c r="V197" i="2" s="1"/>
  <c r="A198" i="2"/>
  <c r="B198" i="2" l="1"/>
  <c r="X197" i="2"/>
  <c r="Y197" i="2" s="1"/>
  <c r="S198" i="2"/>
  <c r="AC198" i="2" l="1"/>
  <c r="AA198" i="2"/>
  <c r="AB198" i="2"/>
  <c r="Z198" i="2"/>
  <c r="AD198" i="2"/>
  <c r="U198" i="2"/>
  <c r="T198" i="2" s="1"/>
  <c r="A199" i="2"/>
  <c r="B199" i="2"/>
  <c r="W198" i="2"/>
  <c r="V198" i="2" s="1"/>
  <c r="S199" i="2" l="1"/>
  <c r="X198" i="2"/>
  <c r="Y198" i="2" s="1"/>
  <c r="AB199" i="2" l="1"/>
  <c r="Z199" i="2"/>
  <c r="AC199" i="2"/>
  <c r="AA199" i="2"/>
  <c r="AD199" i="2"/>
  <c r="U199" i="2"/>
  <c r="T199" i="2" s="1"/>
  <c r="W199" i="2"/>
  <c r="V199" i="2" s="1"/>
  <c r="B200" i="2" l="1"/>
  <c r="A200" i="2"/>
  <c r="X199" i="2"/>
  <c r="Y199" i="2" s="1"/>
  <c r="S200" i="2"/>
  <c r="Z200" i="2" l="1"/>
  <c r="AC200" i="2"/>
  <c r="AB200" i="2"/>
  <c r="AA200" i="2"/>
  <c r="AD200" i="2"/>
  <c r="U200" i="2"/>
  <c r="T200" i="2" s="1"/>
  <c r="W200" i="2"/>
  <c r="V200" i="2" s="1"/>
  <c r="B201" i="2" l="1"/>
  <c r="A201" i="2"/>
  <c r="S201" i="2"/>
  <c r="X200" i="2"/>
  <c r="Y200" i="2" s="1"/>
  <c r="Z201" i="2" l="1"/>
  <c r="AC201" i="2"/>
  <c r="AD201" i="2"/>
  <c r="AA201" i="2"/>
  <c r="AB201" i="2"/>
  <c r="U201" i="2"/>
  <c r="T201" i="2" s="1"/>
  <c r="W201" i="2"/>
  <c r="V201" i="2" s="1"/>
  <c r="B202" i="2"/>
  <c r="A202" i="2" l="1"/>
  <c r="X201" i="2"/>
  <c r="Y201" i="2" s="1"/>
  <c r="S202" i="2"/>
  <c r="AB202" i="2" l="1"/>
  <c r="AA202" i="2"/>
  <c r="AC202" i="2"/>
  <c r="Z202" i="2"/>
  <c r="AD202" i="2"/>
  <c r="U202" i="2"/>
  <c r="T202" i="2" s="1"/>
  <c r="W202" i="2"/>
  <c r="V202" i="2" s="1"/>
  <c r="A203" i="2"/>
  <c r="B203" i="2"/>
  <c r="S203" i="2" l="1"/>
  <c r="X202" i="2"/>
  <c r="Y202" i="2" s="1"/>
  <c r="AA203" i="2" l="1"/>
  <c r="AB203" i="2"/>
  <c r="AC203" i="2"/>
  <c r="Z203" i="2"/>
  <c r="AD203" i="2"/>
  <c r="U203" i="2"/>
  <c r="T203" i="2" s="1"/>
  <c r="W203" i="2"/>
  <c r="V203" i="2" s="1"/>
  <c r="A204" i="2"/>
  <c r="B204" i="2"/>
  <c r="X203" i="2" l="1"/>
  <c r="Y203" i="2" s="1"/>
  <c r="S204" i="2"/>
  <c r="AC204" i="2" l="1"/>
  <c r="AA204" i="2"/>
  <c r="AB204" i="2"/>
  <c r="Z204" i="2"/>
  <c r="AD204" i="2"/>
  <c r="U204" i="2"/>
  <c r="T204" i="2" s="1"/>
  <c r="W204" i="2"/>
  <c r="V204" i="2" s="1"/>
  <c r="A205" i="2"/>
  <c r="B205" i="2"/>
  <c r="X204" i="2" l="1"/>
  <c r="Y204" i="2" s="1"/>
  <c r="S205" i="2"/>
  <c r="Z205" i="2" l="1"/>
  <c r="AB205" i="2"/>
  <c r="AA205" i="2"/>
  <c r="AD205" i="2"/>
  <c r="AC205" i="2"/>
  <c r="U205" i="2"/>
  <c r="T205" i="2" s="1"/>
  <c r="W205" i="2"/>
  <c r="V205" i="2" s="1"/>
  <c r="B206" i="2"/>
  <c r="A206" i="2" l="1"/>
  <c r="X205" i="2"/>
  <c r="Y205" i="2" s="1"/>
  <c r="S206" i="2"/>
  <c r="AD206" i="2" l="1"/>
  <c r="AB206" i="2"/>
  <c r="AC206" i="2"/>
  <c r="Z206" i="2"/>
  <c r="AA206" i="2"/>
  <c r="U206" i="2"/>
  <c r="T206" i="2" s="1"/>
  <c r="W206" i="2"/>
  <c r="V206" i="2" s="1"/>
  <c r="B207" i="2"/>
  <c r="A207" i="2" l="1"/>
  <c r="X206" i="2"/>
  <c r="Y206" i="2" s="1"/>
  <c r="S207" i="2"/>
  <c r="AA207" i="2" l="1"/>
  <c r="AB207" i="2"/>
  <c r="AC207" i="2"/>
  <c r="AD207" i="2"/>
  <c r="Z207" i="2"/>
  <c r="U207" i="2"/>
  <c r="T207" i="2" s="1"/>
  <c r="W207" i="2"/>
  <c r="V207" i="2" s="1"/>
  <c r="A208" i="2"/>
  <c r="B208" i="2"/>
  <c r="S208" i="2" l="1"/>
  <c r="X207" i="2"/>
  <c r="Y207" i="2" s="1"/>
  <c r="AA208" i="2" l="1"/>
  <c r="Z208" i="2"/>
  <c r="AC208" i="2"/>
  <c r="AD208" i="2"/>
  <c r="AB208" i="2"/>
  <c r="U208" i="2"/>
  <c r="T208" i="2" s="1"/>
  <c r="A209" i="2"/>
  <c r="B209" i="2"/>
  <c r="W208" i="2"/>
  <c r="V208" i="2" s="1"/>
  <c r="X208" i="2" l="1"/>
  <c r="Y208" i="2" s="1"/>
  <c r="S209" i="2"/>
  <c r="Z209" i="2" l="1"/>
  <c r="AB209" i="2"/>
  <c r="AA209" i="2"/>
  <c r="AD209" i="2"/>
  <c r="AC209" i="2"/>
  <c r="U209" i="2"/>
  <c r="T209" i="2" s="1"/>
  <c r="W209" i="2"/>
  <c r="V209" i="2" s="1"/>
  <c r="B210" i="2"/>
  <c r="A210" i="2" l="1"/>
  <c r="S210" i="2"/>
  <c r="X209" i="2"/>
  <c r="Y209" i="2" s="1"/>
  <c r="AD210" i="2" l="1"/>
  <c r="AA210" i="2"/>
  <c r="AC210" i="2"/>
  <c r="Z210" i="2"/>
  <c r="AB210" i="2"/>
  <c r="U210" i="2"/>
  <c r="T210" i="2" s="1"/>
  <c r="B211" i="2"/>
  <c r="W210" i="2"/>
  <c r="V210" i="2" s="1"/>
  <c r="A211" i="2" l="1"/>
  <c r="X210" i="2"/>
  <c r="Y210" i="2" s="1"/>
  <c r="S211" i="2"/>
  <c r="AB211" i="2" l="1"/>
  <c r="AD211" i="2"/>
  <c r="Z211" i="2"/>
  <c r="AA211" i="2"/>
  <c r="AC211" i="2"/>
  <c r="U211" i="2"/>
  <c r="T211" i="2" s="1"/>
  <c r="B212" i="2"/>
  <c r="W211" i="2"/>
  <c r="V211" i="2" s="1"/>
  <c r="A212" i="2" l="1"/>
  <c r="S212" i="2"/>
  <c r="X211" i="2"/>
  <c r="Y211" i="2" s="1"/>
  <c r="AB212" i="2" l="1"/>
  <c r="Z212" i="2"/>
  <c r="AA212" i="2"/>
  <c r="AC212" i="2"/>
  <c r="AD212" i="2"/>
  <c r="U212" i="2"/>
  <c r="T212" i="2" s="1"/>
  <c r="W212" i="2"/>
  <c r="V212" i="2" s="1"/>
  <c r="A213" i="2"/>
  <c r="B213" i="2" l="1"/>
  <c r="X212" i="2"/>
  <c r="Y212" i="2" s="1"/>
  <c r="S213" i="2"/>
  <c r="AC213" i="2" l="1"/>
  <c r="AD213" i="2"/>
  <c r="AA213" i="2"/>
  <c r="Z213" i="2"/>
  <c r="AB213" i="2"/>
  <c r="U213" i="2"/>
  <c r="T213" i="2" s="1"/>
  <c r="A214" i="2"/>
  <c r="B214" i="2"/>
  <c r="W213" i="2"/>
  <c r="V213" i="2" s="1"/>
  <c r="X213" i="2" l="1"/>
  <c r="Y213" i="2" s="1"/>
  <c r="S214" i="2"/>
  <c r="AC214" i="2" l="1"/>
  <c r="AA214" i="2"/>
  <c r="AD214" i="2"/>
  <c r="AB214" i="2"/>
  <c r="Z214" i="2"/>
  <c r="U214" i="2"/>
  <c r="T214" i="2" s="1"/>
  <c r="A215" i="2"/>
  <c r="B215" i="2"/>
  <c r="W214" i="2"/>
  <c r="V214" i="2" s="1"/>
  <c r="X214" i="2" l="1"/>
  <c r="Y214" i="2" s="1"/>
  <c r="S215" i="2"/>
  <c r="AB215" i="2" l="1"/>
  <c r="AC215" i="2"/>
  <c r="Z215" i="2"/>
  <c r="AA215" i="2"/>
  <c r="AD215" i="2"/>
  <c r="U215" i="2"/>
  <c r="T215" i="2" s="1"/>
  <c r="A216" i="2"/>
  <c r="W215" i="2"/>
  <c r="V215" i="2" s="1"/>
  <c r="B216" i="2" l="1"/>
  <c r="X215" i="2"/>
  <c r="Y215" i="2" s="1"/>
  <c r="S216" i="2"/>
  <c r="Z216" i="2" l="1"/>
  <c r="AC216" i="2"/>
  <c r="AA216" i="2"/>
  <c r="AD216" i="2"/>
  <c r="AB216" i="2"/>
  <c r="U216" i="2"/>
  <c r="T216" i="2" s="1"/>
  <c r="A217" i="2"/>
  <c r="B217" i="2"/>
  <c r="W216" i="2"/>
  <c r="V216" i="2" s="1"/>
  <c r="X216" i="2" l="1"/>
  <c r="Y216" i="2" s="1"/>
  <c r="S217" i="2"/>
  <c r="AC217" i="2" l="1"/>
  <c r="AA217" i="2"/>
  <c r="Z217" i="2"/>
  <c r="AD217" i="2"/>
  <c r="AB217" i="2"/>
  <c r="U217" i="2"/>
  <c r="T217" i="2" s="1"/>
  <c r="B218" i="2"/>
  <c r="W217" i="2"/>
  <c r="V217" i="2" s="1"/>
  <c r="A218" i="2" l="1"/>
  <c r="X217" i="2"/>
  <c r="Y217" i="2" s="1"/>
  <c r="S218" i="2"/>
  <c r="AB218" i="2" l="1"/>
  <c r="AA218" i="2"/>
  <c r="AD218" i="2"/>
  <c r="AC218" i="2"/>
  <c r="Z218" i="2"/>
  <c r="U218" i="2"/>
  <c r="T218" i="2" s="1"/>
  <c r="A219" i="2"/>
  <c r="W218" i="2"/>
  <c r="V218" i="2" s="1"/>
  <c r="B219" i="2" l="1"/>
  <c r="X218" i="2"/>
  <c r="Y218" i="2" s="1"/>
  <c r="S219" i="2"/>
  <c r="AD219" i="2" l="1"/>
  <c r="AC219" i="2"/>
  <c r="AA219" i="2"/>
  <c r="Z219" i="2"/>
  <c r="AB219" i="2"/>
  <c r="U219" i="2"/>
  <c r="T219" i="2" s="1"/>
  <c r="A220" i="2"/>
  <c r="B220" i="2"/>
  <c r="W219" i="2"/>
  <c r="V219" i="2" s="1"/>
  <c r="X219" i="2" l="1"/>
  <c r="Y219" i="2" s="1"/>
  <c r="S220" i="2"/>
  <c r="AC220" i="2" l="1"/>
  <c r="Z220" i="2"/>
  <c r="AA220" i="2"/>
  <c r="AD220" i="2"/>
  <c r="AB220" i="2"/>
  <c r="U220" i="2"/>
  <c r="T220" i="2" s="1"/>
  <c r="A221" i="2"/>
  <c r="W220" i="2"/>
  <c r="V220" i="2" s="1"/>
  <c r="B221" i="2" l="1"/>
  <c r="X220" i="2"/>
  <c r="Y220" i="2" s="1"/>
  <c r="S221" i="2"/>
  <c r="AB221" i="2" l="1"/>
  <c r="Z221" i="2"/>
  <c r="AA221" i="2"/>
  <c r="AC221" i="2"/>
  <c r="AD221" i="2"/>
  <c r="U221" i="2"/>
  <c r="T221" i="2" s="1"/>
  <c r="W221" i="2"/>
  <c r="V221" i="2" s="1"/>
  <c r="B222" i="2"/>
  <c r="A222" i="2" l="1"/>
  <c r="S222" i="2"/>
  <c r="X221" i="2"/>
  <c r="Y221" i="2" s="1"/>
  <c r="AD222" i="2" l="1"/>
  <c r="AB222" i="2"/>
  <c r="AA222" i="2"/>
  <c r="AC222" i="2"/>
  <c r="Z222" i="2"/>
  <c r="U222" i="2"/>
  <c r="T222" i="2" s="1"/>
  <c r="A223" i="2"/>
  <c r="B223" i="2"/>
  <c r="W222" i="2"/>
  <c r="V222" i="2" s="1"/>
  <c r="X222" i="2" l="1"/>
  <c r="Y222" i="2" s="1"/>
  <c r="S223" i="2"/>
  <c r="AA223" i="2" l="1"/>
  <c r="AC223" i="2"/>
  <c r="AD223" i="2"/>
  <c r="Z223" i="2"/>
  <c r="AB223" i="2"/>
  <c r="U223" i="2"/>
  <c r="T223" i="2" s="1"/>
  <c r="W223" i="2"/>
  <c r="V223" i="2" s="1"/>
  <c r="B224" i="2"/>
  <c r="A224" i="2" l="1"/>
  <c r="S224" i="2"/>
  <c r="X223" i="2"/>
  <c r="Y223" i="2" s="1"/>
  <c r="AA224" i="2" l="1"/>
  <c r="AB224" i="2"/>
  <c r="AC224" i="2"/>
  <c r="AD224" i="2"/>
  <c r="Z224" i="2"/>
  <c r="U224" i="2"/>
  <c r="T224" i="2" s="1"/>
  <c r="B225" i="2"/>
  <c r="W224" i="2"/>
  <c r="V224" i="2" s="1"/>
  <c r="A225" i="2" l="1"/>
  <c r="X224" i="2"/>
  <c r="Y224" i="2" s="1"/>
  <c r="S225" i="2"/>
  <c r="Z225" i="2" l="1"/>
  <c r="AB225" i="2"/>
  <c r="AA225" i="2"/>
  <c r="AD225" i="2"/>
  <c r="AC225" i="2"/>
  <c r="U225" i="2"/>
  <c r="T225" i="2" s="1"/>
  <c r="W225" i="2"/>
  <c r="V225" i="2" s="1"/>
  <c r="A226" i="2"/>
  <c r="B226" i="2"/>
  <c r="S226" i="2" l="1"/>
  <c r="X225" i="2"/>
  <c r="Y225" i="2" s="1"/>
  <c r="AD226" i="2" l="1"/>
  <c r="AA226" i="2"/>
  <c r="Z226" i="2"/>
  <c r="AB226" i="2"/>
  <c r="AC226" i="2"/>
  <c r="U226" i="2"/>
  <c r="T226" i="2" s="1"/>
  <c r="W226" i="2"/>
  <c r="V226" i="2" s="1"/>
  <c r="A227" i="2"/>
  <c r="B227" i="2"/>
  <c r="X226" i="2" l="1"/>
  <c r="Y226" i="2" s="1"/>
  <c r="S227" i="2"/>
  <c r="AB227" i="2" l="1"/>
  <c r="AC227" i="2"/>
  <c r="Z227" i="2"/>
  <c r="AD227" i="2"/>
  <c r="AA227" i="2"/>
  <c r="U227" i="2"/>
  <c r="T227" i="2" s="1"/>
  <c r="B228" i="2"/>
  <c r="W227" i="2"/>
  <c r="V227" i="2" s="1"/>
  <c r="A228" i="2" l="1"/>
  <c r="S228" i="2"/>
  <c r="X227" i="2"/>
  <c r="Y227" i="2" s="1"/>
  <c r="AB228" i="2" l="1"/>
  <c r="Z228" i="2"/>
  <c r="AA228" i="2"/>
  <c r="AD228" i="2"/>
  <c r="AC228" i="2"/>
  <c r="U228" i="2"/>
  <c r="T228" i="2" s="1"/>
  <c r="W228" i="2"/>
  <c r="V228" i="2" s="1"/>
  <c r="A229" i="2"/>
  <c r="B229" i="2"/>
  <c r="X228" i="2" l="1"/>
  <c r="Y228" i="2" s="1"/>
  <c r="S229" i="2"/>
  <c r="Z229" i="2" l="1"/>
  <c r="AC229" i="2"/>
  <c r="AD229" i="2"/>
  <c r="AA229" i="2"/>
  <c r="AB229" i="2"/>
  <c r="U229" i="2"/>
  <c r="T229" i="2" s="1"/>
  <c r="W229" i="2"/>
  <c r="V229" i="2" s="1"/>
  <c r="B230" i="2"/>
  <c r="A230" i="2" l="1"/>
  <c r="X229" i="2"/>
  <c r="Y229" i="2" s="1"/>
  <c r="S230" i="2"/>
  <c r="AC230" i="2" l="1"/>
  <c r="AA230" i="2"/>
  <c r="AB230" i="2"/>
  <c r="Z230" i="2"/>
  <c r="AD230" i="2"/>
  <c r="U230" i="2"/>
  <c r="T230" i="2" s="1"/>
  <c r="A231" i="2"/>
  <c r="B231" i="2"/>
  <c r="W230" i="2"/>
  <c r="V230" i="2" s="1"/>
  <c r="X230" i="2" l="1"/>
  <c r="Y230" i="2" s="1"/>
  <c r="S231" i="2"/>
  <c r="AB231" i="2" l="1"/>
  <c r="AA231" i="2"/>
  <c r="Z231" i="2"/>
  <c r="AC231" i="2"/>
  <c r="AD231" i="2"/>
  <c r="U231" i="2"/>
  <c r="T231" i="2" s="1"/>
  <c r="W231" i="2"/>
  <c r="V231" i="2" s="1"/>
  <c r="B232" i="2"/>
  <c r="A232" i="2" l="1"/>
  <c r="X231" i="2"/>
  <c r="Y231" i="2" s="1"/>
  <c r="S232" i="2"/>
  <c r="Z232" i="2" l="1"/>
  <c r="AC232" i="2"/>
  <c r="AB232" i="2"/>
  <c r="AA232" i="2"/>
  <c r="AD232" i="2"/>
  <c r="U232" i="2"/>
  <c r="T232" i="2" s="1"/>
  <c r="A233" i="2"/>
  <c r="B233" i="2"/>
  <c r="W232" i="2"/>
  <c r="V232" i="2" s="1"/>
  <c r="S233" i="2" l="1"/>
  <c r="X232" i="2"/>
  <c r="Y232" i="2" s="1"/>
  <c r="AC233" i="2" l="1"/>
  <c r="AD233" i="2"/>
  <c r="Z233" i="2"/>
  <c r="AB233" i="2"/>
  <c r="AA233" i="2"/>
  <c r="U233" i="2"/>
  <c r="T233" i="2" s="1"/>
  <c r="W233" i="2"/>
  <c r="V233" i="2" s="1"/>
  <c r="B234" i="2"/>
  <c r="A234" i="2" l="1"/>
  <c r="X233" i="2"/>
  <c r="Y233" i="2" s="1"/>
  <c r="S234" i="2"/>
  <c r="AB234" i="2" l="1"/>
  <c r="AA234" i="2"/>
  <c r="AD234" i="2"/>
  <c r="AC234" i="2"/>
  <c r="Z234" i="2"/>
  <c r="U234" i="2"/>
  <c r="T234" i="2" s="1"/>
  <c r="W234" i="2"/>
  <c r="V234" i="2" s="1"/>
  <c r="A235" i="2"/>
  <c r="B235" i="2"/>
  <c r="X234" i="2" l="1"/>
  <c r="Y234" i="2" s="1"/>
  <c r="S235" i="2"/>
  <c r="AC235" i="2" l="1"/>
  <c r="AB235" i="2"/>
  <c r="AA235" i="2"/>
  <c r="AD235" i="2"/>
  <c r="Z235" i="2"/>
  <c r="U235" i="2"/>
  <c r="T235" i="2" s="1"/>
  <c r="W235" i="2"/>
  <c r="V235" i="2" s="1"/>
  <c r="B236" i="2"/>
  <c r="A236" i="2" l="1"/>
  <c r="X235" i="2"/>
  <c r="Y235" i="2" s="1"/>
  <c r="S236" i="2"/>
  <c r="AC236" i="2" l="1"/>
  <c r="AA236" i="2"/>
  <c r="AB236" i="2"/>
  <c r="Z236" i="2"/>
  <c r="AD236" i="2"/>
  <c r="U236" i="2"/>
  <c r="T236" i="2" s="1"/>
  <c r="W236" i="2"/>
  <c r="V236" i="2" s="1"/>
  <c r="A237" i="2"/>
  <c r="B237" i="2"/>
  <c r="X236" i="2" l="1"/>
  <c r="Y236" i="2" s="1"/>
  <c r="S237" i="2"/>
  <c r="AB237" i="2" l="1"/>
  <c r="AA237" i="2"/>
  <c r="Z237" i="2"/>
  <c r="AC237" i="2"/>
  <c r="AD237" i="2"/>
  <c r="U237" i="2"/>
  <c r="T237" i="2" s="1"/>
  <c r="B238" i="2"/>
  <c r="W237" i="2"/>
  <c r="V237" i="2" s="1"/>
  <c r="A238" i="2" l="1"/>
  <c r="S238" i="2"/>
  <c r="X237" i="2"/>
  <c r="Y237" i="2" s="1"/>
  <c r="AD238" i="2" l="1"/>
  <c r="AB238" i="2"/>
  <c r="AA238" i="2"/>
  <c r="AC238" i="2"/>
  <c r="Z238" i="2"/>
  <c r="U238" i="2"/>
  <c r="T238" i="2" s="1"/>
  <c r="A239" i="2"/>
  <c r="B239" i="2"/>
  <c r="W238" i="2"/>
  <c r="V238" i="2" s="1"/>
  <c r="X238" i="2" l="1"/>
  <c r="Y238" i="2" s="1"/>
  <c r="S239" i="2"/>
  <c r="AA239" i="2" l="1"/>
  <c r="AC239" i="2"/>
  <c r="AB239" i="2"/>
  <c r="Z239" i="2"/>
  <c r="AD239" i="2"/>
  <c r="U239" i="2"/>
  <c r="T239" i="2" s="1"/>
  <c r="W239" i="2"/>
  <c r="V239" i="2" s="1"/>
  <c r="B240" i="2" l="1"/>
  <c r="A240" i="2"/>
  <c r="X239" i="2"/>
  <c r="Y239" i="2" s="1"/>
  <c r="S240" i="2"/>
  <c r="AA240" i="2" l="1"/>
  <c r="AB240" i="2"/>
  <c r="Z240" i="2"/>
  <c r="AC240" i="2"/>
  <c r="AD240" i="2"/>
  <c r="U240" i="2"/>
  <c r="T240" i="2" s="1"/>
  <c r="W240" i="2"/>
  <c r="V240" i="2" s="1"/>
  <c r="B241" i="2"/>
  <c r="A241" i="2" l="1"/>
  <c r="X240" i="2"/>
  <c r="Y240" i="2" s="1"/>
  <c r="S241" i="2"/>
  <c r="Z241" i="2" l="1"/>
  <c r="AB241" i="2"/>
  <c r="AA241" i="2"/>
  <c r="AD241" i="2"/>
  <c r="AC241" i="2"/>
  <c r="U241" i="2"/>
  <c r="T241" i="2" s="1"/>
  <c r="A242" i="2"/>
  <c r="B242" i="2"/>
  <c r="W241" i="2"/>
  <c r="V241" i="2" s="1"/>
  <c r="X241" i="2" l="1"/>
  <c r="Y241" i="2" s="1"/>
  <c r="S242" i="2"/>
  <c r="AD242" i="2" l="1"/>
  <c r="AA242" i="2"/>
  <c r="AC242" i="2"/>
  <c r="Z242" i="2"/>
  <c r="AB242" i="2"/>
  <c r="U242" i="2"/>
  <c r="T242" i="2" s="1"/>
  <c r="W242" i="2"/>
  <c r="V242" i="2" s="1"/>
  <c r="B243" i="2" l="1"/>
  <c r="A243" i="2"/>
  <c r="X242" i="2"/>
  <c r="Y242" i="2" s="1"/>
  <c r="S243" i="2"/>
  <c r="AB243" i="2" l="1"/>
  <c r="AC243" i="2"/>
  <c r="AA243" i="2"/>
  <c r="AD243" i="2"/>
  <c r="Z243" i="2"/>
  <c r="U243" i="2"/>
  <c r="T243" i="2" s="1"/>
  <c r="W243" i="2"/>
  <c r="V243" i="2" s="1"/>
  <c r="B244" i="2" l="1"/>
  <c r="A244" i="2"/>
  <c r="X243" i="2"/>
  <c r="Y243" i="2" s="1"/>
  <c r="S244" i="2"/>
  <c r="AB244" i="2" l="1"/>
  <c r="Z244" i="2"/>
  <c r="AA244" i="2"/>
  <c r="AC244" i="2"/>
  <c r="AD244" i="2"/>
  <c r="U244" i="2"/>
  <c r="T244" i="2" s="1"/>
  <c r="W244" i="2"/>
  <c r="V244" i="2" s="1"/>
  <c r="B245" i="2" l="1"/>
  <c r="A245" i="2"/>
  <c r="X244" i="2"/>
  <c r="Y244" i="2" s="1"/>
  <c r="S245" i="2"/>
  <c r="AC245" i="2" l="1"/>
  <c r="AD245" i="2"/>
  <c r="Z245" i="2"/>
  <c r="AA245" i="2"/>
  <c r="AB245" i="2"/>
  <c r="U245" i="2"/>
  <c r="T245" i="2" s="1"/>
  <c r="B246" i="2"/>
  <c r="W245" i="2"/>
  <c r="V245" i="2" s="1"/>
  <c r="A246" i="2" l="1"/>
  <c r="X245" i="2"/>
  <c r="Y245" i="2" s="1"/>
  <c r="S246" i="2"/>
  <c r="AC246" i="2" l="1"/>
  <c r="AA246" i="2"/>
  <c r="AD246" i="2"/>
  <c r="Z246" i="2"/>
  <c r="AB246" i="2"/>
  <c r="U246" i="2"/>
  <c r="T246" i="2" s="1"/>
  <c r="W246" i="2"/>
  <c r="V246" i="2" s="1"/>
  <c r="A247" i="2"/>
  <c r="B247" i="2"/>
  <c r="S247" i="2" l="1"/>
  <c r="X246" i="2"/>
  <c r="Y246" i="2" s="1"/>
  <c r="AB247" i="2" l="1"/>
  <c r="Z247" i="2"/>
  <c r="AA247" i="2"/>
  <c r="AD247" i="2"/>
  <c r="AC247" i="2"/>
  <c r="U247" i="2"/>
  <c r="T247" i="2" s="1"/>
  <c r="W247" i="2"/>
  <c r="V247" i="2" s="1"/>
  <c r="B248" i="2"/>
  <c r="A248" i="2" l="1"/>
  <c r="S248" i="2"/>
  <c r="X247" i="2"/>
  <c r="Y247" i="2" s="1"/>
  <c r="Z248" i="2" l="1"/>
  <c r="AC248" i="2"/>
  <c r="AA248" i="2"/>
  <c r="AB248" i="2"/>
  <c r="AD248" i="2"/>
  <c r="U248" i="2"/>
  <c r="T248" i="2" s="1"/>
  <c r="W248" i="2"/>
  <c r="V248" i="2" s="1"/>
  <c r="A249" i="2"/>
  <c r="B249" i="2"/>
  <c r="X248" i="2" l="1"/>
  <c r="Y248" i="2" s="1"/>
  <c r="S249" i="2"/>
  <c r="Z249" i="2" l="1"/>
  <c r="AC249" i="2"/>
  <c r="AA249" i="2"/>
  <c r="AB249" i="2"/>
  <c r="AD249" i="2"/>
  <c r="U249" i="2"/>
  <c r="T249" i="2" s="1"/>
  <c r="B250" i="2"/>
  <c r="W249" i="2"/>
  <c r="V249" i="2" s="1"/>
  <c r="A250" i="2" l="1"/>
  <c r="X249" i="2"/>
  <c r="Y249" i="2" s="1"/>
  <c r="S250" i="2"/>
  <c r="AB250" i="2" l="1"/>
  <c r="AA250" i="2"/>
  <c r="Z250" i="2"/>
  <c r="AC250" i="2"/>
  <c r="AD250" i="2"/>
  <c r="U250" i="2"/>
  <c r="T250" i="2" s="1"/>
  <c r="B251" i="2"/>
  <c r="W250" i="2"/>
  <c r="V250" i="2" s="1"/>
  <c r="A251" i="2" l="1"/>
  <c r="S251" i="2"/>
  <c r="X250" i="2"/>
  <c r="Y250" i="2" s="1"/>
  <c r="AB251" i="2" l="1"/>
  <c r="AD251" i="2"/>
  <c r="AA251" i="2"/>
  <c r="Z251" i="2"/>
  <c r="AC251" i="2"/>
  <c r="U251" i="2"/>
  <c r="T251" i="2" s="1"/>
  <c r="W251" i="2"/>
  <c r="V251" i="2" s="1"/>
  <c r="B252" i="2"/>
  <c r="A252" i="2" l="1"/>
  <c r="S252" i="2"/>
  <c r="X251" i="2"/>
  <c r="Y251" i="2" s="1"/>
  <c r="AC252" i="2" l="1"/>
  <c r="Z252" i="2"/>
  <c r="AD252" i="2"/>
  <c r="AB252" i="2"/>
  <c r="AA252" i="2"/>
  <c r="U252" i="2"/>
  <c r="T252" i="2" s="1"/>
  <c r="A253" i="2"/>
  <c r="B253" i="2"/>
  <c r="W252" i="2"/>
  <c r="V252" i="2" s="1"/>
  <c r="X252" i="2" l="1"/>
  <c r="Y252" i="2" s="1"/>
  <c r="S253" i="2"/>
  <c r="AB253" i="2" l="1"/>
  <c r="Z253" i="2"/>
  <c r="AC253" i="2"/>
  <c r="AD253" i="2"/>
  <c r="AA253" i="2"/>
  <c r="U253" i="2"/>
  <c r="T253" i="2" s="1"/>
  <c r="W253" i="2"/>
  <c r="V253" i="2" s="1"/>
  <c r="A254" i="2"/>
  <c r="B254" i="2"/>
  <c r="S254" i="2" l="1"/>
  <c r="X253" i="2"/>
  <c r="Y253" i="2" s="1"/>
  <c r="AD254" i="2" l="1"/>
  <c r="AB254" i="2"/>
  <c r="AA254" i="2"/>
  <c r="Z254" i="2"/>
  <c r="AC254" i="2"/>
  <c r="U254" i="2"/>
  <c r="T254" i="2" s="1"/>
  <c r="W254" i="2"/>
  <c r="V254" i="2" s="1"/>
  <c r="A255" i="2"/>
  <c r="B255" i="2"/>
  <c r="X254" i="2" l="1"/>
  <c r="Y254" i="2" s="1"/>
  <c r="S255" i="2"/>
  <c r="AA255" i="2" l="1"/>
  <c r="AB255" i="2"/>
  <c r="AC255" i="2"/>
  <c r="Z255" i="2"/>
  <c r="AD255" i="2"/>
  <c r="U255" i="2"/>
  <c r="T255" i="2" s="1"/>
  <c r="B256" i="2"/>
  <c r="W255" i="2"/>
  <c r="V255" i="2" s="1"/>
  <c r="A256" i="2" l="1"/>
  <c r="S256" i="2"/>
  <c r="X255" i="2"/>
  <c r="Y255" i="2" s="1"/>
  <c r="AA256" i="2" l="1"/>
  <c r="AB256" i="2"/>
  <c r="Z256" i="2"/>
  <c r="AD256" i="2"/>
  <c r="AC256" i="2"/>
  <c r="U256" i="2"/>
  <c r="T256" i="2" s="1"/>
  <c r="W256" i="2"/>
  <c r="V256" i="2" s="1"/>
  <c r="B257" i="2"/>
  <c r="A257" i="2" l="1"/>
  <c r="X256" i="2"/>
  <c r="Y256" i="2" s="1"/>
  <c r="S257" i="2"/>
  <c r="Z257" i="2" l="1"/>
  <c r="AB257" i="2"/>
  <c r="AA257" i="2"/>
  <c r="AD257" i="2"/>
  <c r="AC257" i="2"/>
  <c r="U257" i="2"/>
  <c r="T257" i="2" s="1"/>
  <c r="W257" i="2"/>
  <c r="V257" i="2" s="1"/>
  <c r="B258" i="2"/>
  <c r="A258" i="2" l="1"/>
  <c r="X257" i="2"/>
  <c r="Y257" i="2" s="1"/>
  <c r="S258" i="2"/>
  <c r="AD258" i="2" l="1"/>
  <c r="AA258" i="2"/>
  <c r="Z258" i="2"/>
  <c r="AC258" i="2"/>
  <c r="AB258" i="2"/>
  <c r="U258" i="2"/>
  <c r="T258" i="2" s="1"/>
  <c r="B259" i="2"/>
  <c r="W258" i="2"/>
  <c r="V258" i="2" s="1"/>
  <c r="A259" i="2" l="1"/>
  <c r="X258" i="2"/>
  <c r="Y258" i="2" s="1"/>
  <c r="S259" i="2"/>
  <c r="AB259" i="2" l="1"/>
  <c r="AA259" i="2"/>
  <c r="Z259" i="2"/>
  <c r="AC259" i="2"/>
  <c r="AD259" i="2"/>
  <c r="U259" i="2"/>
  <c r="T259" i="2" s="1"/>
  <c r="B260" i="2"/>
  <c r="W259" i="2"/>
  <c r="V259" i="2" s="1"/>
  <c r="A260" i="2" l="1"/>
  <c r="X259" i="2"/>
  <c r="Y259" i="2" s="1"/>
  <c r="S260" i="2"/>
  <c r="AB260" i="2" l="1"/>
  <c r="Z260" i="2"/>
  <c r="AA260" i="2"/>
  <c r="AD260" i="2"/>
  <c r="AC260" i="2"/>
  <c r="U260" i="2"/>
  <c r="T260" i="2" s="1"/>
  <c r="B261" i="2"/>
  <c r="W260" i="2"/>
  <c r="V260" i="2" s="1"/>
  <c r="A261" i="2" l="1"/>
  <c r="X260" i="2"/>
  <c r="Y260" i="2" s="1"/>
  <c r="S261" i="2"/>
  <c r="AC261" i="2" l="1"/>
  <c r="AD261" i="2"/>
  <c r="AA261" i="2"/>
  <c r="Z261" i="2"/>
  <c r="AB261" i="2"/>
  <c r="U261" i="2"/>
  <c r="T261" i="2" s="1"/>
  <c r="W261" i="2"/>
  <c r="V261" i="2" s="1"/>
  <c r="A262" i="2"/>
  <c r="B262" i="2" l="1"/>
  <c r="X261" i="2"/>
  <c r="Y261" i="2" s="1"/>
  <c r="S262" i="2"/>
  <c r="AC262" i="2" l="1"/>
  <c r="AA262" i="2"/>
  <c r="AB262" i="2"/>
  <c r="Z262" i="2"/>
  <c r="AD262" i="2"/>
  <c r="U262" i="2"/>
  <c r="T262" i="2" s="1"/>
  <c r="A263" i="2"/>
  <c r="W262" i="2"/>
  <c r="V262" i="2" s="1"/>
  <c r="B263" i="2" l="1"/>
  <c r="S263" i="2"/>
  <c r="X262" i="2"/>
  <c r="Y262" i="2" s="1"/>
  <c r="AB263" i="2" l="1"/>
  <c r="Z263" i="2"/>
  <c r="AC263" i="2"/>
  <c r="AA263" i="2"/>
  <c r="AD263" i="2"/>
  <c r="U263" i="2"/>
  <c r="T263" i="2" s="1"/>
  <c r="W263" i="2"/>
  <c r="V263" i="2" s="1"/>
  <c r="A264" i="2"/>
  <c r="B264" i="2" l="1"/>
  <c r="X263" i="2"/>
  <c r="Y263" i="2" s="1"/>
  <c r="S264" i="2"/>
  <c r="Z264" i="2" l="1"/>
  <c r="AC264" i="2"/>
  <c r="AB264" i="2"/>
  <c r="AA264" i="2"/>
  <c r="AD264" i="2"/>
  <c r="U264" i="2"/>
  <c r="T264" i="2" s="1"/>
  <c r="A265" i="2"/>
  <c r="B265" i="2"/>
  <c r="W264" i="2"/>
  <c r="V264" i="2" s="1"/>
  <c r="X264" i="2" l="1"/>
  <c r="Y264" i="2" s="1"/>
  <c r="S265" i="2"/>
  <c r="Z265" i="2" l="1"/>
  <c r="AC265" i="2"/>
  <c r="AD265" i="2"/>
  <c r="AA265" i="2"/>
  <c r="AB265" i="2"/>
  <c r="U265" i="2"/>
  <c r="T265" i="2" s="1"/>
  <c r="W265" i="2"/>
  <c r="V265" i="2" s="1"/>
  <c r="B266" i="2" l="1"/>
  <c r="A266" i="2"/>
  <c r="S266" i="2"/>
  <c r="X265" i="2"/>
  <c r="Y265" i="2" s="1"/>
  <c r="AB266" i="2" l="1"/>
  <c r="AA266" i="2"/>
  <c r="AC266" i="2"/>
  <c r="AD266" i="2"/>
  <c r="Z266" i="2"/>
  <c r="U266" i="2"/>
  <c r="T266" i="2" s="1"/>
  <c r="W266" i="2"/>
  <c r="V266" i="2" s="1"/>
  <c r="A267" i="2"/>
  <c r="B267" i="2"/>
  <c r="S267" i="2" l="1"/>
  <c r="X266" i="2"/>
  <c r="Y266" i="2" s="1"/>
  <c r="AA267" i="2" l="1"/>
  <c r="AB267" i="2"/>
  <c r="Z267" i="2"/>
  <c r="AC267" i="2"/>
  <c r="AD267" i="2"/>
  <c r="U267" i="2"/>
  <c r="T267" i="2" s="1"/>
  <c r="W267" i="2"/>
  <c r="V267" i="2" s="1"/>
  <c r="B268" i="2" l="1"/>
  <c r="A268" i="2"/>
  <c r="X267" i="2"/>
  <c r="Y267" i="2" s="1"/>
  <c r="S268" i="2"/>
  <c r="AC268" i="2" l="1"/>
  <c r="AA268" i="2"/>
  <c r="AB268" i="2"/>
  <c r="Z268" i="2"/>
  <c r="AD268" i="2"/>
  <c r="U268" i="2"/>
  <c r="T268" i="2" s="1"/>
  <c r="W268" i="2"/>
  <c r="V268" i="2" s="1"/>
  <c r="A269" i="2"/>
  <c r="B269" i="2"/>
  <c r="S269" i="2" l="1"/>
  <c r="X268" i="2"/>
  <c r="Y268" i="2" s="1"/>
  <c r="Z269" i="2" l="1"/>
  <c r="AB269" i="2"/>
  <c r="AA269" i="2"/>
  <c r="AD269" i="2"/>
  <c r="AC269" i="2"/>
  <c r="U269" i="2"/>
  <c r="T269" i="2" s="1"/>
  <c r="W269" i="2"/>
  <c r="V269" i="2" s="1"/>
  <c r="A270" i="2"/>
  <c r="B270" i="2"/>
  <c r="X269" i="2" l="1"/>
  <c r="Y269" i="2" s="1"/>
  <c r="S270" i="2"/>
  <c r="AD270" i="2" l="1"/>
  <c r="AB270" i="2"/>
  <c r="AC270" i="2"/>
  <c r="Z270" i="2"/>
  <c r="AA270" i="2"/>
  <c r="U270" i="2"/>
  <c r="T270" i="2" s="1"/>
  <c r="W270" i="2"/>
  <c r="V270" i="2" s="1"/>
  <c r="B271" i="2"/>
  <c r="A271" i="2" l="1"/>
  <c r="X270" i="2"/>
  <c r="Y270" i="2" s="1"/>
  <c r="S271" i="2"/>
  <c r="AA271" i="2" l="1"/>
  <c r="AB271" i="2"/>
  <c r="AC271" i="2"/>
  <c r="Z271" i="2"/>
  <c r="AD271" i="2"/>
  <c r="U271" i="2"/>
  <c r="T271" i="2" s="1"/>
  <c r="W271" i="2"/>
  <c r="V271" i="2" s="1"/>
  <c r="A272" i="2"/>
  <c r="B272" i="2" l="1"/>
  <c r="X271" i="2"/>
  <c r="Y271" i="2" s="1"/>
  <c r="S272" i="2"/>
  <c r="AA272" i="2" l="1"/>
  <c r="Z272" i="2"/>
  <c r="AC272" i="2"/>
  <c r="AD272" i="2"/>
  <c r="AB272" i="2"/>
  <c r="U272" i="2"/>
  <c r="T272" i="2" s="1"/>
  <c r="W272" i="2"/>
  <c r="V272" i="2" s="1"/>
  <c r="A273" i="2"/>
  <c r="B273" i="2"/>
  <c r="X272" i="2" l="1"/>
  <c r="Y272" i="2" s="1"/>
  <c r="S273" i="2"/>
  <c r="Z273" i="2" l="1"/>
  <c r="AB273" i="2"/>
  <c r="AA273" i="2"/>
  <c r="AD273" i="2"/>
  <c r="AC273" i="2"/>
  <c r="U273" i="2"/>
  <c r="T273" i="2" s="1"/>
  <c r="W273" i="2"/>
  <c r="V273" i="2" s="1"/>
  <c r="A274" i="2"/>
  <c r="B274" i="2"/>
  <c r="X273" i="2" l="1"/>
  <c r="Y273" i="2" s="1"/>
  <c r="S274" i="2"/>
  <c r="AD274" i="2" l="1"/>
  <c r="AA274" i="2"/>
  <c r="AC274" i="2"/>
  <c r="Z274" i="2"/>
  <c r="AB274" i="2"/>
  <c r="U274" i="2"/>
  <c r="T274" i="2" s="1"/>
  <c r="W274" i="2"/>
  <c r="V274" i="2" s="1"/>
  <c r="A275" i="2"/>
  <c r="B275" i="2" l="1"/>
  <c r="X274" i="2"/>
  <c r="Y274" i="2" s="1"/>
  <c r="S275" i="2"/>
  <c r="AB275" i="2" l="1"/>
  <c r="AD275" i="2"/>
  <c r="Z275" i="2"/>
  <c r="AA275" i="2"/>
  <c r="AC275" i="2"/>
  <c r="U275" i="2"/>
  <c r="T275" i="2" s="1"/>
  <c r="B276" i="2"/>
  <c r="W275" i="2"/>
  <c r="V275" i="2" s="1"/>
  <c r="A276" i="2" l="1"/>
  <c r="S276" i="2"/>
  <c r="X275" i="2"/>
  <c r="Y275" i="2" s="1"/>
  <c r="AB276" i="2" l="1"/>
  <c r="Z276" i="2"/>
  <c r="AA276" i="2"/>
  <c r="AC276" i="2"/>
  <c r="AD276" i="2"/>
  <c r="U276" i="2"/>
  <c r="T276" i="2" s="1"/>
  <c r="W276" i="2"/>
  <c r="V276" i="2" s="1"/>
  <c r="A277" i="2" l="1"/>
  <c r="B277" i="2"/>
  <c r="X276" i="2"/>
  <c r="Y276" i="2" s="1"/>
  <c r="S277" i="2"/>
  <c r="AC277" i="2" l="1"/>
  <c r="AD277" i="2"/>
  <c r="AA277" i="2"/>
  <c r="Z277" i="2"/>
  <c r="AB277" i="2"/>
  <c r="U277" i="2"/>
  <c r="T277" i="2" s="1"/>
  <c r="B278" i="2"/>
  <c r="W277" i="2"/>
  <c r="V277" i="2" s="1"/>
  <c r="A278" i="2" l="1"/>
  <c r="S278" i="2"/>
  <c r="X277" i="2"/>
  <c r="Y277" i="2" s="1"/>
  <c r="AC278" i="2" l="1"/>
  <c r="AA278" i="2"/>
  <c r="AD278" i="2"/>
  <c r="Z278" i="2"/>
  <c r="AB278" i="2"/>
  <c r="U278" i="2"/>
  <c r="T278" i="2" s="1"/>
  <c r="W278" i="2"/>
  <c r="V278" i="2" s="1"/>
  <c r="A279" i="2"/>
  <c r="B279" i="2"/>
  <c r="X278" i="2" l="1"/>
  <c r="Y278" i="2" s="1"/>
  <c r="S279" i="2"/>
  <c r="AB279" i="2" l="1"/>
  <c r="AC279" i="2"/>
  <c r="Z279" i="2"/>
  <c r="AA279" i="2"/>
  <c r="AD279" i="2"/>
  <c r="U279" i="2"/>
  <c r="T279" i="2" s="1"/>
  <c r="W279" i="2"/>
  <c r="V279" i="2" s="1"/>
  <c r="B280" i="2"/>
  <c r="A280" i="2" l="1"/>
  <c r="X279" i="2"/>
  <c r="Y279" i="2" s="1"/>
  <c r="S280" i="2"/>
  <c r="Z280" i="2" l="1"/>
  <c r="AC280" i="2"/>
  <c r="AA280" i="2"/>
  <c r="AD280" i="2"/>
  <c r="AB280" i="2"/>
  <c r="U280" i="2"/>
  <c r="T280" i="2" s="1"/>
  <c r="W280" i="2"/>
  <c r="V280" i="2" s="1"/>
  <c r="A281" i="2" l="1"/>
  <c r="B281" i="2"/>
  <c r="X280" i="2"/>
  <c r="Y280" i="2" s="1"/>
  <c r="S281" i="2"/>
  <c r="AC281" i="2" l="1"/>
  <c r="AA281" i="2"/>
  <c r="AD281" i="2"/>
  <c r="Z281" i="2"/>
  <c r="AB281" i="2"/>
  <c r="U281" i="2"/>
  <c r="T281" i="2" s="1"/>
  <c r="A282" i="2"/>
  <c r="B282" i="2"/>
  <c r="W281" i="2"/>
  <c r="V281" i="2" s="1"/>
  <c r="X281" i="2" l="1"/>
  <c r="Y281" i="2" s="1"/>
  <c r="S282" i="2"/>
  <c r="AB282" i="2" l="1"/>
  <c r="AA282" i="2"/>
  <c r="AD282" i="2"/>
  <c r="Z282" i="2"/>
  <c r="AC282" i="2"/>
  <c r="U282" i="2"/>
  <c r="T282" i="2" s="1"/>
  <c r="W282" i="2"/>
  <c r="V282" i="2" s="1"/>
  <c r="B283" i="2"/>
  <c r="A283" i="2" l="1"/>
  <c r="X282" i="2"/>
  <c r="Y282" i="2" s="1"/>
  <c r="S283" i="2"/>
  <c r="AD283" i="2" l="1"/>
  <c r="AC283" i="2"/>
  <c r="Z283" i="2"/>
  <c r="AB283" i="2"/>
  <c r="AA283" i="2"/>
  <c r="U283" i="2"/>
  <c r="T283" i="2" s="1"/>
  <c r="A284" i="2"/>
  <c r="B284" i="2"/>
  <c r="W283" i="2"/>
  <c r="V283" i="2" s="1"/>
  <c r="X283" i="2" l="1"/>
  <c r="Y283" i="2" s="1"/>
  <c r="S284" i="2"/>
  <c r="AC284" i="2" l="1"/>
  <c r="Z284" i="2"/>
  <c r="AA284" i="2"/>
  <c r="AD284" i="2"/>
  <c r="AB284" i="2"/>
  <c r="U284" i="2"/>
  <c r="T284" i="2" s="1"/>
  <c r="W284" i="2"/>
  <c r="V284" i="2" s="1"/>
  <c r="B285" i="2"/>
  <c r="A285" i="2" l="1"/>
  <c r="X284" i="2"/>
  <c r="Y284" i="2" s="1"/>
  <c r="S285" i="2"/>
  <c r="AB285" i="2" l="1"/>
  <c r="Z285" i="2"/>
  <c r="AA285" i="2"/>
  <c r="AC285" i="2"/>
  <c r="AD285" i="2"/>
  <c r="U285" i="2"/>
  <c r="T285" i="2" s="1"/>
  <c r="A286" i="2"/>
  <c r="B286" i="2"/>
  <c r="W285" i="2"/>
  <c r="V285" i="2" s="1"/>
  <c r="S286" i="2" l="1"/>
  <c r="X285" i="2"/>
  <c r="Y285" i="2" s="1"/>
  <c r="AD286" i="2" l="1"/>
  <c r="AB286" i="2"/>
  <c r="AA286" i="2"/>
  <c r="AC286" i="2"/>
  <c r="Z286" i="2"/>
  <c r="U286" i="2"/>
  <c r="T286" i="2" s="1"/>
  <c r="W286" i="2"/>
  <c r="V286" i="2" s="1"/>
  <c r="A287" i="2"/>
  <c r="B287" i="2" l="1"/>
  <c r="S287" i="2"/>
  <c r="X286" i="2"/>
  <c r="Y286" i="2" s="1"/>
  <c r="AA287" i="2" l="1"/>
  <c r="AC287" i="2"/>
  <c r="AB287" i="2"/>
  <c r="Z287" i="2"/>
  <c r="AD287" i="2"/>
  <c r="U287" i="2"/>
  <c r="T287" i="2" s="1"/>
  <c r="W287" i="2"/>
  <c r="V287" i="2" s="1"/>
  <c r="A288" i="2"/>
  <c r="B288" i="2"/>
  <c r="X287" i="2" l="1"/>
  <c r="Y287" i="2" s="1"/>
  <c r="S288" i="2"/>
  <c r="AA288" i="2" l="1"/>
  <c r="AB288" i="2"/>
  <c r="AC288" i="2"/>
  <c r="AD288" i="2"/>
  <c r="Z288" i="2"/>
  <c r="U288" i="2"/>
  <c r="T288" i="2" s="1"/>
  <c r="W288" i="2"/>
  <c r="V288" i="2" s="1"/>
  <c r="B289" i="2"/>
  <c r="A289" i="2" l="1"/>
  <c r="X288" i="2"/>
  <c r="Y288" i="2" s="1"/>
  <c r="S289" i="2"/>
  <c r="Z289" i="2" l="1"/>
  <c r="AB289" i="2"/>
  <c r="AA289" i="2"/>
  <c r="AD289" i="2"/>
  <c r="AC289" i="2"/>
  <c r="U289" i="2"/>
  <c r="T289" i="2" s="1"/>
  <c r="A290" i="2"/>
  <c r="B290" i="2"/>
  <c r="W289" i="2"/>
  <c r="V289" i="2" s="1"/>
  <c r="X289" i="2" l="1"/>
  <c r="Y289" i="2" s="1"/>
  <c r="S290" i="2"/>
  <c r="AD290" i="2" l="1"/>
  <c r="AA290" i="2"/>
  <c r="Z290" i="2"/>
  <c r="AB290" i="2"/>
  <c r="AC290" i="2"/>
  <c r="U290" i="2"/>
  <c r="T290" i="2" s="1"/>
  <c r="W290" i="2"/>
  <c r="V290" i="2" s="1"/>
  <c r="B291" i="2"/>
  <c r="A291" i="2" l="1"/>
  <c r="X290" i="2"/>
  <c r="Y290" i="2" s="1"/>
  <c r="S291" i="2"/>
  <c r="AB291" i="2" l="1"/>
  <c r="AC291" i="2"/>
  <c r="Z291" i="2"/>
  <c r="AD291" i="2"/>
  <c r="AA291" i="2"/>
  <c r="U291" i="2"/>
  <c r="T291" i="2" s="1"/>
  <c r="A292" i="2"/>
  <c r="B292" i="2"/>
  <c r="W291" i="2"/>
  <c r="V291" i="2" s="1"/>
  <c r="X291" i="2" l="1"/>
  <c r="Y291" i="2" s="1"/>
  <c r="S292" i="2"/>
  <c r="AB292" i="2" l="1"/>
  <c r="Z292" i="2"/>
  <c r="AA292" i="2"/>
  <c r="AD292" i="2"/>
  <c r="AC292" i="2"/>
  <c r="U292" i="2"/>
  <c r="T292" i="2" s="1"/>
  <c r="W292" i="2"/>
  <c r="V292" i="2" s="1"/>
  <c r="A293" i="2"/>
  <c r="B293" i="2" l="1"/>
  <c r="X292" i="2"/>
  <c r="Y292" i="2" s="1"/>
  <c r="S293" i="2"/>
  <c r="Z293" i="2" l="1"/>
  <c r="AC293" i="2"/>
  <c r="AD293" i="2"/>
  <c r="AA293" i="2"/>
  <c r="AB293" i="2"/>
  <c r="U293" i="2"/>
  <c r="T293" i="2" s="1"/>
  <c r="B294" i="2"/>
  <c r="W293" i="2"/>
  <c r="V293" i="2" s="1"/>
  <c r="A294" i="2" l="1"/>
  <c r="X293" i="2"/>
  <c r="Y293" i="2" s="1"/>
  <c r="S294" i="2"/>
  <c r="AC294" i="2" l="1"/>
  <c r="AA294" i="2"/>
  <c r="AB294" i="2"/>
  <c r="Z294" i="2"/>
  <c r="AD294" i="2"/>
  <c r="U294" i="2"/>
  <c r="T294" i="2" s="1"/>
  <c r="B295" i="2"/>
  <c r="W294" i="2"/>
  <c r="V294" i="2" s="1"/>
  <c r="A295" i="2" l="1"/>
  <c r="X294" i="2"/>
  <c r="Y294" i="2" s="1"/>
  <c r="S295" i="2"/>
  <c r="AB295" i="2" l="1"/>
  <c r="AA295" i="2"/>
  <c r="Z295" i="2"/>
  <c r="AC295" i="2"/>
  <c r="AD295" i="2"/>
  <c r="U295" i="2"/>
  <c r="T295" i="2" s="1"/>
  <c r="B296" i="2"/>
  <c r="W295" i="2"/>
  <c r="V295" i="2" s="1"/>
  <c r="A296" i="2" l="1"/>
  <c r="X295" i="2"/>
  <c r="Y295" i="2" s="1"/>
  <c r="S296" i="2"/>
  <c r="Z296" i="2" l="1"/>
  <c r="AC296" i="2"/>
  <c r="AB296" i="2"/>
  <c r="AA296" i="2"/>
  <c r="AD296" i="2"/>
  <c r="U296" i="2"/>
  <c r="T296" i="2" s="1"/>
  <c r="A297" i="2"/>
  <c r="B297" i="2"/>
  <c r="W296" i="2"/>
  <c r="V296" i="2" s="1"/>
  <c r="S297" i="2" l="1"/>
  <c r="X296" i="2"/>
  <c r="Y296" i="2" s="1"/>
  <c r="AC297" i="2" l="1"/>
  <c r="Z297" i="2"/>
  <c r="AD297" i="2"/>
  <c r="AB297" i="2"/>
  <c r="AA297" i="2"/>
  <c r="U297" i="2"/>
  <c r="T297" i="2" s="1"/>
  <c r="W297" i="2"/>
  <c r="V297" i="2" s="1"/>
  <c r="A298" i="2"/>
  <c r="B298" i="2" l="1"/>
  <c r="S298" i="2"/>
  <c r="X297" i="2"/>
  <c r="Y297" i="2" s="1"/>
  <c r="AB298" i="2" l="1"/>
  <c r="AA298" i="2"/>
  <c r="AD298" i="2"/>
  <c r="AC298" i="2"/>
  <c r="Z298" i="2"/>
  <c r="U298" i="2"/>
  <c r="T298" i="2" s="1"/>
  <c r="A299" i="2"/>
  <c r="W298" i="2"/>
  <c r="V298" i="2" s="1"/>
  <c r="B299" i="2" l="1"/>
  <c r="X298" i="2"/>
  <c r="Y298" i="2" s="1"/>
  <c r="S299" i="2"/>
  <c r="AC299" i="2" l="1"/>
  <c r="AB299" i="2"/>
  <c r="AD299" i="2"/>
  <c r="AA299" i="2"/>
  <c r="Z299" i="2"/>
  <c r="U299" i="2"/>
  <c r="T299" i="2" s="1"/>
  <c r="W299" i="2"/>
  <c r="V299" i="2" s="1"/>
  <c r="A300" i="2"/>
  <c r="B300" i="2"/>
  <c r="X299" i="2" l="1"/>
  <c r="Y299" i="2" s="1"/>
  <c r="S300" i="2"/>
  <c r="AC300" i="2" l="1"/>
  <c r="AA300" i="2"/>
  <c r="AB300" i="2"/>
  <c r="Z300" i="2"/>
  <c r="AD300" i="2"/>
  <c r="U300" i="2"/>
  <c r="T300" i="2" s="1"/>
  <c r="W300" i="2"/>
  <c r="V300" i="2" s="1"/>
  <c r="A301" i="2"/>
  <c r="B301" i="2"/>
  <c r="X300" i="2" l="1"/>
  <c r="Y300" i="2" s="1"/>
  <c r="S301" i="2"/>
  <c r="AB301" i="2" l="1"/>
  <c r="AA301" i="2"/>
  <c r="Z301" i="2"/>
  <c r="AC301" i="2"/>
  <c r="AD301" i="2"/>
  <c r="U301" i="2"/>
  <c r="T301" i="2" s="1"/>
  <c r="B302" i="2"/>
  <c r="W301" i="2"/>
  <c r="V301" i="2" s="1"/>
  <c r="A302" i="2" l="1"/>
  <c r="S302" i="2"/>
  <c r="X301" i="2"/>
  <c r="Y301" i="2" s="1"/>
  <c r="AD302" i="2" l="1"/>
  <c r="AB302" i="2"/>
  <c r="AA302" i="2"/>
  <c r="AC302" i="2"/>
  <c r="Z302" i="2"/>
  <c r="U302" i="2"/>
  <c r="T302" i="2" s="1"/>
  <c r="W302" i="2"/>
  <c r="V302" i="2" s="1"/>
  <c r="B303" i="2"/>
  <c r="A303" i="2" l="1"/>
  <c r="X302" i="2"/>
  <c r="Y302" i="2" s="1"/>
  <c r="S303" i="2"/>
  <c r="AA303" i="2" l="1"/>
  <c r="AC303" i="2"/>
  <c r="Z303" i="2"/>
  <c r="AD303" i="2"/>
  <c r="AB303" i="2"/>
  <c r="U303" i="2"/>
  <c r="T303" i="2" s="1"/>
  <c r="A304" i="2"/>
  <c r="B304" i="2"/>
  <c r="W303" i="2"/>
  <c r="V303" i="2" s="1"/>
  <c r="X303" i="2" l="1"/>
  <c r="Y303" i="2" s="1"/>
  <c r="S304" i="2"/>
  <c r="AB304" i="2" l="1"/>
  <c r="AA304" i="2"/>
  <c r="Z304" i="2"/>
  <c r="AC304" i="2"/>
  <c r="AD304" i="2"/>
  <c r="U304" i="2"/>
  <c r="T304" i="2" s="1"/>
  <c r="A305" i="2"/>
  <c r="W304" i="2"/>
  <c r="V304" i="2" s="1"/>
  <c r="B305" i="2" l="1"/>
  <c r="X304" i="2"/>
  <c r="Y304" i="2" s="1"/>
  <c r="S305" i="2"/>
  <c r="Z305" i="2" l="1"/>
  <c r="AB305" i="2"/>
  <c r="AA305" i="2"/>
  <c r="AD305" i="2"/>
  <c r="AC305" i="2"/>
  <c r="U305" i="2"/>
  <c r="T305" i="2" s="1"/>
  <c r="W305" i="2"/>
  <c r="V305" i="2" s="1"/>
  <c r="B306" i="2"/>
  <c r="A306" i="2" l="1"/>
  <c r="X305" i="2"/>
  <c r="Y305" i="2" s="1"/>
  <c r="S306" i="2"/>
  <c r="AD306" i="2" l="1"/>
  <c r="AA306" i="2"/>
  <c r="AC306" i="2"/>
  <c r="Z306" i="2"/>
  <c r="AB306" i="2"/>
  <c r="U306" i="2"/>
  <c r="T306" i="2" s="1"/>
  <c r="W306" i="2"/>
  <c r="V306" i="2" s="1"/>
  <c r="A307" i="2"/>
  <c r="B307" i="2"/>
  <c r="S307" i="2" l="1"/>
  <c r="X306" i="2"/>
  <c r="Y306" i="2" s="1"/>
  <c r="AB307" i="2" l="1"/>
  <c r="AC307" i="2"/>
  <c r="AA307" i="2"/>
  <c r="AD307" i="2"/>
  <c r="Z307" i="2"/>
  <c r="U307" i="2"/>
  <c r="T307" i="2" s="1"/>
  <c r="A308" i="2"/>
  <c r="B308" i="2"/>
  <c r="W307" i="2"/>
  <c r="V307" i="2" s="1"/>
  <c r="S308" i="2" l="1"/>
  <c r="X307" i="2"/>
  <c r="Y307" i="2" s="1"/>
  <c r="AB308" i="2" l="1"/>
  <c r="Z308" i="2"/>
  <c r="AA308" i="2"/>
  <c r="AC308" i="2"/>
  <c r="AD308" i="2"/>
  <c r="U308" i="2"/>
  <c r="T308" i="2" s="1"/>
  <c r="W308" i="2"/>
  <c r="V308" i="2" s="1"/>
  <c r="B309" i="2" l="1"/>
  <c r="A309" i="2"/>
  <c r="S309" i="2"/>
  <c r="X308" i="2"/>
  <c r="Y308" i="2" s="1"/>
  <c r="AC309" i="2" l="1"/>
  <c r="AD309" i="2"/>
  <c r="Z309" i="2"/>
  <c r="AA309" i="2"/>
  <c r="AB309" i="2"/>
  <c r="U309" i="2"/>
  <c r="T309" i="2" s="1"/>
  <c r="W309" i="2"/>
  <c r="V309" i="2" s="1"/>
  <c r="B310" i="2"/>
  <c r="A310" i="2" l="1"/>
  <c r="X309" i="2"/>
  <c r="Y309" i="2" s="1"/>
  <c r="S310" i="2"/>
  <c r="AC310" i="2" l="1"/>
  <c r="AA310" i="2"/>
  <c r="AD310" i="2"/>
  <c r="Z310" i="2"/>
  <c r="AB310" i="2"/>
  <c r="U310" i="2"/>
  <c r="T310" i="2" s="1"/>
  <c r="A311" i="2"/>
  <c r="B311" i="2"/>
  <c r="W310" i="2"/>
  <c r="V310" i="2" s="1"/>
  <c r="X310" i="2" l="1"/>
  <c r="Y310" i="2" s="1"/>
  <c r="S311" i="2"/>
  <c r="AB311" i="2" l="1"/>
  <c r="Z311" i="2"/>
  <c r="AD311" i="2"/>
  <c r="AC311" i="2"/>
  <c r="AA311" i="2"/>
  <c r="U311" i="2"/>
  <c r="T311" i="2" s="1"/>
  <c r="A312" i="2"/>
  <c r="B312" i="2"/>
  <c r="W311" i="2"/>
  <c r="V311" i="2" s="1"/>
  <c r="S312" i="2" l="1"/>
  <c r="X311" i="2"/>
  <c r="Y311" i="2" s="1"/>
  <c r="Z312" i="2" l="1"/>
  <c r="AC312" i="2"/>
  <c r="AB312" i="2"/>
  <c r="AA312" i="2"/>
  <c r="AD312" i="2"/>
  <c r="U312" i="2"/>
  <c r="T312" i="2" s="1"/>
  <c r="A313" i="2"/>
  <c r="W312" i="2"/>
  <c r="V312" i="2" s="1"/>
  <c r="B313" i="2" l="1"/>
  <c r="S313" i="2"/>
  <c r="X312" i="2"/>
  <c r="Y312" i="2" s="1"/>
  <c r="Z313" i="2" l="1"/>
  <c r="AC313" i="2"/>
  <c r="AA313" i="2"/>
  <c r="AB313" i="2"/>
  <c r="AD313" i="2"/>
  <c r="U313" i="2"/>
  <c r="T313" i="2" s="1"/>
  <c r="B314" i="2"/>
  <c r="W313" i="2"/>
  <c r="V313" i="2" s="1"/>
  <c r="A314" i="2" l="1"/>
  <c r="S314" i="2"/>
  <c r="X313" i="2"/>
  <c r="Y313" i="2" s="1"/>
  <c r="AB314" i="2" l="1"/>
  <c r="AA314" i="2"/>
  <c r="Z314" i="2"/>
  <c r="AC314" i="2"/>
  <c r="AD314" i="2"/>
  <c r="U314" i="2"/>
  <c r="T314" i="2" s="1"/>
  <c r="W314" i="2"/>
  <c r="V314" i="2" s="1"/>
  <c r="A315" i="2"/>
  <c r="B315" i="2"/>
  <c r="X314" i="2" l="1"/>
  <c r="Y314" i="2" s="1"/>
  <c r="S315" i="2"/>
  <c r="AB315" i="2" l="1"/>
  <c r="AD315" i="2"/>
  <c r="AA315" i="2"/>
  <c r="AC315" i="2"/>
  <c r="Z315" i="2"/>
  <c r="U315" i="2"/>
  <c r="T315" i="2" s="1"/>
  <c r="W315" i="2"/>
  <c r="V315" i="2" s="1"/>
  <c r="A316" i="2"/>
  <c r="B316" i="2"/>
  <c r="X315" i="2" l="1"/>
  <c r="Y315" i="2" s="1"/>
  <c r="S316" i="2"/>
  <c r="AC316" i="2" l="1"/>
  <c r="Z316" i="2"/>
  <c r="AD316" i="2"/>
  <c r="AB316" i="2"/>
  <c r="AA316" i="2"/>
  <c r="U316" i="2"/>
  <c r="T316" i="2" s="1"/>
  <c r="W316" i="2"/>
  <c r="V316" i="2" s="1"/>
  <c r="A317" i="2"/>
  <c r="B317" i="2"/>
  <c r="X316" i="2" l="1"/>
  <c r="Y316" i="2" s="1"/>
  <c r="S317" i="2"/>
  <c r="AB317" i="2" l="1"/>
  <c r="AC317" i="2"/>
  <c r="AD317" i="2"/>
  <c r="Z317" i="2"/>
  <c r="AA317" i="2"/>
  <c r="U317" i="2"/>
  <c r="T317" i="2" s="1"/>
  <c r="W317" i="2"/>
  <c r="V317" i="2" s="1"/>
  <c r="A318" i="2"/>
  <c r="B318" i="2"/>
  <c r="X317" i="2" l="1"/>
  <c r="Y317" i="2" s="1"/>
  <c r="S318" i="2"/>
  <c r="AD318" i="2" l="1"/>
  <c r="AB318" i="2"/>
  <c r="AA318" i="2"/>
  <c r="Z318" i="2"/>
  <c r="AC318" i="2"/>
  <c r="U318" i="2"/>
  <c r="T318" i="2" s="1"/>
  <c r="W318" i="2"/>
  <c r="V318" i="2" s="1"/>
  <c r="A319" i="2"/>
  <c r="B319" i="2"/>
  <c r="S319" i="2" l="1"/>
  <c r="X318" i="2"/>
  <c r="Y318" i="2" s="1"/>
  <c r="AA319" i="2" l="1"/>
  <c r="AB319" i="2"/>
  <c r="AC319" i="2"/>
  <c r="Z319" i="2"/>
  <c r="AD319" i="2"/>
  <c r="U319" i="2"/>
  <c r="T319" i="2" s="1"/>
  <c r="W319" i="2"/>
  <c r="V319" i="2" s="1"/>
  <c r="B320" i="2"/>
  <c r="A320" i="2" l="1"/>
  <c r="X319" i="2"/>
  <c r="Y319" i="2" s="1"/>
  <c r="S320" i="2"/>
  <c r="AB320" i="2" l="1"/>
  <c r="AA320" i="2"/>
  <c r="Z320" i="2"/>
  <c r="AD320" i="2"/>
  <c r="AC320" i="2"/>
  <c r="U320" i="2"/>
  <c r="T320" i="2" s="1"/>
  <c r="W320" i="2"/>
  <c r="V320" i="2" s="1"/>
  <c r="B321" i="2"/>
  <c r="A321" i="2" l="1"/>
  <c r="X320" i="2"/>
  <c r="Y320" i="2" s="1"/>
  <c r="S321" i="2"/>
  <c r="Z321" i="2" l="1"/>
  <c r="AB321" i="2"/>
  <c r="AA321" i="2"/>
  <c r="AD321" i="2"/>
  <c r="AC321" i="2"/>
  <c r="U321" i="2"/>
  <c r="T321" i="2" s="1"/>
  <c r="W321" i="2"/>
  <c r="V321" i="2" s="1"/>
  <c r="B322" i="2" l="1"/>
  <c r="A322" i="2"/>
  <c r="X321" i="2"/>
  <c r="Y321" i="2" s="1"/>
  <c r="S322" i="2"/>
  <c r="AD322" i="2" l="1"/>
  <c r="AA322" i="2"/>
  <c r="Z322" i="2"/>
  <c r="AB322" i="2"/>
  <c r="AC322" i="2"/>
  <c r="U322" i="2"/>
  <c r="T322" i="2" s="1"/>
  <c r="B323" i="2"/>
  <c r="W322" i="2"/>
  <c r="V322" i="2" s="1"/>
  <c r="A323" i="2" l="1"/>
  <c r="X322" i="2"/>
  <c r="Y322" i="2" s="1"/>
  <c r="S323" i="2"/>
  <c r="AB323" i="2" l="1"/>
  <c r="AA323" i="2"/>
  <c r="Z323" i="2"/>
  <c r="AC323" i="2"/>
  <c r="AD323" i="2"/>
  <c r="U323" i="2"/>
  <c r="T323" i="2" s="1"/>
  <c r="A324" i="2"/>
  <c r="B324" i="2"/>
  <c r="W323" i="2"/>
  <c r="V323" i="2" s="1"/>
  <c r="X323" i="2" l="1"/>
  <c r="Y323" i="2" s="1"/>
  <c r="S324" i="2"/>
  <c r="AB324" i="2" l="1"/>
  <c r="Z324" i="2"/>
  <c r="AA324" i="2"/>
  <c r="AD324" i="2"/>
  <c r="AC324" i="2"/>
  <c r="U324" i="2"/>
  <c r="T324" i="2" s="1"/>
  <c r="B325" i="2"/>
  <c r="W324" i="2"/>
  <c r="V324" i="2" s="1"/>
  <c r="A325" i="2" l="1"/>
  <c r="S325" i="2"/>
  <c r="X324" i="2"/>
  <c r="Y324" i="2" s="1"/>
  <c r="AC325" i="2" l="1"/>
  <c r="AD325" i="2"/>
  <c r="AA325" i="2"/>
  <c r="Z325" i="2"/>
  <c r="AB325" i="2"/>
  <c r="U325" i="2"/>
  <c r="T325" i="2" s="1"/>
  <c r="W325" i="2"/>
  <c r="V325" i="2" s="1"/>
  <c r="B326" i="2"/>
  <c r="A326" i="2" l="1"/>
  <c r="X325" i="2"/>
  <c r="Y325" i="2" s="1"/>
  <c r="S326" i="2"/>
  <c r="AC326" i="2" l="1"/>
  <c r="AA326" i="2"/>
  <c r="AB326" i="2"/>
  <c r="Z326" i="2"/>
  <c r="AD326" i="2"/>
  <c r="U326" i="2"/>
  <c r="T326" i="2" s="1"/>
  <c r="W326" i="2"/>
  <c r="V326" i="2" s="1"/>
  <c r="B327" i="2"/>
  <c r="A327" i="2" l="1"/>
  <c r="X326" i="2"/>
  <c r="Y326" i="2" s="1"/>
  <c r="S327" i="2"/>
  <c r="AB327" i="2" l="1"/>
  <c r="Z327" i="2"/>
  <c r="AC327" i="2"/>
  <c r="AA327" i="2"/>
  <c r="AD327" i="2"/>
  <c r="U327" i="2"/>
  <c r="T327" i="2" s="1"/>
  <c r="A328" i="2"/>
  <c r="B328" i="2"/>
  <c r="W327" i="2"/>
  <c r="V327" i="2" s="1"/>
  <c r="X327" i="2" l="1"/>
  <c r="Y327" i="2" s="1"/>
  <c r="S328" i="2"/>
  <c r="Z328" i="2" l="1"/>
  <c r="AC328" i="2"/>
  <c r="AB328" i="2"/>
  <c r="AA328" i="2"/>
  <c r="AD328" i="2"/>
  <c r="U328" i="2"/>
  <c r="T328" i="2" s="1"/>
  <c r="A329" i="2"/>
  <c r="B329" i="2"/>
  <c r="W328" i="2"/>
  <c r="V328" i="2" s="1"/>
  <c r="X328" i="2" l="1"/>
  <c r="Y328" i="2" s="1"/>
  <c r="S329" i="2"/>
  <c r="Z329" i="2" l="1"/>
  <c r="AC329" i="2"/>
  <c r="AD329" i="2"/>
  <c r="AA329" i="2"/>
  <c r="AB329" i="2"/>
  <c r="U329" i="2"/>
  <c r="T329" i="2" s="1"/>
  <c r="A330" i="2"/>
  <c r="B330" i="2"/>
  <c r="W329" i="2"/>
  <c r="V329" i="2" s="1"/>
  <c r="X329" i="2" l="1"/>
  <c r="Y329" i="2" s="1"/>
  <c r="S330" i="2"/>
  <c r="AB330" i="2" l="1"/>
  <c r="AA330" i="2"/>
  <c r="AC330" i="2"/>
  <c r="AD330" i="2"/>
  <c r="Z330" i="2"/>
  <c r="U330" i="2"/>
  <c r="T330" i="2" s="1"/>
  <c r="W330" i="2"/>
  <c r="V330" i="2" s="1"/>
  <c r="B331" i="2"/>
  <c r="A331" i="2" l="1"/>
  <c r="X330" i="2"/>
  <c r="Y330" i="2" s="1"/>
  <c r="S331" i="2"/>
  <c r="AA331" i="2" l="1"/>
  <c r="AB331" i="2"/>
  <c r="AC331" i="2"/>
  <c r="Z331" i="2"/>
  <c r="AD331" i="2"/>
  <c r="U331" i="2"/>
  <c r="T331" i="2" s="1"/>
  <c r="W331" i="2"/>
  <c r="V331" i="2" s="1"/>
  <c r="A332" i="2"/>
  <c r="B332" i="2"/>
  <c r="X331" i="2" l="1"/>
  <c r="Y331" i="2" s="1"/>
  <c r="S332" i="2"/>
  <c r="AC332" i="2" l="1"/>
  <c r="AA332" i="2"/>
  <c r="AB332" i="2"/>
  <c r="Z332" i="2"/>
  <c r="AD332" i="2"/>
  <c r="U332" i="2"/>
  <c r="T332" i="2" s="1"/>
  <c r="W332" i="2"/>
  <c r="V332" i="2" s="1"/>
  <c r="A333" i="2" l="1"/>
  <c r="B333" i="2"/>
  <c r="X332" i="2"/>
  <c r="Y332" i="2" s="1"/>
  <c r="S333" i="2"/>
  <c r="Z333" i="2" l="1"/>
  <c r="AB333" i="2"/>
  <c r="AA333" i="2"/>
  <c r="AC333" i="2"/>
  <c r="AD333" i="2"/>
  <c r="U333" i="2"/>
  <c r="T333" i="2" s="1"/>
  <c r="W333" i="2"/>
  <c r="V333" i="2" s="1"/>
  <c r="A334" i="2"/>
  <c r="B334" i="2"/>
  <c r="S334" i="2" l="1"/>
  <c r="X333" i="2"/>
  <c r="Y333" i="2" s="1"/>
  <c r="AD334" i="2" l="1"/>
  <c r="AB334" i="2"/>
  <c r="AA334" i="2"/>
  <c r="AC334" i="2"/>
  <c r="Z334" i="2"/>
  <c r="U334" i="2"/>
  <c r="T334" i="2" s="1"/>
  <c r="W334" i="2"/>
  <c r="V334" i="2" s="1"/>
  <c r="B335" i="2"/>
  <c r="A335" i="2" l="1"/>
  <c r="X334" i="2"/>
  <c r="Y334" i="2" s="1"/>
  <c r="S335" i="2"/>
  <c r="AA335" i="2" l="1"/>
  <c r="AB335" i="2"/>
  <c r="AC335" i="2"/>
  <c r="Z335" i="2"/>
  <c r="AD335" i="2"/>
  <c r="U335" i="2"/>
  <c r="T335" i="2" s="1"/>
  <c r="A336" i="2"/>
  <c r="B336" i="2"/>
  <c r="W335" i="2"/>
  <c r="V335" i="2" s="1"/>
  <c r="X335" i="2" l="1"/>
  <c r="Y335" i="2" s="1"/>
  <c r="S336" i="2"/>
  <c r="AB336" i="2" l="1"/>
  <c r="Z336" i="2"/>
  <c r="AC336" i="2"/>
  <c r="AD336" i="2"/>
  <c r="AA336" i="2"/>
  <c r="U336" i="2"/>
  <c r="T336" i="2" s="1"/>
  <c r="A337" i="2"/>
  <c r="B337" i="2"/>
  <c r="W336" i="2"/>
  <c r="V336" i="2" s="1"/>
  <c r="S337" i="2" l="1"/>
  <c r="X336" i="2"/>
  <c r="Y336" i="2" s="1"/>
  <c r="Z337" i="2" l="1"/>
  <c r="AB337" i="2"/>
  <c r="AA337" i="2"/>
  <c r="AD337" i="2"/>
  <c r="AC337" i="2"/>
  <c r="U337" i="2"/>
  <c r="T337" i="2" s="1"/>
  <c r="W337" i="2"/>
  <c r="V337" i="2" s="1"/>
  <c r="B338" i="2"/>
  <c r="A338" i="2" l="1"/>
  <c r="X337" i="2"/>
  <c r="Y337" i="2" s="1"/>
  <c r="S338" i="2"/>
  <c r="AD338" i="2" l="1"/>
  <c r="AA338" i="2"/>
  <c r="AC338" i="2"/>
  <c r="Z338" i="2"/>
  <c r="AB338" i="2"/>
  <c r="U338" i="2"/>
  <c r="T338" i="2" s="1"/>
  <c r="W338" i="2"/>
  <c r="V338" i="2" s="1"/>
  <c r="B339" i="2"/>
  <c r="A339" i="2" l="1"/>
  <c r="X338" i="2"/>
  <c r="Y338" i="2" s="1"/>
  <c r="S339" i="2"/>
  <c r="AB339" i="2" l="1"/>
  <c r="AD339" i="2"/>
  <c r="Z339" i="2"/>
  <c r="AC339" i="2"/>
  <c r="AA339" i="2"/>
  <c r="U339" i="2"/>
  <c r="T339" i="2" s="1"/>
  <c r="A340" i="2"/>
  <c r="B340" i="2"/>
  <c r="W339" i="2"/>
  <c r="V339" i="2" s="1"/>
  <c r="X339" i="2" l="1"/>
  <c r="Y339" i="2" s="1"/>
  <c r="S340" i="2"/>
  <c r="AB340" i="2" l="1"/>
  <c r="Z340" i="2"/>
  <c r="AA340" i="2"/>
  <c r="AC340" i="2"/>
  <c r="AD340" i="2"/>
  <c r="U340" i="2"/>
  <c r="T340" i="2" s="1"/>
  <c r="W340" i="2"/>
  <c r="V340" i="2" s="1"/>
  <c r="B341" i="2"/>
  <c r="A341" i="2" l="1"/>
  <c r="S341" i="2"/>
  <c r="X340" i="2"/>
  <c r="Y340" i="2" s="1"/>
  <c r="AC341" i="2" l="1"/>
  <c r="AD341" i="2"/>
  <c r="AA341" i="2"/>
  <c r="Z341" i="2"/>
  <c r="AB341" i="2"/>
  <c r="U341" i="2"/>
  <c r="T341" i="2" s="1"/>
  <c r="W341" i="2"/>
  <c r="V341" i="2" s="1"/>
  <c r="A342" i="2"/>
  <c r="B342" i="2"/>
  <c r="X341" i="2" l="1"/>
  <c r="Y341" i="2" s="1"/>
  <c r="S342" i="2"/>
  <c r="AC342" i="2" l="1"/>
  <c r="AA342" i="2"/>
  <c r="AD342" i="2"/>
  <c r="Z342" i="2"/>
  <c r="AB342" i="2"/>
  <c r="U342" i="2"/>
  <c r="T342" i="2" s="1"/>
  <c r="W342" i="2"/>
  <c r="V342" i="2" s="1"/>
  <c r="A343" i="2"/>
  <c r="B343" i="2"/>
  <c r="S343" i="2" l="1"/>
  <c r="X342" i="2"/>
  <c r="Y342" i="2" s="1"/>
  <c r="AB343" i="2" l="1"/>
  <c r="AC343" i="2"/>
  <c r="Z343" i="2"/>
  <c r="AA343" i="2"/>
  <c r="AD343" i="2"/>
  <c r="U343" i="2"/>
  <c r="T343" i="2" s="1"/>
  <c r="B344" i="2"/>
  <c r="W343" i="2"/>
  <c r="V343" i="2" s="1"/>
  <c r="A344" i="2" l="1"/>
  <c r="S344" i="2"/>
  <c r="X343" i="2"/>
  <c r="Y343" i="2" s="1"/>
  <c r="Z344" i="2" l="1"/>
  <c r="AC344" i="2"/>
  <c r="AB344" i="2"/>
  <c r="AD344" i="2"/>
  <c r="AA344" i="2"/>
  <c r="U344" i="2"/>
  <c r="T344" i="2" s="1"/>
  <c r="W344" i="2"/>
  <c r="V344" i="2" s="1"/>
  <c r="B345" i="2"/>
  <c r="A345" i="2" l="1"/>
  <c r="X344" i="2"/>
  <c r="Y344" i="2" s="1"/>
  <c r="S345" i="2"/>
  <c r="AC345" i="2" l="1"/>
  <c r="AA345" i="2"/>
  <c r="AD345" i="2"/>
  <c r="Z345" i="2"/>
  <c r="AB345" i="2"/>
  <c r="U345" i="2"/>
  <c r="T345" i="2" s="1"/>
  <c r="A346" i="2"/>
  <c r="W345" i="2"/>
  <c r="V345" i="2" s="1"/>
  <c r="B346" i="2" l="1"/>
  <c r="X345" i="2"/>
  <c r="Y345" i="2" s="1"/>
  <c r="S346" i="2"/>
  <c r="AB346" i="2" l="1"/>
  <c r="AA346" i="2"/>
  <c r="AD346" i="2"/>
  <c r="Z346" i="2"/>
  <c r="AC346" i="2"/>
  <c r="U346" i="2"/>
  <c r="T346" i="2" s="1"/>
  <c r="W346" i="2"/>
  <c r="V346" i="2" s="1"/>
  <c r="B347" i="2" l="1"/>
  <c r="A347" i="2"/>
  <c r="X346" i="2"/>
  <c r="Y346" i="2" s="1"/>
  <c r="S347" i="2"/>
  <c r="AD347" i="2" l="1"/>
  <c r="AC347" i="2"/>
  <c r="AA347" i="2"/>
  <c r="Z347" i="2"/>
  <c r="AB347" i="2"/>
  <c r="U347" i="2"/>
  <c r="T347" i="2" s="1"/>
  <c r="A348" i="2"/>
  <c r="B348" i="2"/>
  <c r="W347" i="2"/>
  <c r="V347" i="2" s="1"/>
  <c r="X347" i="2" l="1"/>
  <c r="Y347" i="2" s="1"/>
  <c r="S348" i="2"/>
  <c r="AC348" i="2" l="1"/>
  <c r="Z348" i="2"/>
  <c r="AA348" i="2"/>
  <c r="AD348" i="2"/>
  <c r="AB348" i="2"/>
  <c r="U348" i="2"/>
  <c r="T348" i="2" s="1"/>
  <c r="A349" i="2"/>
  <c r="B349" i="2"/>
  <c r="W348" i="2"/>
  <c r="V348" i="2" s="1"/>
  <c r="X348" i="2" l="1"/>
  <c r="Y348" i="2" s="1"/>
  <c r="S349" i="2"/>
  <c r="AB349" i="2" l="1"/>
  <c r="Z349" i="2"/>
  <c r="AA349" i="2"/>
  <c r="AC349" i="2"/>
  <c r="AD349" i="2"/>
  <c r="U349" i="2"/>
  <c r="T349" i="2" s="1"/>
  <c r="A350" i="2"/>
  <c r="B350" i="2"/>
  <c r="W349" i="2"/>
  <c r="V349" i="2" s="1"/>
  <c r="S350" i="2" l="1"/>
  <c r="X349" i="2"/>
  <c r="Y349" i="2" s="1"/>
  <c r="AD350" i="2" l="1"/>
  <c r="AB350" i="2"/>
  <c r="AA350" i="2"/>
  <c r="AC350" i="2"/>
  <c r="Z350" i="2"/>
  <c r="U350" i="2"/>
  <c r="T350" i="2" s="1"/>
  <c r="A351" i="2"/>
  <c r="B351" i="2"/>
  <c r="W350" i="2"/>
  <c r="V350" i="2" s="1"/>
  <c r="X350" i="2" l="1"/>
  <c r="Y350" i="2" s="1"/>
  <c r="S351" i="2"/>
  <c r="AA351" i="2" l="1"/>
  <c r="AC351" i="2"/>
  <c r="AD351" i="2"/>
  <c r="AB351" i="2"/>
  <c r="Z351" i="2"/>
  <c r="U351" i="2"/>
  <c r="T351" i="2" s="1"/>
  <c r="W351" i="2"/>
  <c r="V351" i="2" s="1"/>
  <c r="A352" i="2"/>
  <c r="B352" i="2"/>
  <c r="S352" i="2" l="1"/>
  <c r="X351" i="2"/>
  <c r="Y351" i="2" s="1"/>
  <c r="AA352" i="2" l="1"/>
  <c r="AB352" i="2"/>
  <c r="AC352" i="2"/>
  <c r="AD352" i="2"/>
  <c r="Z352" i="2"/>
  <c r="U352" i="2"/>
  <c r="T352" i="2" s="1"/>
  <c r="B353" i="2"/>
  <c r="W352" i="2"/>
  <c r="V352" i="2" s="1"/>
  <c r="A353" i="2" l="1"/>
  <c r="S353" i="2"/>
  <c r="X352" i="2"/>
  <c r="Y352" i="2" s="1"/>
  <c r="Z353" i="2" l="1"/>
  <c r="AB353" i="2"/>
  <c r="AA353" i="2"/>
  <c r="AD353" i="2"/>
  <c r="AC353" i="2"/>
  <c r="U353" i="2"/>
  <c r="T353" i="2" s="1"/>
  <c r="W353" i="2"/>
  <c r="V353" i="2" s="1"/>
  <c r="B354" i="2" l="1"/>
  <c r="A354" i="2"/>
  <c r="X353" i="2"/>
  <c r="Y353" i="2" s="1"/>
  <c r="S354" i="2"/>
  <c r="AD354" i="2" l="1"/>
  <c r="AA354" i="2"/>
  <c r="Z354" i="2"/>
  <c r="AC354" i="2"/>
  <c r="AB354" i="2"/>
  <c r="U354" i="2"/>
  <c r="T354" i="2" s="1"/>
  <c r="B355" i="2"/>
  <c r="W354" i="2"/>
  <c r="V354" i="2" s="1"/>
  <c r="A355" i="2" l="1"/>
  <c r="X354" i="2"/>
  <c r="Y354" i="2" s="1"/>
  <c r="S355" i="2"/>
  <c r="AB355" i="2" l="1"/>
  <c r="AC355" i="2"/>
  <c r="Z355" i="2"/>
  <c r="AD355" i="2"/>
  <c r="AA355" i="2"/>
  <c r="U355" i="2"/>
  <c r="T355" i="2" s="1"/>
  <c r="A356" i="2"/>
  <c r="B356" i="2"/>
  <c r="W355" i="2"/>
  <c r="V355" i="2" s="1"/>
  <c r="X355" i="2" l="1"/>
  <c r="Y355" i="2" s="1"/>
  <c r="S356" i="2"/>
  <c r="AB356" i="2" l="1"/>
  <c r="Z356" i="2"/>
  <c r="AA356" i="2"/>
  <c r="AD356" i="2"/>
  <c r="AC356" i="2"/>
  <c r="U356" i="2"/>
  <c r="T356" i="2" s="1"/>
  <c r="W356" i="2"/>
  <c r="V356" i="2" s="1"/>
  <c r="A357" i="2"/>
  <c r="B357" i="2"/>
  <c r="S357" i="2" l="1"/>
  <c r="X356" i="2"/>
  <c r="Y356" i="2" s="1"/>
  <c r="Z357" i="2" l="1"/>
  <c r="AC357" i="2"/>
  <c r="AD357" i="2"/>
  <c r="AA357" i="2"/>
  <c r="AB357" i="2"/>
  <c r="U357" i="2"/>
  <c r="T357" i="2" s="1"/>
  <c r="A358" i="2"/>
  <c r="B358" i="2"/>
  <c r="W357" i="2"/>
  <c r="V357" i="2" s="1"/>
  <c r="X357" i="2" l="1"/>
  <c r="Y357" i="2" s="1"/>
  <c r="S358" i="2"/>
  <c r="AC358" i="2" l="1"/>
  <c r="AA358" i="2"/>
  <c r="AB358" i="2"/>
  <c r="Z358" i="2"/>
  <c r="AD358" i="2"/>
  <c r="U358" i="2"/>
  <c r="T358" i="2" s="1"/>
  <c r="A359" i="2"/>
  <c r="B359" i="2"/>
  <c r="W358" i="2"/>
  <c r="V358" i="2" s="1"/>
  <c r="X358" i="2" l="1"/>
  <c r="Y358" i="2" s="1"/>
  <c r="S359" i="2"/>
  <c r="AB359" i="2" l="1"/>
  <c r="AA359" i="2"/>
  <c r="Z359" i="2"/>
  <c r="AC359" i="2"/>
  <c r="AD359" i="2"/>
  <c r="U359" i="2"/>
  <c r="T359" i="2" s="1"/>
  <c r="W359" i="2"/>
  <c r="V359" i="2" s="1"/>
  <c r="A360" i="2"/>
  <c r="B360" i="2" l="1"/>
  <c r="X359" i="2"/>
  <c r="Y359" i="2" s="1"/>
  <c r="S360" i="2"/>
  <c r="Z360" i="2" l="1"/>
  <c r="AC360" i="2"/>
  <c r="AB360" i="2"/>
  <c r="AA360" i="2"/>
  <c r="AD360" i="2"/>
  <c r="U360" i="2"/>
  <c r="T360" i="2" s="1"/>
  <c r="W360" i="2"/>
  <c r="V360" i="2" s="1"/>
  <c r="B361" i="2"/>
  <c r="A361" i="2" l="1"/>
  <c r="X360" i="2"/>
  <c r="Y360" i="2" s="1"/>
  <c r="S361" i="2"/>
  <c r="AC361" i="2" l="1"/>
  <c r="AD361" i="2"/>
  <c r="AB361" i="2"/>
  <c r="Z361" i="2"/>
  <c r="AA361" i="2"/>
  <c r="U361" i="2"/>
  <c r="T361" i="2" s="1"/>
  <c r="W361" i="2"/>
  <c r="V361" i="2" s="1"/>
  <c r="B362" i="2"/>
  <c r="A362" i="2" l="1"/>
  <c r="X361" i="2"/>
  <c r="Y361" i="2" s="1"/>
  <c r="S362" i="2"/>
  <c r="AB362" i="2" l="1"/>
  <c r="AA362" i="2"/>
  <c r="AD362" i="2"/>
  <c r="AC362" i="2"/>
  <c r="Z362" i="2"/>
  <c r="U362" i="2"/>
  <c r="T362" i="2" s="1"/>
  <c r="W362" i="2"/>
  <c r="V362" i="2" s="1"/>
  <c r="B363" i="2"/>
  <c r="A363" i="2" l="1"/>
  <c r="X362" i="2"/>
  <c r="Y362" i="2" s="1"/>
  <c r="S363" i="2"/>
  <c r="AC363" i="2" l="1"/>
  <c r="AB363" i="2"/>
  <c r="AA363" i="2"/>
  <c r="AD363" i="2"/>
  <c r="Z363" i="2"/>
  <c r="U363" i="2"/>
  <c r="T363" i="2" s="1"/>
  <c r="B364" i="2"/>
  <c r="W363" i="2"/>
  <c r="V363" i="2" s="1"/>
  <c r="A364" i="2" l="1"/>
  <c r="S364" i="2"/>
  <c r="X363" i="2"/>
  <c r="Y363" i="2" s="1"/>
  <c r="AC364" i="2" l="1"/>
  <c r="AA364" i="2"/>
  <c r="Z364" i="2"/>
  <c r="AB364" i="2"/>
  <c r="AD364" i="2"/>
  <c r="U364" i="2"/>
  <c r="T364" i="2" s="1"/>
  <c r="W364" i="2"/>
  <c r="V364" i="2" s="1"/>
  <c r="B365" i="2" l="1"/>
  <c r="A365" i="2"/>
  <c r="X364" i="2"/>
  <c r="Y364" i="2" s="1"/>
  <c r="S365" i="2"/>
  <c r="AB365" i="2" l="1"/>
  <c r="AA365" i="2"/>
  <c r="AC365" i="2"/>
  <c r="AD365" i="2"/>
  <c r="Z365" i="2"/>
  <c r="U365" i="2"/>
  <c r="T365" i="2" s="1"/>
  <c r="B366" i="2"/>
  <c r="W365" i="2"/>
  <c r="V365" i="2" s="1"/>
  <c r="A366" i="2" l="1"/>
  <c r="S366" i="2"/>
  <c r="X365" i="2"/>
  <c r="Y365" i="2" s="1"/>
  <c r="AD366" i="2" l="1"/>
  <c r="AB366" i="2"/>
  <c r="AC366" i="2"/>
  <c r="Z366" i="2"/>
  <c r="AA366" i="2"/>
  <c r="U366" i="2"/>
  <c r="T366" i="2" s="1"/>
  <c r="W366" i="2"/>
  <c r="V366" i="2" s="1"/>
  <c r="B367" i="2"/>
  <c r="A367" i="2" l="1"/>
  <c r="X366" i="2"/>
  <c r="Y366" i="2" s="1"/>
  <c r="S367" i="2"/>
  <c r="AA367" i="2" l="1"/>
  <c r="AB367" i="2"/>
  <c r="Z367" i="2"/>
  <c r="AD367" i="2"/>
  <c r="AC367" i="2"/>
  <c r="U367" i="2"/>
  <c r="T367" i="2" s="1"/>
  <c r="A368" i="2"/>
  <c r="B368" i="2"/>
  <c r="W367" i="2"/>
  <c r="V367" i="2" s="1"/>
  <c r="X367" i="2" l="1"/>
  <c r="Y367" i="2" s="1"/>
  <c r="S368" i="2"/>
  <c r="AA368" i="2" l="1"/>
  <c r="AB368" i="2"/>
  <c r="Z368" i="2"/>
  <c r="AC368" i="2"/>
  <c r="AD368" i="2"/>
  <c r="U368" i="2"/>
  <c r="T368" i="2" s="1"/>
  <c r="B369" i="2"/>
  <c r="W368" i="2"/>
  <c r="V368" i="2" s="1"/>
  <c r="A369" i="2" l="1"/>
  <c r="S369" i="2"/>
  <c r="X368" i="2"/>
  <c r="Y368" i="2" s="1"/>
  <c r="Z369" i="2" l="1"/>
  <c r="AB369" i="2"/>
  <c r="AA369" i="2"/>
  <c r="AD369" i="2"/>
  <c r="AC369" i="2"/>
  <c r="U369" i="2"/>
  <c r="T369" i="2" s="1"/>
  <c r="W369" i="2"/>
  <c r="V369" i="2" s="1"/>
  <c r="A370" i="2"/>
  <c r="B370" i="2" l="1"/>
  <c r="X369" i="2"/>
  <c r="Y369" i="2" s="1"/>
  <c r="S370" i="2"/>
  <c r="AD370" i="2" l="1"/>
  <c r="AA370" i="2"/>
  <c r="AC370" i="2"/>
  <c r="Z370" i="2"/>
  <c r="AB370" i="2"/>
  <c r="U370" i="2"/>
  <c r="T370" i="2" s="1"/>
  <c r="B371" i="2"/>
  <c r="W370" i="2"/>
  <c r="V370" i="2" s="1"/>
  <c r="A371" i="2" l="1"/>
  <c r="X370" i="2"/>
  <c r="Y370" i="2" s="1"/>
  <c r="S371" i="2"/>
  <c r="AB371" i="2" l="1"/>
  <c r="AC371" i="2"/>
  <c r="AA371" i="2"/>
  <c r="AD371" i="2"/>
  <c r="Z371" i="2"/>
  <c r="U371" i="2"/>
  <c r="T371" i="2" s="1"/>
  <c r="W371" i="2"/>
  <c r="V371" i="2" s="1"/>
  <c r="B372" i="2"/>
  <c r="A372" i="2" l="1"/>
  <c r="X371" i="2"/>
  <c r="Y371" i="2" s="1"/>
  <c r="S372" i="2"/>
  <c r="AB372" i="2" l="1"/>
  <c r="Z372" i="2"/>
  <c r="AA372" i="2"/>
  <c r="AC372" i="2"/>
  <c r="AD372" i="2"/>
  <c r="U372" i="2"/>
  <c r="T372" i="2" s="1"/>
  <c r="W372" i="2"/>
  <c r="V372" i="2" s="1"/>
  <c r="B373" i="2" l="1"/>
  <c r="A373" i="2"/>
  <c r="X372" i="2"/>
  <c r="Y372" i="2" s="1"/>
  <c r="S373" i="2"/>
  <c r="AC373" i="2" l="1"/>
  <c r="AD373" i="2"/>
  <c r="Z373" i="2"/>
  <c r="AA373" i="2"/>
  <c r="AB373" i="2"/>
  <c r="U373" i="2"/>
  <c r="T373" i="2" s="1"/>
  <c r="W373" i="2"/>
  <c r="V373" i="2" s="1"/>
  <c r="A374" i="2"/>
  <c r="B374" i="2"/>
  <c r="X373" i="2" l="1"/>
  <c r="Y373" i="2" s="1"/>
  <c r="S374" i="2"/>
  <c r="AC374" i="2" l="1"/>
  <c r="AA374" i="2"/>
  <c r="AD374" i="2"/>
  <c r="AB374" i="2"/>
  <c r="Z374" i="2"/>
  <c r="U374" i="2"/>
  <c r="T374" i="2" s="1"/>
  <c r="W374" i="2"/>
  <c r="V374" i="2" s="1"/>
  <c r="A375" i="2"/>
  <c r="B375" i="2" l="1"/>
  <c r="X374" i="2"/>
  <c r="Y374" i="2" s="1"/>
  <c r="S375" i="2"/>
  <c r="AB375" i="2" l="1"/>
  <c r="Z375" i="2"/>
  <c r="AA375" i="2"/>
  <c r="AD375" i="2"/>
  <c r="AC375" i="2"/>
  <c r="U375" i="2"/>
  <c r="T375" i="2" s="1"/>
  <c r="W375" i="2"/>
  <c r="V375" i="2" s="1"/>
  <c r="A376" i="2"/>
  <c r="B376" i="2"/>
  <c r="X375" i="2" l="1"/>
  <c r="Y375" i="2" s="1"/>
  <c r="S376" i="2"/>
  <c r="Z376" i="2" l="1"/>
  <c r="AC376" i="2"/>
  <c r="AA376" i="2"/>
  <c r="AB376" i="2"/>
  <c r="AD376" i="2"/>
  <c r="U376" i="2"/>
  <c r="T376" i="2" s="1"/>
  <c r="A377" i="2"/>
  <c r="B377" i="2"/>
  <c r="W376" i="2"/>
  <c r="V376" i="2" s="1"/>
  <c r="X376" i="2" l="1"/>
  <c r="Y376" i="2" s="1"/>
  <c r="S377" i="2"/>
  <c r="Z377" i="2" l="1"/>
  <c r="AC377" i="2"/>
  <c r="AA377" i="2"/>
  <c r="AB377" i="2"/>
  <c r="AD377" i="2"/>
  <c r="U377" i="2"/>
  <c r="T377" i="2" s="1"/>
  <c r="B378" i="2"/>
  <c r="W377" i="2"/>
  <c r="V377" i="2" s="1"/>
  <c r="A378" i="2" l="1"/>
  <c r="X377" i="2"/>
  <c r="Y377" i="2" s="1"/>
  <c r="S378" i="2"/>
  <c r="AB378" i="2" l="1"/>
  <c r="AA378" i="2"/>
  <c r="Z378" i="2"/>
  <c r="AC378" i="2"/>
  <c r="AD378" i="2"/>
  <c r="U378" i="2"/>
  <c r="T378" i="2" s="1"/>
  <c r="W378" i="2"/>
  <c r="V378" i="2" s="1"/>
  <c r="B379" i="2"/>
  <c r="A379" i="2" l="1"/>
  <c r="X378" i="2"/>
  <c r="Y378" i="2" s="1"/>
  <c r="S379" i="2"/>
  <c r="AB379" i="2" l="1"/>
  <c r="AD379" i="2"/>
  <c r="AA379" i="2"/>
  <c r="Z379" i="2"/>
  <c r="AC379" i="2"/>
  <c r="U379" i="2"/>
  <c r="T379" i="2" s="1"/>
  <c r="A380" i="2"/>
  <c r="B380" i="2"/>
  <c r="W379" i="2"/>
  <c r="V379" i="2" s="1"/>
  <c r="S380" i="2" l="1"/>
  <c r="X379" i="2"/>
  <c r="Y379" i="2" s="1"/>
  <c r="AC380" i="2" l="1"/>
  <c r="Z380" i="2"/>
  <c r="AD380" i="2"/>
  <c r="AB380" i="2"/>
  <c r="AA380" i="2"/>
  <c r="U380" i="2"/>
  <c r="T380" i="2" s="1"/>
  <c r="W380" i="2"/>
  <c r="V380" i="2" s="1"/>
  <c r="A381" i="2"/>
  <c r="B381" i="2" l="1"/>
  <c r="X380" i="2"/>
  <c r="Y380" i="2" s="1"/>
  <c r="S381" i="2"/>
  <c r="AB381" i="2" l="1"/>
  <c r="Z381" i="2"/>
  <c r="AC381" i="2"/>
  <c r="AD381" i="2"/>
  <c r="AA381" i="2"/>
  <c r="U381" i="2"/>
  <c r="T381" i="2" s="1"/>
  <c r="B382" i="2"/>
  <c r="W381" i="2"/>
  <c r="V381" i="2" s="1"/>
  <c r="A382" i="2" l="1"/>
  <c r="X381" i="2"/>
  <c r="Y381" i="2" s="1"/>
  <c r="S382" i="2"/>
  <c r="AD382" i="2" l="1"/>
  <c r="AB382" i="2"/>
  <c r="AA382" i="2"/>
  <c r="Z382" i="2"/>
  <c r="AC382" i="2"/>
  <c r="U382" i="2"/>
  <c r="T382" i="2" s="1"/>
  <c r="W382" i="2"/>
  <c r="V382" i="2" s="1"/>
  <c r="B383" i="2"/>
  <c r="A383" i="2" l="1"/>
  <c r="X382" i="2"/>
  <c r="Y382" i="2" s="1"/>
  <c r="S383" i="2"/>
  <c r="AA383" i="2" l="1"/>
  <c r="AB383" i="2"/>
  <c r="Z383" i="2"/>
  <c r="AC383" i="2"/>
  <c r="AD383" i="2"/>
  <c r="U383" i="2"/>
  <c r="T383" i="2" s="1"/>
  <c r="W383" i="2"/>
  <c r="V383" i="2" s="1"/>
  <c r="A384" i="2"/>
  <c r="B384" i="2"/>
  <c r="S384" i="2" l="1"/>
  <c r="X383" i="2"/>
  <c r="Y383" i="2" s="1"/>
  <c r="AA384" i="2" l="1"/>
  <c r="AB384" i="2"/>
  <c r="Z384" i="2"/>
  <c r="AD384" i="2"/>
  <c r="AC384" i="2"/>
  <c r="U384" i="2"/>
  <c r="T384" i="2" s="1"/>
  <c r="W384" i="2"/>
  <c r="V384" i="2" s="1"/>
  <c r="A385" i="2"/>
  <c r="B385" i="2"/>
  <c r="S385" i="2" l="1"/>
  <c r="X384" i="2"/>
  <c r="Y384" i="2" s="1"/>
  <c r="Z385" i="2" l="1"/>
  <c r="AB385" i="2"/>
  <c r="AA385" i="2"/>
  <c r="AD385" i="2"/>
  <c r="AC385" i="2"/>
  <c r="U385" i="2"/>
  <c r="T385" i="2" s="1"/>
  <c r="W385" i="2"/>
  <c r="V385" i="2" s="1"/>
  <c r="B386" i="2" l="1"/>
  <c r="A386" i="2"/>
  <c r="S386" i="2"/>
  <c r="X385" i="2"/>
  <c r="Y385" i="2" s="1"/>
  <c r="AD386" i="2" l="1"/>
  <c r="AA386" i="2"/>
  <c r="Z386" i="2"/>
  <c r="AB386" i="2"/>
  <c r="AC386" i="2"/>
  <c r="U386" i="2"/>
  <c r="T386" i="2" s="1"/>
  <c r="A387" i="2"/>
  <c r="B387" i="2"/>
  <c r="W386" i="2"/>
  <c r="V386" i="2" s="1"/>
  <c r="S387" i="2" l="1"/>
  <c r="X386" i="2"/>
  <c r="Y386" i="2" s="1"/>
  <c r="AB387" i="2" l="1"/>
  <c r="AA387" i="2"/>
  <c r="Z387" i="2"/>
  <c r="AC387" i="2"/>
  <c r="AD387" i="2"/>
  <c r="U387" i="2"/>
  <c r="T387" i="2" s="1"/>
  <c r="B388" i="2"/>
  <c r="W387" i="2"/>
  <c r="V387" i="2" s="1"/>
  <c r="A388" i="2" l="1"/>
  <c r="X387" i="2"/>
  <c r="Y387" i="2" s="1"/>
  <c r="S388" i="2"/>
  <c r="AB388" i="2" l="1"/>
  <c r="Z388" i="2"/>
  <c r="AA388" i="2"/>
  <c r="AD388" i="2"/>
  <c r="AC388" i="2"/>
  <c r="U388" i="2"/>
  <c r="T388" i="2" s="1"/>
  <c r="W388" i="2"/>
  <c r="V388" i="2" s="1"/>
  <c r="A389" i="2"/>
  <c r="B389" i="2"/>
  <c r="X388" i="2" l="1"/>
  <c r="Y388" i="2" s="1"/>
  <c r="S389" i="2"/>
  <c r="AC389" i="2" l="1"/>
  <c r="AD389" i="2"/>
  <c r="AA389" i="2"/>
  <c r="Z389" i="2"/>
  <c r="AB389" i="2"/>
  <c r="U389" i="2"/>
  <c r="T389" i="2" s="1"/>
  <c r="W389" i="2"/>
  <c r="V389" i="2" s="1"/>
  <c r="B390" i="2"/>
  <c r="A390" i="2" l="1"/>
  <c r="S390" i="2"/>
  <c r="X389" i="2"/>
  <c r="Y389" i="2" s="1"/>
  <c r="AC390" i="2" l="1"/>
  <c r="AA390" i="2"/>
  <c r="AB390" i="2"/>
  <c r="Z390" i="2"/>
  <c r="AD390" i="2"/>
  <c r="U390" i="2"/>
  <c r="T390" i="2" s="1"/>
  <c r="B391" i="2"/>
  <c r="W390" i="2"/>
  <c r="V390" i="2" s="1"/>
  <c r="A391" i="2" l="1"/>
  <c r="X390" i="2"/>
  <c r="Y390" i="2" s="1"/>
  <c r="S391" i="2"/>
  <c r="AB391" i="2" l="1"/>
  <c r="Z391" i="2"/>
  <c r="AC391" i="2"/>
  <c r="AA391" i="2"/>
  <c r="AD391" i="2"/>
  <c r="U391" i="2"/>
  <c r="T391" i="2" s="1"/>
  <c r="W391" i="2"/>
  <c r="V391" i="2" s="1"/>
  <c r="A392" i="2"/>
  <c r="B392" i="2"/>
  <c r="X391" i="2" l="1"/>
  <c r="Y391" i="2" s="1"/>
  <c r="S392" i="2"/>
  <c r="Z392" i="2" l="1"/>
  <c r="AC392" i="2"/>
  <c r="AB392" i="2"/>
  <c r="AA392" i="2"/>
  <c r="AD392" i="2"/>
  <c r="U392" i="2"/>
  <c r="T392" i="2" s="1"/>
  <c r="W392" i="2"/>
  <c r="V392" i="2" s="1"/>
  <c r="A393" i="2"/>
  <c r="B393" i="2"/>
  <c r="X392" i="2" l="1"/>
  <c r="Y392" i="2" s="1"/>
  <c r="S393" i="2"/>
  <c r="Z393" i="2" l="1"/>
  <c r="AC393" i="2"/>
  <c r="AD393" i="2"/>
  <c r="AA393" i="2"/>
  <c r="AB393" i="2"/>
  <c r="U393" i="2"/>
  <c r="T393" i="2" s="1"/>
  <c r="W393" i="2"/>
  <c r="V393" i="2" s="1"/>
  <c r="B394" i="2" l="1"/>
  <c r="A394" i="2"/>
  <c r="X393" i="2"/>
  <c r="Y393" i="2" s="1"/>
  <c r="S394" i="2"/>
  <c r="AB394" i="2" l="1"/>
  <c r="AA394" i="2"/>
  <c r="AC394" i="2"/>
  <c r="AD394" i="2"/>
  <c r="Z394" i="2"/>
  <c r="U394" i="2"/>
  <c r="T394" i="2" s="1"/>
  <c r="W394" i="2"/>
  <c r="V394" i="2" s="1"/>
  <c r="B395" i="2"/>
  <c r="A395" i="2" l="1"/>
  <c r="S395" i="2"/>
  <c r="X394" i="2"/>
  <c r="Y394" i="2" s="1"/>
  <c r="AA395" i="2" l="1"/>
  <c r="Z395" i="2"/>
  <c r="AC395" i="2"/>
  <c r="AD395" i="2"/>
  <c r="AB395" i="2"/>
  <c r="U395" i="2"/>
  <c r="T395" i="2" s="1"/>
  <c r="A396" i="2"/>
  <c r="B396" i="2"/>
  <c r="W395" i="2"/>
  <c r="V395" i="2" s="1"/>
  <c r="X395" i="2" l="1"/>
  <c r="Y395" i="2" s="1"/>
  <c r="S396" i="2"/>
  <c r="AC396" i="2" l="1"/>
  <c r="AA396" i="2"/>
  <c r="AB396" i="2"/>
  <c r="Z396" i="2"/>
  <c r="AD396" i="2"/>
  <c r="U396" i="2"/>
  <c r="T396" i="2" s="1"/>
  <c r="B397" i="2"/>
  <c r="W396" i="2"/>
  <c r="V396" i="2" s="1"/>
  <c r="A397" i="2" l="1"/>
  <c r="X396" i="2"/>
  <c r="Y396" i="2" s="1"/>
  <c r="S397" i="2"/>
  <c r="Z397" i="2" l="1"/>
  <c r="AB397" i="2"/>
  <c r="AA397" i="2"/>
  <c r="AC397" i="2"/>
  <c r="AD397" i="2"/>
  <c r="U397" i="2"/>
  <c r="T397" i="2" s="1"/>
  <c r="W397" i="2"/>
  <c r="V397" i="2" s="1"/>
  <c r="B398" i="2"/>
  <c r="A398" i="2" l="1"/>
  <c r="X397" i="2"/>
  <c r="Y397" i="2" s="1"/>
  <c r="S398" i="2"/>
  <c r="AD398" i="2" l="1"/>
  <c r="AB398" i="2"/>
  <c r="AA398" i="2"/>
  <c r="AC398" i="2"/>
  <c r="Z398" i="2"/>
  <c r="U398" i="2"/>
  <c r="T398" i="2" s="1"/>
  <c r="W398" i="2"/>
  <c r="V398" i="2" s="1"/>
  <c r="B399" i="2"/>
  <c r="A399" i="2" l="1"/>
  <c r="X398" i="2"/>
  <c r="Y398" i="2" s="1"/>
  <c r="S399" i="2"/>
  <c r="AA399" i="2" l="1"/>
  <c r="AB399" i="2"/>
  <c r="AC399" i="2"/>
  <c r="Z399" i="2"/>
  <c r="AD399" i="2"/>
  <c r="U399" i="2"/>
  <c r="T399" i="2" s="1"/>
  <c r="W399" i="2"/>
  <c r="V399" i="2" s="1"/>
  <c r="B400" i="2"/>
  <c r="A400" i="2" l="1"/>
  <c r="S400" i="2"/>
  <c r="X399" i="2"/>
  <c r="Y399" i="2" s="1"/>
  <c r="AA400" i="2" l="1"/>
  <c r="Z400" i="2"/>
  <c r="AC400" i="2"/>
  <c r="AD400" i="2"/>
  <c r="AB400" i="2"/>
  <c r="U400" i="2"/>
  <c r="T400" i="2" s="1"/>
  <c r="B401" i="2"/>
  <c r="W400" i="2"/>
  <c r="V400" i="2" s="1"/>
  <c r="A401" i="2" l="1"/>
  <c r="S401" i="2"/>
  <c r="X400" i="2"/>
  <c r="Y400" i="2" s="1"/>
  <c r="Z401" i="2" l="1"/>
  <c r="AB401" i="2"/>
  <c r="AA401" i="2"/>
  <c r="AD401" i="2"/>
  <c r="AC401" i="2"/>
  <c r="U401" i="2"/>
  <c r="T401" i="2" s="1"/>
  <c r="W401" i="2"/>
  <c r="V401" i="2" s="1"/>
  <c r="A402" i="2"/>
  <c r="B402" i="2"/>
  <c r="X401" i="2" l="1"/>
  <c r="Y401" i="2" s="1"/>
  <c r="S402" i="2"/>
  <c r="AD402" i="2" l="1"/>
  <c r="AA402" i="2"/>
  <c r="AC402" i="2"/>
  <c r="Z402" i="2"/>
  <c r="AB402" i="2"/>
  <c r="U402" i="2"/>
  <c r="T402" i="2" s="1"/>
  <c r="A403" i="2"/>
  <c r="B403" i="2"/>
  <c r="W402" i="2"/>
  <c r="V402" i="2" s="1"/>
  <c r="X402" i="2" l="1"/>
  <c r="Y402" i="2" s="1"/>
  <c r="S403" i="2"/>
  <c r="AB403" i="2" l="1"/>
  <c r="AD403" i="2"/>
  <c r="Z403" i="2"/>
  <c r="AA403" i="2"/>
  <c r="AC403" i="2"/>
  <c r="U403" i="2"/>
  <c r="T403" i="2" s="1"/>
  <c r="W403" i="2"/>
  <c r="V403" i="2" s="1"/>
  <c r="A404" i="2"/>
  <c r="B404" i="2"/>
  <c r="X403" i="2" l="1"/>
  <c r="Y403" i="2" s="1"/>
  <c r="S404" i="2"/>
  <c r="AB404" i="2" l="1"/>
  <c r="Z404" i="2"/>
  <c r="AA404" i="2"/>
  <c r="AC404" i="2"/>
  <c r="AD404" i="2"/>
  <c r="U404" i="2"/>
  <c r="T404" i="2" s="1"/>
  <c r="A405" i="2"/>
  <c r="B405" i="2"/>
  <c r="W404" i="2"/>
  <c r="V404" i="2" s="1"/>
  <c r="X404" i="2" l="1"/>
  <c r="Y404" i="2" s="1"/>
  <c r="S405" i="2"/>
  <c r="AC405" i="2" l="1"/>
  <c r="AD405" i="2"/>
  <c r="AA405" i="2"/>
  <c r="Z405" i="2"/>
  <c r="AB405" i="2"/>
  <c r="U405" i="2"/>
  <c r="T405" i="2" s="1"/>
  <c r="W405" i="2"/>
  <c r="V405" i="2" s="1"/>
  <c r="A406" i="2"/>
  <c r="B406" i="2"/>
  <c r="S406" i="2" l="1"/>
  <c r="X405" i="2"/>
  <c r="Y405" i="2" s="1"/>
  <c r="AC406" i="2" l="1"/>
  <c r="AA406" i="2"/>
  <c r="AD406" i="2"/>
  <c r="Z406" i="2"/>
  <c r="AB406" i="2"/>
  <c r="U406" i="2"/>
  <c r="T406" i="2" s="1"/>
  <c r="W406" i="2"/>
  <c r="V406" i="2" s="1"/>
  <c r="A407" i="2"/>
  <c r="B407" i="2"/>
  <c r="X406" i="2" l="1"/>
  <c r="Y406" i="2" s="1"/>
  <c r="S407" i="2"/>
  <c r="AB407" i="2" l="1"/>
  <c r="AC407" i="2"/>
  <c r="Z407" i="2"/>
  <c r="AA407" i="2"/>
  <c r="AD407" i="2"/>
  <c r="U407" i="2"/>
  <c r="T407" i="2" s="1"/>
  <c r="A408" i="2"/>
  <c r="B408" i="2"/>
  <c r="W407" i="2"/>
  <c r="V407" i="2" s="1"/>
  <c r="X407" i="2" l="1"/>
  <c r="Y407" i="2" s="1"/>
  <c r="S408" i="2"/>
  <c r="Z408" i="2" l="1"/>
  <c r="AC408" i="2"/>
  <c r="AA408" i="2"/>
  <c r="AD408" i="2"/>
  <c r="AB408" i="2"/>
  <c r="U408" i="2"/>
  <c r="T408" i="2" s="1"/>
  <c r="W408" i="2"/>
  <c r="V408" i="2" s="1"/>
  <c r="A409" i="2"/>
  <c r="B409" i="2"/>
  <c r="X408" i="2" l="1"/>
  <c r="Y408" i="2" s="1"/>
  <c r="S409" i="2"/>
  <c r="AC409" i="2" l="1"/>
  <c r="AA409" i="2"/>
  <c r="AB409" i="2"/>
  <c r="AD409" i="2"/>
  <c r="Z409" i="2"/>
  <c r="U409" i="2"/>
  <c r="T409" i="2" s="1"/>
  <c r="A410" i="2"/>
  <c r="B410" i="2"/>
  <c r="W409" i="2"/>
  <c r="V409" i="2" s="1"/>
  <c r="X409" i="2" l="1"/>
  <c r="Y409" i="2" s="1"/>
  <c r="S410" i="2"/>
  <c r="AB410" i="2" l="1"/>
  <c r="AA410" i="2"/>
  <c r="AD410" i="2"/>
  <c r="Z410" i="2"/>
  <c r="AC410" i="2"/>
  <c r="U410" i="2"/>
  <c r="T410" i="2" s="1"/>
  <c r="A411" i="2"/>
  <c r="B411" i="2"/>
  <c r="W410" i="2"/>
  <c r="V410" i="2" s="1"/>
  <c r="X410" i="2" l="1"/>
  <c r="Y410" i="2" s="1"/>
  <c r="S411" i="2"/>
  <c r="AD411" i="2" l="1"/>
  <c r="AC411" i="2"/>
  <c r="Z411" i="2"/>
  <c r="AA411" i="2"/>
  <c r="AB411" i="2"/>
  <c r="U411" i="2"/>
  <c r="T411" i="2" s="1"/>
  <c r="W411" i="2"/>
  <c r="V411" i="2" s="1"/>
  <c r="A412" i="2"/>
  <c r="B412" i="2"/>
  <c r="S412" i="2" l="1"/>
  <c r="X411" i="2"/>
  <c r="Y411" i="2" s="1"/>
  <c r="AC412" i="2" l="1"/>
  <c r="Z412" i="2"/>
  <c r="AA412" i="2"/>
  <c r="AB412" i="2"/>
  <c r="AD412" i="2"/>
  <c r="U412" i="2"/>
  <c r="T412" i="2" s="1"/>
  <c r="A413" i="2"/>
  <c r="B413" i="2"/>
  <c r="W412" i="2"/>
  <c r="V412" i="2" s="1"/>
  <c r="S413" i="2" l="1"/>
  <c r="X412" i="2"/>
  <c r="Y412" i="2" s="1"/>
  <c r="AB413" i="2" l="1"/>
  <c r="Z413" i="2"/>
  <c r="AA413" i="2"/>
  <c r="AC413" i="2"/>
  <c r="AD413" i="2"/>
  <c r="U413" i="2"/>
  <c r="T413" i="2" s="1"/>
  <c r="W413" i="2"/>
  <c r="V413" i="2" s="1"/>
  <c r="A414" i="2"/>
  <c r="B414" i="2"/>
  <c r="X413" i="2" l="1"/>
  <c r="Y413" i="2" s="1"/>
  <c r="S414" i="2"/>
  <c r="AD414" i="2" l="1"/>
  <c r="AB414" i="2"/>
  <c r="AA414" i="2"/>
  <c r="AC414" i="2"/>
  <c r="Z414" i="2"/>
  <c r="U414" i="2"/>
  <c r="T414" i="2" s="1"/>
  <c r="W414" i="2"/>
  <c r="V414" i="2" s="1"/>
  <c r="A415" i="2"/>
  <c r="B415" i="2"/>
  <c r="S415" i="2" l="1"/>
  <c r="X414" i="2"/>
  <c r="Y414" i="2" s="1"/>
  <c r="AA415" i="2" l="1"/>
  <c r="AC415" i="2"/>
  <c r="AB415" i="2"/>
  <c r="AD415" i="2"/>
  <c r="Z415" i="2"/>
  <c r="U415" i="2"/>
  <c r="T415" i="2" s="1"/>
  <c r="W415" i="2"/>
  <c r="V415" i="2" s="1"/>
  <c r="A416" i="2"/>
  <c r="B416" i="2"/>
  <c r="X415" i="2" l="1"/>
  <c r="Y415" i="2" s="1"/>
  <c r="S416" i="2"/>
  <c r="AA416" i="2" l="1"/>
  <c r="AB416" i="2"/>
  <c r="AC416" i="2"/>
  <c r="AD416" i="2"/>
  <c r="Z416" i="2"/>
  <c r="U416" i="2"/>
  <c r="T416" i="2" s="1"/>
  <c r="W416" i="2"/>
  <c r="V416" i="2" s="1"/>
  <c r="A417" i="2"/>
  <c r="B417" i="2"/>
  <c r="S417" i="2" l="1"/>
  <c r="X416" i="2"/>
  <c r="Y416" i="2" s="1"/>
  <c r="Z417" i="2" l="1"/>
  <c r="AB417" i="2"/>
  <c r="AA417" i="2"/>
  <c r="AD417" i="2"/>
  <c r="AC417" i="2"/>
  <c r="U417" i="2"/>
  <c r="T417" i="2" s="1"/>
  <c r="W417" i="2"/>
  <c r="V417" i="2" s="1"/>
  <c r="A418" i="2"/>
  <c r="B418" i="2"/>
  <c r="X417" i="2" l="1"/>
  <c r="Y417" i="2" s="1"/>
  <c r="S418" i="2"/>
  <c r="AD418" i="2" l="1"/>
  <c r="AA418" i="2"/>
  <c r="Z418" i="2"/>
  <c r="AC418" i="2"/>
  <c r="AB418" i="2"/>
  <c r="U418" i="2"/>
  <c r="T418" i="2" s="1"/>
  <c r="A419" i="2"/>
  <c r="B419" i="2"/>
  <c r="W418" i="2"/>
  <c r="V418" i="2" s="1"/>
  <c r="X418" i="2" l="1"/>
  <c r="Y418" i="2" s="1"/>
  <c r="S419" i="2"/>
  <c r="AB419" i="2" l="1"/>
  <c r="AC419" i="2"/>
  <c r="Z419" i="2"/>
  <c r="AD419" i="2"/>
  <c r="AA419" i="2"/>
  <c r="U419" i="2"/>
  <c r="T419" i="2" s="1"/>
  <c r="A420" i="2"/>
  <c r="B420" i="2"/>
  <c r="W419" i="2"/>
  <c r="V419" i="2" s="1"/>
  <c r="X419" i="2" l="1"/>
  <c r="Y419" i="2" s="1"/>
  <c r="S420" i="2"/>
  <c r="AB420" i="2" l="1"/>
  <c r="Z420" i="2"/>
  <c r="AA420" i="2"/>
  <c r="AD420" i="2"/>
  <c r="AC420" i="2"/>
  <c r="U420" i="2"/>
  <c r="T420" i="2" s="1"/>
  <c r="W420" i="2"/>
  <c r="V420" i="2" s="1"/>
  <c r="A421" i="2"/>
  <c r="B421" i="2"/>
  <c r="X420" i="2" l="1"/>
  <c r="Y420" i="2" s="1"/>
  <c r="S421" i="2"/>
  <c r="Z421" i="2" l="1"/>
  <c r="AC421" i="2"/>
  <c r="AD421" i="2"/>
  <c r="AA421" i="2"/>
  <c r="AB421" i="2"/>
  <c r="U421" i="2"/>
  <c r="T421" i="2" s="1"/>
  <c r="W421" i="2"/>
  <c r="V421" i="2" s="1"/>
  <c r="A422" i="2"/>
  <c r="B422" i="2"/>
  <c r="S422" i="2" l="1"/>
  <c r="X421" i="2"/>
  <c r="Y421" i="2" s="1"/>
  <c r="AC422" i="2" l="1"/>
  <c r="AA422" i="2"/>
  <c r="AB422" i="2"/>
  <c r="Z422" i="2"/>
  <c r="AD422" i="2"/>
  <c r="U422" i="2"/>
  <c r="T422" i="2" s="1"/>
  <c r="A423" i="2"/>
  <c r="B423" i="2"/>
  <c r="W422" i="2"/>
  <c r="V422" i="2" s="1"/>
  <c r="X422" i="2" l="1"/>
  <c r="Y422" i="2" s="1"/>
  <c r="S423" i="2"/>
  <c r="AB423" i="2" l="1"/>
  <c r="AA423" i="2"/>
  <c r="Z423" i="2"/>
  <c r="AD423" i="2"/>
  <c r="AC423" i="2"/>
  <c r="U423" i="2"/>
  <c r="T423" i="2" s="1"/>
  <c r="W423" i="2"/>
  <c r="V423" i="2" s="1"/>
  <c r="A424" i="2"/>
  <c r="B424" i="2"/>
  <c r="S424" i="2" l="1"/>
  <c r="X423" i="2"/>
  <c r="Y423" i="2" s="1"/>
  <c r="Z424" i="2" l="1"/>
  <c r="AC424" i="2"/>
  <c r="AB424" i="2"/>
  <c r="AA424" i="2"/>
  <c r="AD424" i="2"/>
  <c r="U424" i="2"/>
  <c r="T424" i="2" s="1"/>
  <c r="A425" i="2"/>
  <c r="B425" i="2"/>
  <c r="W424" i="2"/>
  <c r="V424" i="2" s="1"/>
  <c r="S425" i="2" l="1"/>
  <c r="X424" i="2"/>
  <c r="Y424" i="2" s="1"/>
  <c r="AC425" i="2" l="1"/>
  <c r="Z425" i="2"/>
  <c r="AD425" i="2"/>
  <c r="AB425" i="2"/>
  <c r="AA425" i="2"/>
  <c r="U425" i="2"/>
  <c r="T425" i="2" s="1"/>
  <c r="W425" i="2"/>
  <c r="V425" i="2" s="1"/>
  <c r="A426" i="2"/>
  <c r="B426" i="2"/>
  <c r="X425" i="2" l="1"/>
  <c r="Y425" i="2" s="1"/>
  <c r="S426" i="2"/>
  <c r="AB426" i="2" l="1"/>
  <c r="AA426" i="2"/>
  <c r="AD426" i="2"/>
  <c r="AC426" i="2"/>
  <c r="Z426" i="2"/>
  <c r="U426" i="2"/>
  <c r="T426" i="2" s="1"/>
  <c r="W426" i="2"/>
  <c r="V426" i="2" s="1"/>
  <c r="A427" i="2"/>
  <c r="B427" i="2"/>
  <c r="X426" i="2" l="1"/>
  <c r="Y426" i="2" s="1"/>
  <c r="S427" i="2"/>
  <c r="AC427" i="2" l="1"/>
  <c r="AB427" i="2"/>
  <c r="AA427" i="2"/>
  <c r="AD427" i="2"/>
  <c r="Z427" i="2"/>
  <c r="U427" i="2"/>
  <c r="T427" i="2" s="1"/>
  <c r="A428" i="2"/>
  <c r="B428" i="2"/>
  <c r="W427" i="2"/>
  <c r="V427" i="2" s="1"/>
  <c r="X427" i="2" l="1"/>
  <c r="Y427" i="2" s="1"/>
  <c r="S428" i="2"/>
  <c r="AC428" i="2" l="1"/>
  <c r="AA428" i="2"/>
  <c r="Z428" i="2"/>
  <c r="AD428" i="2"/>
  <c r="AB428" i="2"/>
  <c r="U428" i="2"/>
  <c r="T428" i="2" s="1"/>
  <c r="W428" i="2"/>
  <c r="V428" i="2" s="1"/>
  <c r="A429" i="2"/>
  <c r="B429" i="2"/>
  <c r="S429" i="2" l="1"/>
  <c r="X428" i="2"/>
  <c r="Y428" i="2" s="1"/>
  <c r="AB429" i="2" l="1"/>
  <c r="AA429" i="2"/>
  <c r="AC429" i="2"/>
  <c r="AD429" i="2"/>
  <c r="Z429" i="2"/>
  <c r="U429" i="2"/>
  <c r="T429" i="2" s="1"/>
  <c r="W429" i="2"/>
  <c r="V429" i="2" s="1"/>
  <c r="A430" i="2"/>
  <c r="B430" i="2"/>
  <c r="S430" i="2" l="1"/>
  <c r="X429" i="2"/>
  <c r="Y429" i="2" s="1"/>
  <c r="AD430" i="2" l="1"/>
  <c r="AB430" i="2"/>
  <c r="AC430" i="2"/>
  <c r="Z430" i="2"/>
  <c r="AA430" i="2"/>
  <c r="U430" i="2"/>
  <c r="T430" i="2" s="1"/>
  <c r="W430" i="2"/>
  <c r="V430" i="2" s="1"/>
  <c r="A431" i="2"/>
  <c r="B431" i="2"/>
  <c r="X430" i="2" l="1"/>
  <c r="Y430" i="2" s="1"/>
  <c r="S431" i="2"/>
  <c r="AA431" i="2" l="1"/>
  <c r="AC431" i="2"/>
  <c r="Z431" i="2"/>
  <c r="AD431" i="2"/>
  <c r="AB431" i="2"/>
  <c r="U431" i="2"/>
  <c r="T431" i="2" s="1"/>
  <c r="A432" i="2"/>
  <c r="B432" i="2"/>
  <c r="W431" i="2"/>
  <c r="V431" i="2" s="1"/>
  <c r="X431" i="2" l="1"/>
  <c r="Y431" i="2" s="1"/>
  <c r="S432" i="2"/>
  <c r="AB432" i="2" l="1"/>
  <c r="AA432" i="2"/>
  <c r="Z432" i="2"/>
  <c r="AC432" i="2"/>
  <c r="AD432" i="2"/>
  <c r="U432" i="2"/>
  <c r="T432" i="2" s="1"/>
  <c r="W432" i="2"/>
  <c r="V432" i="2" s="1"/>
  <c r="A433" i="2"/>
  <c r="B433" i="2"/>
  <c r="X432" i="2" l="1"/>
  <c r="Y432" i="2" s="1"/>
  <c r="S433" i="2"/>
  <c r="Z433" i="2" l="1"/>
  <c r="AB433" i="2"/>
  <c r="AA433" i="2"/>
  <c r="AD433" i="2"/>
  <c r="AC433" i="2"/>
  <c r="U433" i="2"/>
  <c r="T433" i="2" s="1"/>
  <c r="W433" i="2"/>
  <c r="V433" i="2" s="1"/>
  <c r="A434" i="2"/>
  <c r="B434" i="2"/>
  <c r="X433" i="2" l="1"/>
  <c r="Y433" i="2" s="1"/>
  <c r="S434" i="2"/>
  <c r="AD434" i="2" l="1"/>
  <c r="AA434" i="2"/>
  <c r="AC434" i="2"/>
  <c r="Z434" i="2"/>
  <c r="AB434" i="2"/>
  <c r="U434" i="2"/>
  <c r="T434" i="2" s="1"/>
  <c r="W434" i="2"/>
  <c r="V434" i="2" s="1"/>
  <c r="A435" i="2"/>
  <c r="B435" i="2"/>
  <c r="S435" i="2" l="1"/>
  <c r="X434" i="2"/>
  <c r="Y434" i="2" s="1"/>
  <c r="AB435" i="2" l="1"/>
  <c r="AC435" i="2"/>
  <c r="AA435" i="2"/>
  <c r="AD435" i="2"/>
  <c r="Z435" i="2"/>
  <c r="U435" i="2"/>
  <c r="T435" i="2" s="1"/>
  <c r="A436" i="2"/>
  <c r="B436" i="2"/>
  <c r="W435" i="2"/>
  <c r="V435" i="2" s="1"/>
  <c r="S436" i="2" l="1"/>
  <c r="X435" i="2"/>
  <c r="Y435" i="2" s="1"/>
  <c r="AB436" i="2" l="1"/>
  <c r="Z436" i="2"/>
  <c r="AA436" i="2"/>
  <c r="AC436" i="2"/>
  <c r="AD436" i="2"/>
  <c r="U436" i="2"/>
  <c r="T436" i="2" s="1"/>
  <c r="W436" i="2"/>
  <c r="V436" i="2" s="1"/>
  <c r="A437" i="2"/>
  <c r="B437" i="2"/>
  <c r="X436" i="2" l="1"/>
  <c r="Y436" i="2" s="1"/>
  <c r="S437" i="2"/>
  <c r="AC437" i="2" l="1"/>
  <c r="AD437" i="2"/>
  <c r="Z437" i="2"/>
  <c r="AA437" i="2"/>
  <c r="AB437" i="2"/>
  <c r="U437" i="2"/>
  <c r="T437" i="2" s="1"/>
  <c r="A438" i="2"/>
  <c r="B438" i="2"/>
  <c r="W437" i="2"/>
  <c r="V437" i="2" s="1"/>
  <c r="S438" i="2" l="1"/>
  <c r="X437" i="2"/>
  <c r="Y437" i="2" s="1"/>
  <c r="AC438" i="2" l="1"/>
  <c r="AA438" i="2"/>
  <c r="AD438" i="2"/>
  <c r="AB438" i="2"/>
  <c r="Z438" i="2"/>
  <c r="U438" i="2"/>
  <c r="T438" i="2" s="1"/>
  <c r="W438" i="2"/>
  <c r="V438" i="2" s="1"/>
  <c r="A439" i="2"/>
  <c r="B439" i="2"/>
  <c r="X438" i="2" l="1"/>
  <c r="Y438" i="2" s="1"/>
  <c r="S439" i="2"/>
  <c r="AB439" i="2" l="1"/>
  <c r="Z439" i="2"/>
  <c r="AD439" i="2"/>
  <c r="AA439" i="2"/>
  <c r="AC439" i="2"/>
  <c r="U439" i="2"/>
  <c r="T439" i="2" s="1"/>
  <c r="A440" i="2"/>
  <c r="B440" i="2"/>
  <c r="W439" i="2"/>
  <c r="V439" i="2" s="1"/>
  <c r="X439" i="2" l="1"/>
  <c r="Y439" i="2" s="1"/>
  <c r="S440" i="2"/>
  <c r="Z440" i="2" l="1"/>
  <c r="AC440" i="2"/>
  <c r="AB440" i="2"/>
  <c r="AA440" i="2"/>
  <c r="AD440" i="2"/>
  <c r="U440" i="2"/>
  <c r="T440" i="2" s="1"/>
  <c r="W440" i="2"/>
  <c r="V440" i="2" s="1"/>
  <c r="A441" i="2"/>
  <c r="B441" i="2"/>
  <c r="X440" i="2" l="1"/>
  <c r="Y440" i="2" s="1"/>
  <c r="S441" i="2"/>
  <c r="Z441" i="2" l="1"/>
  <c r="AC441" i="2"/>
  <c r="AA441" i="2"/>
  <c r="AB441" i="2"/>
  <c r="AD441" i="2"/>
  <c r="U441" i="2"/>
  <c r="T441" i="2" s="1"/>
  <c r="W441" i="2"/>
  <c r="V441" i="2" s="1"/>
  <c r="A442" i="2"/>
  <c r="B442" i="2"/>
  <c r="X441" i="2" l="1"/>
  <c r="Y441" i="2" s="1"/>
  <c r="S442" i="2"/>
  <c r="AB442" i="2" l="1"/>
  <c r="AA442" i="2"/>
  <c r="Z442" i="2"/>
  <c r="AC442" i="2"/>
  <c r="AD442" i="2"/>
  <c r="U442" i="2"/>
  <c r="T442" i="2" s="1"/>
  <c r="W442" i="2"/>
  <c r="V442" i="2" s="1"/>
  <c r="A443" i="2"/>
  <c r="B443" i="2"/>
  <c r="S443" i="2" l="1"/>
  <c r="X442" i="2"/>
  <c r="Y442" i="2" s="1"/>
  <c r="AB443" i="2" l="1"/>
  <c r="AD443" i="2"/>
  <c r="AA443" i="2"/>
  <c r="AC443" i="2"/>
  <c r="Z443" i="2"/>
  <c r="U443" i="2"/>
  <c r="T443" i="2" s="1"/>
  <c r="A444" i="2"/>
  <c r="B444" i="2"/>
  <c r="W443" i="2"/>
  <c r="V443" i="2" s="1"/>
  <c r="S444" i="2" l="1"/>
  <c r="X443" i="2"/>
  <c r="Y443" i="2" s="1"/>
  <c r="AC444" i="2" l="1"/>
  <c r="Z444" i="2"/>
  <c r="AB444" i="2"/>
  <c r="AA444" i="2"/>
  <c r="AD444" i="2"/>
  <c r="U444" i="2"/>
  <c r="T444" i="2" s="1"/>
  <c r="A445" i="2"/>
  <c r="B445" i="2"/>
  <c r="W444" i="2"/>
  <c r="V444" i="2" s="1"/>
  <c r="S445" i="2" l="1"/>
  <c r="X444" i="2"/>
  <c r="Y444" i="2" s="1"/>
  <c r="AB445" i="2" l="1"/>
  <c r="Z445" i="2"/>
  <c r="AC445" i="2"/>
  <c r="AD445" i="2"/>
  <c r="AA445" i="2"/>
  <c r="U445" i="2"/>
  <c r="T445" i="2" s="1"/>
  <c r="W445" i="2"/>
  <c r="V445" i="2" s="1"/>
  <c r="A446" i="2"/>
  <c r="B446" i="2"/>
  <c r="X445" i="2" l="1"/>
  <c r="Y445" i="2" s="1"/>
  <c r="S446" i="2"/>
  <c r="AD446" i="2" l="1"/>
  <c r="AB446" i="2"/>
  <c r="AA446" i="2"/>
  <c r="Z446" i="2"/>
  <c r="AC446" i="2"/>
  <c r="U446" i="2"/>
  <c r="T446" i="2" s="1"/>
  <c r="W446" i="2"/>
  <c r="V446" i="2" s="1"/>
  <c r="A447" i="2"/>
  <c r="B447" i="2"/>
  <c r="X446" i="2" l="1"/>
  <c r="Y446" i="2" s="1"/>
  <c r="S447" i="2"/>
  <c r="AA447" i="2" l="1"/>
  <c r="AB447" i="2"/>
  <c r="AC447" i="2"/>
  <c r="Z447" i="2"/>
  <c r="AD447" i="2"/>
  <c r="U447" i="2"/>
  <c r="T447" i="2" s="1"/>
  <c r="W447" i="2"/>
  <c r="V447" i="2" s="1"/>
  <c r="A448" i="2"/>
  <c r="B448" i="2"/>
  <c r="X447" i="2" l="1"/>
  <c r="Y447" i="2" s="1"/>
  <c r="S448" i="2"/>
  <c r="AB448" i="2" l="1"/>
  <c r="AA448" i="2"/>
  <c r="Z448" i="2"/>
  <c r="AD448" i="2"/>
  <c r="AC448" i="2"/>
  <c r="U448" i="2"/>
  <c r="T448" i="2" s="1"/>
  <c r="A449" i="2"/>
  <c r="B449" i="2"/>
  <c r="W448" i="2"/>
  <c r="V448" i="2" s="1"/>
  <c r="S449" i="2" l="1"/>
  <c r="X448" i="2"/>
  <c r="Y448" i="2" s="1"/>
  <c r="Z449" i="2" l="1"/>
  <c r="AB449" i="2"/>
  <c r="AA449" i="2"/>
  <c r="AD449" i="2"/>
  <c r="AC449" i="2"/>
  <c r="U449" i="2"/>
  <c r="T449" i="2" s="1"/>
  <c r="A450" i="2"/>
  <c r="B450" i="2"/>
  <c r="W449" i="2"/>
  <c r="V449" i="2" s="1"/>
  <c r="S450" i="2" l="1"/>
  <c r="X449" i="2"/>
  <c r="Y449" i="2" s="1"/>
  <c r="AD450" i="2" l="1"/>
  <c r="AA450" i="2"/>
  <c r="Z450" i="2"/>
  <c r="AB450" i="2"/>
  <c r="AC450" i="2"/>
  <c r="U450" i="2"/>
  <c r="T450" i="2" s="1"/>
  <c r="W450" i="2"/>
  <c r="V450" i="2" s="1"/>
  <c r="A451" i="2"/>
  <c r="B451" i="2"/>
  <c r="S451" i="2" l="1"/>
  <c r="X450" i="2"/>
  <c r="Y450" i="2" s="1"/>
  <c r="AB451" i="2" l="1"/>
  <c r="AA451" i="2"/>
  <c r="Z451" i="2"/>
  <c r="AC451" i="2"/>
  <c r="AD451" i="2"/>
  <c r="U451" i="2"/>
  <c r="T451" i="2" s="1"/>
  <c r="W451" i="2"/>
  <c r="V451" i="2" s="1"/>
  <c r="A452" i="2"/>
  <c r="B452" i="2"/>
  <c r="X451" i="2" l="1"/>
  <c r="Y451" i="2" s="1"/>
  <c r="S452" i="2"/>
  <c r="AB452" i="2" l="1"/>
  <c r="Z452" i="2"/>
  <c r="AA452" i="2"/>
  <c r="AD452" i="2"/>
  <c r="AC452" i="2"/>
  <c r="U452" i="2"/>
  <c r="T452" i="2" s="1"/>
  <c r="W452" i="2"/>
  <c r="V452" i="2" s="1"/>
  <c r="A453" i="2"/>
  <c r="B453" i="2"/>
  <c r="X452" i="2" l="1"/>
  <c r="Y452" i="2" s="1"/>
  <c r="S453" i="2"/>
  <c r="AC453" i="2" l="1"/>
  <c r="AD453" i="2"/>
  <c r="AA453" i="2"/>
  <c r="AB453" i="2"/>
  <c r="Z453" i="2"/>
  <c r="U453" i="2"/>
  <c r="T453" i="2" s="1"/>
  <c r="A454" i="2"/>
  <c r="B454" i="2"/>
  <c r="W453" i="2"/>
  <c r="V453" i="2" s="1"/>
  <c r="X453" i="2" l="1"/>
  <c r="Y453" i="2" s="1"/>
  <c r="S454" i="2"/>
  <c r="AC454" i="2" l="1"/>
  <c r="AA454" i="2"/>
  <c r="AB454" i="2"/>
  <c r="Z454" i="2"/>
  <c r="AD454" i="2"/>
  <c r="U454" i="2"/>
  <c r="T454" i="2" s="1"/>
  <c r="W454" i="2"/>
  <c r="V454" i="2" s="1"/>
  <c r="A455" i="2"/>
  <c r="B455" i="2"/>
  <c r="X454" i="2" l="1"/>
  <c r="Y454" i="2" s="1"/>
  <c r="S455" i="2"/>
  <c r="AB455" i="2" l="1"/>
  <c r="Z455" i="2"/>
  <c r="AC455" i="2"/>
  <c r="AA455" i="2"/>
  <c r="AD455" i="2"/>
  <c r="U455" i="2"/>
  <c r="T455" i="2" s="1"/>
  <c r="W455" i="2"/>
  <c r="V455" i="2" s="1"/>
  <c r="A456" i="2"/>
  <c r="B456" i="2"/>
  <c r="X455" i="2" l="1"/>
  <c r="Y455" i="2" s="1"/>
  <c r="S456" i="2"/>
  <c r="Z456" i="2" l="1"/>
  <c r="AC456" i="2"/>
  <c r="AB456" i="2"/>
  <c r="AA456" i="2"/>
  <c r="AD456" i="2"/>
  <c r="U456" i="2"/>
  <c r="T456" i="2" s="1"/>
  <c r="W456" i="2"/>
  <c r="V456" i="2" s="1"/>
  <c r="A457" i="2"/>
  <c r="B457" i="2"/>
  <c r="X456" i="2" l="1"/>
  <c r="Y456" i="2" s="1"/>
  <c r="S457" i="2"/>
  <c r="Z457" i="2" l="1"/>
  <c r="AC457" i="2"/>
  <c r="AD457" i="2"/>
  <c r="AA457" i="2"/>
  <c r="AB457" i="2"/>
  <c r="U457" i="2"/>
  <c r="T457" i="2" s="1"/>
  <c r="A458" i="2"/>
  <c r="B458" i="2"/>
  <c r="W457" i="2"/>
  <c r="V457" i="2" s="1"/>
  <c r="X457" i="2" l="1"/>
  <c r="Y457" i="2" s="1"/>
  <c r="S458" i="2"/>
  <c r="AB458" i="2" l="1"/>
  <c r="AA458" i="2"/>
  <c r="AC458" i="2"/>
  <c r="AD458" i="2"/>
  <c r="Z458" i="2"/>
  <c r="U458" i="2"/>
  <c r="T458" i="2" s="1"/>
  <c r="A459" i="2"/>
  <c r="B459" i="2"/>
  <c r="W458" i="2"/>
  <c r="V458" i="2" s="1"/>
  <c r="S459" i="2" l="1"/>
  <c r="X458" i="2"/>
  <c r="Y458" i="2" s="1"/>
  <c r="AA459" i="2" l="1"/>
  <c r="AB459" i="2"/>
  <c r="Z459" i="2"/>
  <c r="AD459" i="2"/>
  <c r="AC459" i="2"/>
  <c r="U459" i="2"/>
  <c r="T459" i="2" s="1"/>
  <c r="A460" i="2"/>
  <c r="B460" i="2"/>
  <c r="W459" i="2"/>
  <c r="V459" i="2" s="1"/>
  <c r="S460" i="2" l="1"/>
  <c r="X459" i="2"/>
  <c r="Y459" i="2" s="1"/>
  <c r="AC460" i="2" l="1"/>
  <c r="AA460" i="2"/>
  <c r="AB460" i="2"/>
  <c r="AD460" i="2"/>
  <c r="Z460" i="2"/>
  <c r="U460" i="2"/>
  <c r="T460" i="2" s="1"/>
  <c r="W460" i="2"/>
  <c r="V460" i="2" s="1"/>
  <c r="A461" i="2"/>
  <c r="B461" i="2"/>
  <c r="X460" i="2" l="1"/>
  <c r="Y460" i="2" s="1"/>
  <c r="S461" i="2"/>
  <c r="Z461" i="2" l="1"/>
  <c r="AB461" i="2"/>
  <c r="AA461" i="2"/>
  <c r="AC461" i="2"/>
  <c r="AD461" i="2"/>
  <c r="U461" i="2"/>
  <c r="T461" i="2" s="1"/>
  <c r="A462" i="2"/>
  <c r="B462" i="2"/>
  <c r="W461" i="2"/>
  <c r="V461" i="2" s="1"/>
  <c r="X461" i="2" l="1"/>
  <c r="Y461" i="2" s="1"/>
  <c r="S462" i="2"/>
  <c r="AD462" i="2" l="1"/>
  <c r="AB462" i="2"/>
  <c r="AA462" i="2"/>
  <c r="AC462" i="2"/>
  <c r="Z462" i="2"/>
  <c r="U462" i="2"/>
  <c r="T462" i="2" s="1"/>
  <c r="W462" i="2"/>
  <c r="V462" i="2" s="1"/>
  <c r="A463" i="2"/>
  <c r="B463" i="2"/>
  <c r="X462" i="2" l="1"/>
  <c r="Y462" i="2" s="1"/>
  <c r="S463" i="2"/>
  <c r="AA463" i="2" l="1"/>
  <c r="AB463" i="2"/>
  <c r="AC463" i="2"/>
  <c r="Z463" i="2"/>
  <c r="AD463" i="2"/>
  <c r="U463" i="2"/>
  <c r="T463" i="2" s="1"/>
  <c r="A464" i="2"/>
  <c r="B464" i="2"/>
  <c r="W463" i="2"/>
  <c r="V463" i="2" s="1"/>
  <c r="X463" i="2" l="1"/>
  <c r="Y463" i="2" s="1"/>
  <c r="S464" i="2"/>
  <c r="AB464" i="2" l="1"/>
  <c r="Z464" i="2"/>
  <c r="AC464" i="2"/>
  <c r="AD464" i="2"/>
  <c r="AA464" i="2"/>
  <c r="U464" i="2"/>
  <c r="T464" i="2" s="1"/>
  <c r="A465" i="2"/>
  <c r="B465" i="2"/>
  <c r="W464" i="2"/>
  <c r="V464" i="2" s="1"/>
  <c r="X464" i="2" l="1"/>
  <c r="Y464" i="2" s="1"/>
  <c r="S465" i="2"/>
  <c r="Z465" i="2" l="1"/>
  <c r="AB465" i="2"/>
  <c r="AA465" i="2"/>
  <c r="AD465" i="2"/>
  <c r="AC465" i="2"/>
  <c r="U465" i="2"/>
  <c r="T465" i="2" s="1"/>
  <c r="W465" i="2"/>
  <c r="V465" i="2" s="1"/>
  <c r="A466" i="2"/>
  <c r="B466" i="2"/>
  <c r="X465" i="2" l="1"/>
  <c r="Y465" i="2" s="1"/>
  <c r="S466" i="2"/>
  <c r="AD466" i="2" l="1"/>
  <c r="AA466" i="2"/>
  <c r="AC466" i="2"/>
  <c r="Z466" i="2"/>
  <c r="AB466" i="2"/>
  <c r="U466" i="2"/>
  <c r="T466" i="2" s="1"/>
  <c r="A467" i="2"/>
  <c r="B467" i="2"/>
  <c r="W466" i="2"/>
  <c r="V466" i="2" s="1"/>
  <c r="S467" i="2" l="1"/>
  <c r="X466" i="2"/>
  <c r="Y466" i="2" s="1"/>
  <c r="AB467" i="2" l="1"/>
  <c r="AD467" i="2"/>
  <c r="Z467" i="2"/>
  <c r="AA467" i="2"/>
  <c r="AC467" i="2"/>
  <c r="U467" i="2"/>
  <c r="T467" i="2" s="1"/>
  <c r="W467" i="2"/>
  <c r="V467" i="2" s="1"/>
  <c r="A468" i="2"/>
  <c r="B468" i="2"/>
  <c r="X467" i="2" l="1"/>
  <c r="Y467" i="2" s="1"/>
  <c r="S468" i="2"/>
  <c r="AB468" i="2" l="1"/>
  <c r="Z468" i="2"/>
  <c r="AA468" i="2"/>
  <c r="AC468" i="2"/>
  <c r="AD468" i="2"/>
  <c r="U468" i="2"/>
  <c r="T468" i="2" s="1"/>
  <c r="A469" i="2"/>
  <c r="B469" i="2"/>
  <c r="W468" i="2"/>
  <c r="V468" i="2" s="1"/>
  <c r="S469" i="2" l="1"/>
  <c r="X468" i="2"/>
  <c r="Y468" i="2" s="1"/>
  <c r="AC469" i="2" l="1"/>
  <c r="AD469" i="2"/>
  <c r="AA469" i="2"/>
  <c r="Z469" i="2"/>
  <c r="AB469" i="2"/>
  <c r="U469" i="2"/>
  <c r="T469" i="2" s="1"/>
  <c r="W469" i="2"/>
  <c r="V469" i="2" s="1"/>
  <c r="A470" i="2"/>
  <c r="B470" i="2"/>
  <c r="X469" i="2" l="1"/>
  <c r="Y469" i="2" s="1"/>
  <c r="S470" i="2"/>
  <c r="AC470" i="2" l="1"/>
  <c r="AA470" i="2"/>
  <c r="AD470" i="2"/>
  <c r="Z470" i="2"/>
  <c r="AB470" i="2"/>
  <c r="U470" i="2"/>
  <c r="T470" i="2" s="1"/>
  <c r="A471" i="2"/>
  <c r="B471" i="2"/>
  <c r="W470" i="2"/>
  <c r="V470" i="2" s="1"/>
  <c r="X470" i="2" l="1"/>
  <c r="Y470" i="2" s="1"/>
  <c r="S471" i="2"/>
  <c r="AB471" i="2" l="1"/>
  <c r="AC471" i="2"/>
  <c r="Z471" i="2"/>
  <c r="AA471" i="2"/>
  <c r="AD471" i="2"/>
  <c r="U471" i="2"/>
  <c r="T471" i="2" s="1"/>
  <c r="W471" i="2"/>
  <c r="V471" i="2" s="1"/>
  <c r="A472" i="2"/>
  <c r="B472" i="2"/>
  <c r="X471" i="2" l="1"/>
  <c r="Y471" i="2" s="1"/>
  <c r="S472" i="2"/>
  <c r="Z472" i="2" l="1"/>
  <c r="AC472" i="2"/>
  <c r="AB472" i="2"/>
  <c r="AD472" i="2"/>
  <c r="AA472" i="2"/>
  <c r="U472" i="2"/>
  <c r="T472" i="2" s="1"/>
  <c r="W472" i="2"/>
  <c r="V472" i="2" s="1"/>
  <c r="A473" i="2"/>
  <c r="B473" i="2"/>
  <c r="X472" i="2" l="1"/>
  <c r="Y472" i="2" s="1"/>
  <c r="S473" i="2"/>
  <c r="AC473" i="2" l="1"/>
  <c r="AA473" i="2"/>
  <c r="Z473" i="2"/>
  <c r="AB473" i="2"/>
  <c r="AD473" i="2"/>
  <c r="U473" i="2"/>
  <c r="T473" i="2" s="1"/>
  <c r="A474" i="2"/>
  <c r="B474" i="2"/>
  <c r="W473" i="2"/>
  <c r="V473" i="2" s="1"/>
  <c r="X473" i="2" l="1"/>
  <c r="Y473" i="2" s="1"/>
  <c r="S474" i="2"/>
  <c r="AB474" i="2" l="1"/>
  <c r="AA474" i="2"/>
  <c r="AD474" i="2"/>
  <c r="Z474" i="2"/>
  <c r="AC474" i="2"/>
  <c r="U474" i="2"/>
  <c r="T474" i="2" s="1"/>
  <c r="W474" i="2"/>
  <c r="V474" i="2" s="1"/>
  <c r="A475" i="2"/>
  <c r="B475" i="2"/>
  <c r="X474" i="2" l="1"/>
  <c r="Y474" i="2" s="1"/>
  <c r="S475" i="2"/>
  <c r="AD475" i="2" l="1"/>
  <c r="AC475" i="2"/>
  <c r="AA475" i="2"/>
  <c r="Z475" i="2"/>
  <c r="AB475" i="2"/>
  <c r="U475" i="2"/>
  <c r="T475" i="2" s="1"/>
  <c r="W475" i="2"/>
  <c r="V475" i="2" s="1"/>
  <c r="A476" i="2"/>
  <c r="B476" i="2"/>
  <c r="X475" i="2" l="1"/>
  <c r="Y475" i="2" s="1"/>
  <c r="S476" i="2"/>
  <c r="AC476" i="2" l="1"/>
  <c r="Z476" i="2"/>
  <c r="AA476" i="2"/>
  <c r="AB476" i="2"/>
  <c r="AD476" i="2"/>
  <c r="U476" i="2"/>
  <c r="T476" i="2" s="1"/>
  <c r="A477" i="2"/>
  <c r="B477" i="2"/>
  <c r="W476" i="2"/>
  <c r="V476" i="2" s="1"/>
  <c r="S477" i="2" l="1"/>
  <c r="X476" i="2"/>
  <c r="Y476" i="2" s="1"/>
  <c r="AB477" i="2" l="1"/>
  <c r="Z477" i="2"/>
  <c r="AA477" i="2"/>
  <c r="AC477" i="2"/>
  <c r="AD477" i="2"/>
  <c r="U477" i="2"/>
  <c r="T477" i="2" s="1"/>
  <c r="W477" i="2"/>
  <c r="V477" i="2" s="1"/>
  <c r="A478" i="2"/>
  <c r="B478" i="2"/>
  <c r="X477" i="2" l="1"/>
  <c r="Y477" i="2" s="1"/>
  <c r="S478" i="2"/>
  <c r="AD478" i="2" l="1"/>
  <c r="AB478" i="2"/>
  <c r="AA478" i="2"/>
  <c r="AC478" i="2"/>
  <c r="Z478" i="2"/>
  <c r="U478" i="2"/>
  <c r="T478" i="2" s="1"/>
  <c r="W478" i="2"/>
  <c r="V478" i="2" s="1"/>
  <c r="A479" i="2"/>
  <c r="B479" i="2"/>
  <c r="X478" i="2" l="1"/>
  <c r="Y478" i="2" s="1"/>
  <c r="S479" i="2"/>
  <c r="AA479" i="2" l="1"/>
  <c r="AC479" i="2"/>
  <c r="Z479" i="2"/>
  <c r="AD479" i="2"/>
  <c r="AB479" i="2"/>
  <c r="U479" i="2"/>
  <c r="T479" i="2" s="1"/>
  <c r="W479" i="2"/>
  <c r="V479" i="2" s="1"/>
  <c r="A480" i="2"/>
  <c r="B480" i="2"/>
  <c r="S480" i="2" l="1"/>
  <c r="X479" i="2"/>
  <c r="Y479" i="2" s="1"/>
  <c r="AA480" i="2" l="1"/>
  <c r="AB480" i="2"/>
  <c r="AC480" i="2"/>
  <c r="AD480" i="2"/>
  <c r="Z480" i="2"/>
  <c r="U480" i="2"/>
  <c r="T480" i="2" s="1"/>
  <c r="A481" i="2"/>
  <c r="B481" i="2"/>
  <c r="W480" i="2"/>
  <c r="V480" i="2" s="1"/>
  <c r="X480" i="2" l="1"/>
  <c r="Y480" i="2" s="1"/>
  <c r="S481" i="2"/>
  <c r="Z481" i="2" l="1"/>
  <c r="AB481" i="2"/>
  <c r="AA481" i="2"/>
  <c r="AD481" i="2"/>
  <c r="AC481" i="2"/>
  <c r="U481" i="2"/>
  <c r="T481" i="2" s="1"/>
  <c r="W481" i="2"/>
  <c r="V481" i="2" s="1"/>
  <c r="A482" i="2"/>
  <c r="B482" i="2"/>
  <c r="X481" i="2" l="1"/>
  <c r="Y481" i="2" s="1"/>
  <c r="S482" i="2"/>
  <c r="AD482" i="2" l="1"/>
  <c r="AA482" i="2"/>
  <c r="Z482" i="2"/>
  <c r="AC482" i="2"/>
  <c r="AB482" i="2"/>
  <c r="U482" i="2"/>
  <c r="T482" i="2" s="1"/>
  <c r="W482" i="2"/>
  <c r="V482" i="2" s="1"/>
  <c r="A483" i="2"/>
  <c r="B483" i="2"/>
  <c r="X482" i="2" l="1"/>
  <c r="Y482" i="2" s="1"/>
  <c r="S483" i="2"/>
  <c r="AB483" i="2" l="1"/>
  <c r="AC483" i="2"/>
  <c r="Z483" i="2"/>
  <c r="AD483" i="2"/>
  <c r="AA483" i="2"/>
  <c r="U483" i="2"/>
  <c r="T483" i="2" s="1"/>
  <c r="A484" i="2"/>
  <c r="B484" i="2"/>
  <c r="W483" i="2"/>
  <c r="V483" i="2" s="1"/>
  <c r="X483" i="2" l="1"/>
  <c r="Y483" i="2" s="1"/>
  <c r="S484" i="2"/>
  <c r="AB484" i="2" l="1"/>
  <c r="Z484" i="2"/>
  <c r="AA484" i="2"/>
  <c r="AD484" i="2"/>
  <c r="AC484" i="2"/>
  <c r="U484" i="2"/>
  <c r="T484" i="2" s="1"/>
  <c r="A485" i="2"/>
  <c r="B485" i="2"/>
  <c r="W484" i="2"/>
  <c r="V484" i="2" s="1"/>
  <c r="S485" i="2" l="1"/>
  <c r="X484" i="2"/>
  <c r="Y484" i="2" s="1"/>
  <c r="Z485" i="2" l="1"/>
  <c r="AC485" i="2"/>
  <c r="AD485" i="2"/>
  <c r="AA485" i="2"/>
  <c r="AB485" i="2"/>
  <c r="U485" i="2"/>
  <c r="T485" i="2" s="1"/>
  <c r="W485" i="2"/>
  <c r="V485" i="2" s="1"/>
  <c r="A486" i="2"/>
  <c r="B486" i="2"/>
  <c r="X485" i="2" l="1"/>
  <c r="Y485" i="2" s="1"/>
  <c r="S486" i="2"/>
  <c r="AC486" i="2" l="1"/>
  <c r="AA486" i="2"/>
  <c r="AB486" i="2"/>
  <c r="Z486" i="2"/>
  <c r="AD486" i="2"/>
  <c r="U486" i="2"/>
  <c r="T486" i="2" s="1"/>
  <c r="A487" i="2"/>
  <c r="B487" i="2"/>
  <c r="W486" i="2"/>
  <c r="V486" i="2" s="1"/>
  <c r="X486" i="2" l="1"/>
  <c r="Y486" i="2" s="1"/>
  <c r="S487" i="2"/>
  <c r="AB487" i="2" l="1"/>
  <c r="AA487" i="2"/>
  <c r="Z487" i="2"/>
  <c r="AC487" i="2"/>
  <c r="AD487" i="2"/>
  <c r="U487" i="2"/>
  <c r="T487" i="2" s="1"/>
  <c r="W487" i="2"/>
  <c r="V487" i="2" s="1"/>
  <c r="A488" i="2"/>
  <c r="B488" i="2"/>
  <c r="X487" i="2" l="1"/>
  <c r="Y487" i="2" s="1"/>
  <c r="S488" i="2"/>
  <c r="Z488" i="2" l="1"/>
  <c r="AC488" i="2"/>
  <c r="AB488" i="2"/>
  <c r="AA488" i="2"/>
  <c r="AD488" i="2"/>
  <c r="U488" i="2"/>
  <c r="T488" i="2" s="1"/>
  <c r="W488" i="2"/>
  <c r="V488" i="2" s="1"/>
  <c r="A489" i="2"/>
  <c r="B489" i="2"/>
  <c r="X488" i="2" l="1"/>
  <c r="Y488" i="2" s="1"/>
  <c r="S489" i="2"/>
  <c r="AC489" i="2" l="1"/>
  <c r="AD489" i="2"/>
  <c r="AB489" i="2"/>
  <c r="Z489" i="2"/>
  <c r="AA489" i="2"/>
  <c r="U489" i="2"/>
  <c r="T489" i="2" s="1"/>
  <c r="W489" i="2"/>
  <c r="V489" i="2" s="1"/>
  <c r="A490" i="2"/>
  <c r="B490" i="2"/>
  <c r="X489" i="2" l="1"/>
  <c r="Y489" i="2" s="1"/>
  <c r="S490" i="2"/>
  <c r="AB490" i="2" l="1"/>
  <c r="AA490" i="2"/>
  <c r="AD490" i="2"/>
  <c r="AC490" i="2"/>
  <c r="Z490" i="2"/>
  <c r="U490" i="2"/>
  <c r="T490" i="2" s="1"/>
  <c r="W490" i="2"/>
  <c r="V490" i="2" s="1"/>
  <c r="A491" i="2"/>
  <c r="B491" i="2"/>
  <c r="X490" i="2" l="1"/>
  <c r="Y490" i="2" s="1"/>
  <c r="S491" i="2"/>
  <c r="AC491" i="2" l="1"/>
  <c r="AB491" i="2"/>
  <c r="AA491" i="2"/>
  <c r="AD491" i="2"/>
  <c r="Z491" i="2"/>
  <c r="U491" i="2"/>
  <c r="T491" i="2" s="1"/>
  <c r="W491" i="2"/>
  <c r="V491" i="2" s="1"/>
  <c r="A492" i="2"/>
  <c r="B492" i="2"/>
  <c r="X491" i="2" l="1"/>
  <c r="Y491" i="2" s="1"/>
  <c r="S492" i="2"/>
  <c r="AC492" i="2" l="1"/>
  <c r="AA492" i="2"/>
  <c r="Z492" i="2"/>
  <c r="AD492" i="2"/>
  <c r="AB492" i="2"/>
  <c r="U492" i="2"/>
  <c r="T492" i="2" s="1"/>
  <c r="A493" i="2"/>
  <c r="B493" i="2"/>
  <c r="W492" i="2"/>
  <c r="V492" i="2" s="1"/>
  <c r="S493" i="2" l="1"/>
  <c r="X492" i="2"/>
  <c r="Y492" i="2" s="1"/>
  <c r="AB493" i="2" l="1"/>
  <c r="AA493" i="2"/>
  <c r="AC493" i="2"/>
  <c r="AD493" i="2"/>
  <c r="Z493" i="2"/>
  <c r="U493" i="2"/>
  <c r="T493" i="2" s="1"/>
  <c r="A494" i="2"/>
  <c r="B494" i="2"/>
  <c r="W493" i="2"/>
  <c r="V493" i="2" s="1"/>
  <c r="X493" i="2" l="1"/>
  <c r="Y493" i="2" s="1"/>
  <c r="S494" i="2"/>
  <c r="AD494" i="2" l="1"/>
  <c r="AB494" i="2"/>
  <c r="AC494" i="2"/>
  <c r="Z494" i="2"/>
  <c r="AA494" i="2"/>
  <c r="U494" i="2"/>
  <c r="T494" i="2" s="1"/>
  <c r="W494" i="2"/>
  <c r="V494" i="2" s="1"/>
  <c r="A495" i="2"/>
  <c r="B495" i="2"/>
  <c r="X494" i="2" l="1"/>
  <c r="Y494" i="2" s="1"/>
  <c r="S495" i="2"/>
  <c r="AA495" i="2" l="1"/>
  <c r="AC495" i="2"/>
  <c r="AB495" i="2"/>
  <c r="Z495" i="2"/>
  <c r="AD495" i="2"/>
  <c r="U495" i="2"/>
  <c r="T495" i="2" s="1"/>
  <c r="W495" i="2"/>
  <c r="V495" i="2" s="1"/>
  <c r="A496" i="2"/>
  <c r="B496" i="2"/>
  <c r="S496" i="2" l="1"/>
  <c r="X495" i="2"/>
  <c r="Y495" i="2" s="1"/>
  <c r="AA496" i="2" l="1"/>
  <c r="AB496" i="2"/>
  <c r="Z496" i="2"/>
  <c r="AC496" i="2"/>
  <c r="AD496" i="2"/>
  <c r="U496" i="2"/>
  <c r="T496" i="2" s="1"/>
  <c r="W496" i="2"/>
  <c r="V496" i="2" s="1"/>
  <c r="A497" i="2"/>
  <c r="B497" i="2"/>
  <c r="S497" i="2" l="1"/>
  <c r="X496" i="2"/>
  <c r="Y496" i="2" s="1"/>
  <c r="Z497" i="2" l="1"/>
  <c r="AB497" i="2"/>
  <c r="AA497" i="2"/>
  <c r="AD497" i="2"/>
  <c r="AC497" i="2"/>
  <c r="U497" i="2"/>
  <c r="T497" i="2" s="1"/>
  <c r="A498" i="2"/>
  <c r="B498" i="2"/>
  <c r="W497" i="2"/>
  <c r="V497" i="2" s="1"/>
  <c r="X497" i="2" l="1"/>
  <c r="Y497" i="2" s="1"/>
  <c r="S498" i="2"/>
  <c r="AD498" i="2" l="1"/>
  <c r="AA498" i="2"/>
  <c r="AC498" i="2"/>
  <c r="Z498" i="2"/>
  <c r="AB498" i="2"/>
  <c r="U498" i="2"/>
  <c r="T498" i="2" s="1"/>
  <c r="A499" i="2"/>
  <c r="B499" i="2"/>
  <c r="W498" i="2"/>
  <c r="V498" i="2" s="1"/>
  <c r="S499" i="2" l="1"/>
  <c r="X498" i="2"/>
  <c r="Y498" i="2" s="1"/>
  <c r="AB499" i="2" l="1"/>
  <c r="AC499" i="2"/>
  <c r="AA499" i="2"/>
  <c r="AD499" i="2"/>
  <c r="Z499" i="2"/>
  <c r="U499" i="2"/>
  <c r="T499" i="2" s="1"/>
  <c r="W499" i="2"/>
  <c r="V499" i="2" s="1"/>
  <c r="A500" i="2"/>
  <c r="B500" i="2"/>
  <c r="S500" i="2" l="1"/>
  <c r="X499" i="2"/>
  <c r="Y499" i="2" s="1"/>
  <c r="AB500" i="2" l="1"/>
  <c r="Z500" i="2"/>
  <c r="AA500" i="2"/>
  <c r="AC500" i="2"/>
  <c r="AD500" i="2"/>
  <c r="U500" i="2"/>
  <c r="T500" i="2" s="1"/>
  <c r="A501" i="2"/>
  <c r="B501" i="2"/>
  <c r="W500" i="2"/>
  <c r="V500" i="2" s="1"/>
  <c r="X500" i="2" l="1"/>
  <c r="Y500" i="2" s="1"/>
  <c r="S501" i="2"/>
  <c r="AC501" i="2" l="1"/>
  <c r="AD501" i="2"/>
  <c r="Z501" i="2"/>
  <c r="AA501" i="2"/>
  <c r="AB501" i="2"/>
  <c r="U501" i="2"/>
  <c r="T501" i="2" s="1"/>
  <c r="A502" i="2"/>
  <c r="B502" i="2"/>
  <c r="W501" i="2"/>
  <c r="V501" i="2" s="1"/>
  <c r="S502" i="2" l="1"/>
  <c r="X501" i="2"/>
  <c r="Y501" i="2" s="1"/>
  <c r="AC502" i="2" l="1"/>
  <c r="AA502" i="2"/>
  <c r="AD502" i="2"/>
  <c r="AB502" i="2"/>
  <c r="Z502" i="2"/>
  <c r="U502" i="2"/>
  <c r="T502" i="2" s="1"/>
  <c r="A503" i="2"/>
  <c r="B503" i="2"/>
  <c r="W502" i="2"/>
  <c r="V502" i="2" s="1"/>
  <c r="X502" i="2" l="1"/>
  <c r="Y502" i="2" s="1"/>
  <c r="S503" i="2"/>
  <c r="AB503" i="2" l="1"/>
  <c r="Z503" i="2"/>
  <c r="AA503" i="2"/>
  <c r="AD503" i="2"/>
  <c r="AC503" i="2"/>
  <c r="U503" i="2"/>
  <c r="T503" i="2" s="1"/>
  <c r="W503" i="2"/>
  <c r="V503" i="2" s="1"/>
  <c r="A504" i="2"/>
  <c r="B504" i="2"/>
  <c r="S504" i="2" l="1"/>
  <c r="X503" i="2"/>
  <c r="Y503" i="2" s="1"/>
  <c r="Z504" i="2" l="1"/>
  <c r="AC504" i="2"/>
  <c r="AA504" i="2"/>
  <c r="AB504" i="2"/>
  <c r="AD504" i="2"/>
  <c r="U504" i="2"/>
  <c r="T504" i="2" s="1"/>
  <c r="W504" i="2"/>
  <c r="V504" i="2" s="1"/>
  <c r="A505" i="2"/>
  <c r="B505" i="2"/>
  <c r="X504" i="2" l="1"/>
  <c r="Y504" i="2" s="1"/>
  <c r="S505" i="2"/>
  <c r="Z505" i="2" l="1"/>
  <c r="AC505" i="2"/>
  <c r="AA505" i="2"/>
  <c r="AB505" i="2"/>
  <c r="AD505" i="2"/>
  <c r="U505" i="2"/>
  <c r="T505" i="2" s="1"/>
  <c r="W505" i="2"/>
  <c r="V505" i="2" s="1"/>
  <c r="A506" i="2"/>
  <c r="B506" i="2"/>
  <c r="S506" i="2" l="1"/>
  <c r="X505" i="2"/>
  <c r="Y505" i="2" s="1"/>
  <c r="AB506" i="2" l="1"/>
  <c r="AA506" i="2"/>
  <c r="Z506" i="2"/>
  <c r="AC506" i="2"/>
  <c r="AD506" i="2"/>
  <c r="U506" i="2"/>
  <c r="T506" i="2" s="1"/>
  <c r="A507" i="2"/>
  <c r="B507" i="2"/>
  <c r="W506" i="2"/>
  <c r="V506" i="2" s="1"/>
  <c r="X506" i="2" l="1"/>
  <c r="Y506" i="2" s="1"/>
  <c r="S507" i="2"/>
  <c r="AB507" i="2" l="1"/>
  <c r="AD507" i="2"/>
  <c r="AA507" i="2"/>
  <c r="Z507" i="2"/>
  <c r="AC507" i="2"/>
  <c r="U507" i="2"/>
  <c r="T507" i="2" s="1"/>
  <c r="W507" i="2"/>
  <c r="V507" i="2" s="1"/>
  <c r="A508" i="2"/>
  <c r="B508" i="2"/>
  <c r="X507" i="2" l="1"/>
  <c r="Y507" i="2" s="1"/>
  <c r="S508" i="2"/>
  <c r="AC508" i="2" l="1"/>
  <c r="Z508" i="2"/>
  <c r="AB508" i="2"/>
  <c r="AA508" i="2"/>
  <c r="AD508" i="2"/>
  <c r="U508" i="2"/>
  <c r="T508" i="2" s="1"/>
  <c r="W508" i="2"/>
  <c r="V508" i="2" s="1"/>
  <c r="A509" i="2"/>
  <c r="B509" i="2"/>
  <c r="X508" i="2" l="1"/>
  <c r="Y508" i="2" s="1"/>
  <c r="S509" i="2"/>
  <c r="AB509" i="2" l="1"/>
  <c r="Z509" i="2"/>
  <c r="AC509" i="2"/>
  <c r="AD509" i="2"/>
  <c r="AA509" i="2"/>
  <c r="U509" i="2"/>
  <c r="T509" i="2" s="1"/>
  <c r="A510" i="2"/>
  <c r="B510" i="2"/>
  <c r="W509" i="2"/>
  <c r="V509" i="2" s="1"/>
  <c r="S510" i="2" l="1"/>
  <c r="X509" i="2"/>
  <c r="Y509" i="2" s="1"/>
  <c r="AD510" i="2" l="1"/>
  <c r="AB510" i="2"/>
  <c r="AA510" i="2"/>
  <c r="Z510" i="2"/>
  <c r="AC510" i="2"/>
  <c r="U510" i="2"/>
  <c r="T510" i="2" s="1"/>
  <c r="A511" i="2"/>
  <c r="B511" i="2"/>
  <c r="W510" i="2"/>
  <c r="V510" i="2" s="1"/>
  <c r="S511" i="2" l="1"/>
  <c r="X510" i="2"/>
  <c r="Y510" i="2" s="1"/>
  <c r="AA511" i="2" l="1"/>
  <c r="AB511" i="2"/>
  <c r="AC511" i="2"/>
  <c r="Z511" i="2"/>
  <c r="AD511" i="2"/>
  <c r="U511" i="2"/>
  <c r="T511" i="2" s="1"/>
  <c r="W511" i="2"/>
  <c r="V511" i="2" s="1"/>
  <c r="A512" i="2"/>
  <c r="B512" i="2"/>
  <c r="X511" i="2" l="1"/>
  <c r="Y511" i="2" s="1"/>
  <c r="S512" i="2"/>
  <c r="AA512" i="2" l="1"/>
  <c r="AB512" i="2"/>
  <c r="Z512" i="2"/>
  <c r="AD512" i="2"/>
  <c r="AC512" i="2"/>
  <c r="U512" i="2"/>
  <c r="T512" i="2" s="1"/>
  <c r="W512" i="2"/>
  <c r="V512" i="2" s="1"/>
  <c r="A513" i="2"/>
  <c r="B513" i="2"/>
  <c r="X512" i="2" l="1"/>
  <c r="Y512" i="2" s="1"/>
  <c r="S513" i="2"/>
  <c r="Z513" i="2" l="1"/>
  <c r="AB513" i="2"/>
  <c r="AA513" i="2"/>
  <c r="AD513" i="2"/>
  <c r="AC513" i="2"/>
  <c r="U513" i="2"/>
  <c r="T513" i="2" s="1"/>
  <c r="A514" i="2"/>
  <c r="B514" i="2"/>
  <c r="W513" i="2"/>
  <c r="V513" i="2" s="1"/>
  <c r="X513" i="2" l="1"/>
  <c r="Y513" i="2" s="1"/>
  <c r="S514" i="2"/>
  <c r="AD514" i="2" l="1"/>
  <c r="AA514" i="2"/>
  <c r="Z514" i="2"/>
  <c r="AB514" i="2"/>
  <c r="AC514" i="2"/>
  <c r="U514" i="2"/>
  <c r="T514" i="2" s="1"/>
  <c r="W514" i="2"/>
  <c r="V514" i="2" s="1"/>
  <c r="A515" i="2"/>
  <c r="B515" i="2"/>
  <c r="S515" i="2" l="1"/>
  <c r="X514" i="2"/>
  <c r="Y514" i="2" s="1"/>
  <c r="AB515" i="2" l="1"/>
  <c r="AA515" i="2"/>
  <c r="Z515" i="2"/>
  <c r="AC515" i="2"/>
  <c r="AD515" i="2"/>
  <c r="U515" i="2"/>
  <c r="T515" i="2" s="1"/>
  <c r="A516" i="2"/>
  <c r="B516" i="2"/>
  <c r="W515" i="2"/>
  <c r="V515" i="2" s="1"/>
  <c r="X515" i="2" l="1"/>
  <c r="Y515" i="2" s="1"/>
  <c r="S516" i="2"/>
  <c r="AB516" i="2" l="1"/>
  <c r="Z516" i="2"/>
  <c r="AA516" i="2"/>
  <c r="AD516" i="2"/>
  <c r="AC516" i="2"/>
  <c r="U516" i="2"/>
  <c r="T516" i="2" s="1"/>
  <c r="W516" i="2"/>
  <c r="V516" i="2" s="1"/>
  <c r="A517" i="2"/>
  <c r="B517" i="2"/>
  <c r="X516" i="2" l="1"/>
  <c r="Y516" i="2" s="1"/>
  <c r="S517" i="2"/>
  <c r="AC517" i="2" l="1"/>
  <c r="AD517" i="2"/>
  <c r="AA517" i="2"/>
  <c r="AB517" i="2"/>
  <c r="Z517" i="2"/>
  <c r="U517" i="2"/>
  <c r="T517" i="2" s="1"/>
  <c r="W517" i="2"/>
  <c r="V517" i="2" s="1"/>
  <c r="A518" i="2"/>
  <c r="B518" i="2"/>
  <c r="X517" i="2" l="1"/>
  <c r="Y517" i="2" s="1"/>
  <c r="S518" i="2"/>
  <c r="AC518" i="2" l="1"/>
  <c r="AA518" i="2"/>
  <c r="AB518" i="2"/>
  <c r="Z518" i="2"/>
  <c r="AD518" i="2"/>
  <c r="U518" i="2"/>
  <c r="T518" i="2" s="1"/>
  <c r="A519" i="2"/>
  <c r="B519" i="2"/>
  <c r="W518" i="2"/>
  <c r="V518" i="2" s="1"/>
  <c r="X518" i="2" l="1"/>
  <c r="Y518" i="2" s="1"/>
  <c r="S519" i="2"/>
  <c r="AB519" i="2" l="1"/>
  <c r="Z519" i="2"/>
  <c r="AC519" i="2"/>
  <c r="AA519" i="2"/>
  <c r="AD519" i="2"/>
  <c r="U519" i="2"/>
  <c r="T519" i="2" s="1"/>
  <c r="W519" i="2"/>
  <c r="V519" i="2" s="1"/>
  <c r="A520" i="2"/>
  <c r="B520" i="2"/>
  <c r="X519" i="2" l="1"/>
  <c r="Y519" i="2" s="1"/>
  <c r="S520" i="2"/>
  <c r="Z520" i="2" l="1"/>
  <c r="AB520" i="2"/>
  <c r="AA520" i="2"/>
  <c r="AC520" i="2"/>
  <c r="AD520" i="2"/>
  <c r="U520" i="2"/>
  <c r="T520" i="2" s="1"/>
  <c r="W520" i="2"/>
  <c r="V520" i="2" s="1"/>
  <c r="A521" i="2"/>
  <c r="B521" i="2"/>
  <c r="S521" i="2" l="1"/>
  <c r="X520" i="2"/>
  <c r="Y520" i="2" s="1"/>
  <c r="Z521" i="2" l="1"/>
  <c r="AC521" i="2"/>
  <c r="AD521" i="2"/>
  <c r="AA521" i="2"/>
  <c r="AB521" i="2"/>
  <c r="U521" i="2"/>
  <c r="T521" i="2" s="1"/>
  <c r="A522" i="2"/>
  <c r="B522" i="2"/>
  <c r="W521" i="2"/>
  <c r="V521" i="2" s="1"/>
  <c r="X521" i="2" l="1"/>
  <c r="Y521" i="2" s="1"/>
  <c r="S522" i="2"/>
  <c r="AC522" i="2" l="1"/>
  <c r="AB522" i="2"/>
  <c r="AA522" i="2"/>
  <c r="Z522" i="2"/>
  <c r="AD522" i="2"/>
  <c r="U522" i="2"/>
  <c r="T522" i="2" s="1"/>
  <c r="W522" i="2"/>
  <c r="V522" i="2" s="1"/>
  <c r="A523" i="2"/>
  <c r="B523" i="2"/>
  <c r="S523" i="2" l="1"/>
  <c r="X522" i="2"/>
  <c r="Y522" i="2" s="1"/>
  <c r="AA523" i="2" l="1"/>
  <c r="AB523" i="2"/>
  <c r="Z523" i="2"/>
  <c r="AC523" i="2"/>
  <c r="AD523" i="2"/>
  <c r="U523" i="2"/>
  <c r="T523" i="2" s="1"/>
  <c r="A524" i="2"/>
  <c r="B524" i="2"/>
  <c r="W523" i="2"/>
  <c r="V523" i="2" s="1"/>
  <c r="X523" i="2" l="1"/>
  <c r="Y523" i="2" s="1"/>
  <c r="S524" i="2"/>
  <c r="AB524" i="2" l="1"/>
  <c r="AC524" i="2"/>
  <c r="AA524" i="2"/>
  <c r="Z524" i="2"/>
  <c r="AD524" i="2"/>
  <c r="U524" i="2"/>
  <c r="T524" i="2" s="1"/>
  <c r="W524" i="2"/>
  <c r="V524" i="2" s="1"/>
  <c r="A525" i="2"/>
  <c r="B525" i="2"/>
  <c r="X524" i="2" l="1"/>
  <c r="Y524" i="2" s="1"/>
  <c r="S525" i="2"/>
  <c r="Z525" i="2" l="1"/>
  <c r="AB525" i="2"/>
  <c r="AA525" i="2"/>
  <c r="AC525" i="2"/>
  <c r="AD525" i="2"/>
  <c r="U525" i="2"/>
  <c r="T525" i="2" s="1"/>
  <c r="W525" i="2"/>
  <c r="V525" i="2" s="1"/>
  <c r="A526" i="2"/>
  <c r="B526" i="2"/>
  <c r="S526" i="2" l="1"/>
  <c r="X525" i="2"/>
  <c r="Y525" i="2" s="1"/>
  <c r="AD526" i="2" l="1"/>
  <c r="AC526" i="2"/>
  <c r="AA526" i="2"/>
  <c r="AB526" i="2"/>
  <c r="Z526" i="2"/>
  <c r="U526" i="2"/>
  <c r="T526" i="2" s="1"/>
  <c r="A527" i="2"/>
  <c r="B527" i="2"/>
  <c r="W526" i="2"/>
  <c r="V526" i="2" s="1"/>
  <c r="X526" i="2" l="1"/>
  <c r="Y526" i="2" s="1"/>
  <c r="S527" i="2"/>
  <c r="AA527" i="2" l="1"/>
  <c r="AC527" i="2"/>
  <c r="AB527" i="2"/>
  <c r="AD527" i="2"/>
  <c r="Z527" i="2"/>
  <c r="U527" i="2"/>
  <c r="T527" i="2" s="1"/>
  <c r="W527" i="2"/>
  <c r="V527" i="2" s="1"/>
  <c r="A528" i="2"/>
  <c r="B528" i="2"/>
  <c r="S528" i="2" l="1"/>
  <c r="X527" i="2"/>
  <c r="Y527" i="2" s="1"/>
  <c r="AA528" i="2" l="1"/>
  <c r="Z528" i="2"/>
  <c r="AC528" i="2"/>
  <c r="AD528" i="2"/>
  <c r="AB528" i="2"/>
  <c r="U528" i="2"/>
  <c r="T528" i="2" s="1"/>
  <c r="A529" i="2"/>
  <c r="B529" i="2"/>
  <c r="W528" i="2"/>
  <c r="V528" i="2" s="1"/>
  <c r="X528" i="2" l="1"/>
  <c r="Y528" i="2" s="1"/>
  <c r="S529" i="2"/>
  <c r="Z529" i="2" l="1"/>
  <c r="AA529" i="2"/>
  <c r="AC529" i="2"/>
  <c r="AD529" i="2"/>
  <c r="AB529" i="2"/>
  <c r="U529" i="2"/>
  <c r="T529" i="2" s="1"/>
  <c r="A530" i="2"/>
  <c r="B530" i="2"/>
  <c r="W529" i="2"/>
  <c r="V529" i="2" s="1"/>
  <c r="X529" i="2" l="1"/>
  <c r="Y529" i="2" s="1"/>
  <c r="S530" i="2"/>
  <c r="AD530" i="2" l="1"/>
  <c r="AA530" i="2"/>
  <c r="AB530" i="2"/>
  <c r="Z530" i="2"/>
  <c r="AC530" i="2"/>
  <c r="U530" i="2"/>
  <c r="T530" i="2" s="1"/>
  <c r="A531" i="2"/>
  <c r="B531" i="2"/>
  <c r="W530" i="2"/>
  <c r="V530" i="2" s="1"/>
  <c r="S531" i="2" l="1"/>
  <c r="X530" i="2"/>
  <c r="Y530" i="2" s="1"/>
  <c r="AB531" i="2" l="1"/>
  <c r="Z531" i="2"/>
  <c r="AA531" i="2"/>
  <c r="AD531" i="2"/>
  <c r="AC531" i="2"/>
  <c r="U531" i="2"/>
  <c r="T531" i="2" s="1"/>
  <c r="W531" i="2"/>
  <c r="V531" i="2" s="1"/>
  <c r="A532" i="2"/>
  <c r="B532" i="2"/>
  <c r="S532" i="2" l="1"/>
  <c r="X531" i="2"/>
  <c r="Y531" i="2" s="1"/>
  <c r="AC532" i="2" l="1"/>
  <c r="Z532" i="2"/>
  <c r="AA532" i="2"/>
  <c r="AB532" i="2"/>
  <c r="AD532" i="2"/>
  <c r="U532" i="2"/>
  <c r="T532" i="2" s="1"/>
  <c r="W532" i="2"/>
  <c r="V532" i="2" s="1"/>
  <c r="A533" i="2"/>
  <c r="B533" i="2"/>
  <c r="X532" i="2" l="1"/>
  <c r="Y532" i="2" s="1"/>
  <c r="S533" i="2"/>
  <c r="AC533" i="2" l="1"/>
  <c r="AD533" i="2"/>
  <c r="AA533" i="2"/>
  <c r="Z533" i="2"/>
  <c r="AB533" i="2"/>
  <c r="U533" i="2"/>
  <c r="T533" i="2" s="1"/>
  <c r="W533" i="2"/>
  <c r="V533" i="2" s="1"/>
  <c r="A534" i="2"/>
  <c r="B534" i="2"/>
  <c r="X533" i="2" l="1"/>
  <c r="Y533" i="2" s="1"/>
  <c r="S534" i="2"/>
  <c r="AB534" i="2" l="1"/>
  <c r="AA534" i="2"/>
  <c r="AD534" i="2"/>
  <c r="Z534" i="2"/>
  <c r="AC534" i="2"/>
  <c r="U534" i="2"/>
  <c r="T534" i="2" s="1"/>
  <c r="W534" i="2"/>
  <c r="V534" i="2" s="1"/>
  <c r="A535" i="2"/>
  <c r="B535" i="2"/>
  <c r="X534" i="2" l="1"/>
  <c r="Y534" i="2" s="1"/>
  <c r="S535" i="2"/>
  <c r="AC535" i="2" l="1"/>
  <c r="AB535" i="2"/>
  <c r="Z535" i="2"/>
  <c r="AA535" i="2"/>
  <c r="AD535" i="2"/>
  <c r="U535" i="2"/>
  <c r="T535" i="2" s="1"/>
  <c r="W535" i="2"/>
  <c r="V535" i="2" s="1"/>
  <c r="A536" i="2"/>
  <c r="B536" i="2"/>
  <c r="X535" i="2" l="1"/>
  <c r="Y535" i="2" s="1"/>
  <c r="S536" i="2"/>
  <c r="Z536" i="2" l="1"/>
  <c r="AC536" i="2"/>
  <c r="AA536" i="2"/>
  <c r="AD536" i="2"/>
  <c r="AB536" i="2"/>
  <c r="U536" i="2"/>
  <c r="T536" i="2" s="1"/>
  <c r="W536" i="2"/>
  <c r="V536" i="2" s="1"/>
  <c r="A537" i="2"/>
  <c r="B537" i="2"/>
  <c r="S537" i="2" l="1"/>
  <c r="X536" i="2"/>
  <c r="Y536" i="2" s="1"/>
  <c r="AB537" i="2" l="1"/>
  <c r="AC537" i="2"/>
  <c r="AA537" i="2"/>
  <c r="AD537" i="2"/>
  <c r="Z537" i="2"/>
  <c r="U537" i="2"/>
  <c r="T537" i="2" s="1"/>
  <c r="A538" i="2"/>
  <c r="B538" i="2"/>
  <c r="W537" i="2"/>
  <c r="V537" i="2" s="1"/>
  <c r="X537" i="2" l="1"/>
  <c r="Y537" i="2" s="1"/>
  <c r="S538" i="2"/>
  <c r="AC538" i="2" l="1"/>
  <c r="AB538" i="2"/>
  <c r="AA538" i="2"/>
  <c r="AD538" i="2"/>
  <c r="Z538" i="2"/>
  <c r="U538" i="2"/>
  <c r="T538" i="2" s="1"/>
  <c r="W538" i="2"/>
  <c r="V538" i="2" s="1"/>
  <c r="A539" i="2"/>
  <c r="B539" i="2"/>
  <c r="X538" i="2" l="1"/>
  <c r="Y538" i="2" s="1"/>
  <c r="S539" i="2"/>
  <c r="AC539" i="2" l="1"/>
  <c r="Z539" i="2"/>
  <c r="AD539" i="2"/>
  <c r="AB539" i="2"/>
  <c r="AA539" i="2"/>
  <c r="U539" i="2"/>
  <c r="T539" i="2" s="1"/>
  <c r="A540" i="2"/>
  <c r="B540" i="2"/>
  <c r="W539" i="2"/>
  <c r="V539" i="2" s="1"/>
  <c r="X539" i="2" l="1"/>
  <c r="Y539" i="2" s="1"/>
  <c r="S540" i="2"/>
  <c r="AB540" i="2" l="1"/>
  <c r="Z540" i="2"/>
  <c r="AC540" i="2"/>
  <c r="AA540" i="2"/>
  <c r="AD540" i="2"/>
  <c r="U540" i="2"/>
  <c r="T540" i="2" s="1"/>
  <c r="A541" i="2"/>
  <c r="B541" i="2"/>
  <c r="W540" i="2"/>
  <c r="V540" i="2" s="1"/>
  <c r="X540" i="2" l="1"/>
  <c r="Y540" i="2" s="1"/>
  <c r="S541" i="2"/>
  <c r="AB541" i="2" l="1"/>
  <c r="Z541" i="2"/>
  <c r="AA541" i="2"/>
  <c r="AC541" i="2"/>
  <c r="AD541" i="2"/>
  <c r="U541" i="2"/>
  <c r="T541" i="2" s="1"/>
  <c r="A542" i="2"/>
  <c r="B542" i="2"/>
  <c r="W541" i="2"/>
  <c r="V541" i="2" s="1"/>
  <c r="X541" i="2" l="1"/>
  <c r="Y541" i="2" s="1"/>
  <c r="S542" i="2"/>
  <c r="AD542" i="2" l="1"/>
  <c r="AC542" i="2"/>
  <c r="AA542" i="2"/>
  <c r="AB542" i="2"/>
  <c r="Z542" i="2"/>
  <c r="U542" i="2"/>
  <c r="T542" i="2" s="1"/>
  <c r="A543" i="2"/>
  <c r="B543" i="2"/>
  <c r="W542" i="2"/>
  <c r="V542" i="2" s="1"/>
  <c r="S543" i="2" l="1"/>
  <c r="X542" i="2"/>
  <c r="Y542" i="2" s="1"/>
  <c r="AA543" i="2" l="1"/>
  <c r="AB543" i="2"/>
  <c r="AD543" i="2"/>
  <c r="AC543" i="2"/>
  <c r="Z543" i="2"/>
  <c r="U543" i="2"/>
  <c r="T543" i="2" s="1"/>
  <c r="W543" i="2"/>
  <c r="V543" i="2" s="1"/>
  <c r="A544" i="2"/>
  <c r="B544" i="2"/>
  <c r="X543" i="2" l="1"/>
  <c r="Y543" i="2" s="1"/>
  <c r="S544" i="2"/>
  <c r="AA544" i="2" l="1"/>
  <c r="AB544" i="2"/>
  <c r="AC544" i="2"/>
  <c r="AD544" i="2"/>
  <c r="Z544" i="2"/>
  <c r="U544" i="2"/>
  <c r="T544" i="2" s="1"/>
  <c r="W544" i="2"/>
  <c r="V544" i="2" s="1"/>
  <c r="A545" i="2"/>
  <c r="B545" i="2"/>
  <c r="X544" i="2" l="1"/>
  <c r="Y544" i="2" s="1"/>
  <c r="S545" i="2"/>
  <c r="Z545" i="2" l="1"/>
  <c r="AA545" i="2"/>
  <c r="AC545" i="2"/>
  <c r="AD545" i="2"/>
  <c r="AB545" i="2"/>
  <c r="U545" i="2"/>
  <c r="T545" i="2" s="1"/>
  <c r="A546" i="2"/>
  <c r="B546" i="2"/>
  <c r="W545" i="2"/>
  <c r="V545" i="2" s="1"/>
  <c r="S546" i="2" l="1"/>
  <c r="X545" i="2"/>
  <c r="Y545" i="2" s="1"/>
  <c r="AD546" i="2" l="1"/>
  <c r="AA546" i="2"/>
  <c r="Z546" i="2"/>
  <c r="AB546" i="2"/>
  <c r="AC546" i="2"/>
  <c r="U546" i="2"/>
  <c r="T546" i="2" s="1"/>
  <c r="W546" i="2"/>
  <c r="V546" i="2" s="1"/>
  <c r="A547" i="2"/>
  <c r="B547" i="2"/>
  <c r="X546" i="2" l="1"/>
  <c r="Y546" i="2" s="1"/>
  <c r="S547" i="2"/>
  <c r="AB547" i="2" l="1"/>
  <c r="AC547" i="2"/>
  <c r="Z547" i="2"/>
  <c r="AD547" i="2"/>
  <c r="AA547" i="2"/>
  <c r="U547" i="2"/>
  <c r="T547" i="2" s="1"/>
  <c r="A548" i="2"/>
  <c r="B548" i="2"/>
  <c r="W547" i="2"/>
  <c r="V547" i="2" s="1"/>
  <c r="X547" i="2" l="1"/>
  <c r="Y547" i="2" s="1"/>
  <c r="S548" i="2"/>
  <c r="AC548" i="2" l="1"/>
  <c r="Z548" i="2"/>
  <c r="AA548" i="2"/>
  <c r="AD548" i="2"/>
  <c r="AB548" i="2"/>
  <c r="U548" i="2"/>
  <c r="T548" i="2" s="1"/>
  <c r="W548" i="2"/>
  <c r="V548" i="2" s="1"/>
  <c r="A549" i="2"/>
  <c r="B549" i="2"/>
  <c r="X548" i="2" l="1"/>
  <c r="Y548" i="2" s="1"/>
  <c r="S549" i="2"/>
  <c r="Z549" i="2" l="1"/>
  <c r="AC549" i="2"/>
  <c r="AD549" i="2"/>
  <c r="AA549" i="2"/>
  <c r="AB549" i="2"/>
  <c r="U549" i="2"/>
  <c r="T549" i="2" s="1"/>
  <c r="W549" i="2"/>
  <c r="V549" i="2" s="1"/>
  <c r="A550" i="2"/>
  <c r="B550" i="2"/>
  <c r="S550" i="2" l="1"/>
  <c r="X549" i="2"/>
  <c r="Y549" i="2" s="1"/>
  <c r="AB550" i="2" l="1"/>
  <c r="AA550" i="2"/>
  <c r="AC550" i="2"/>
  <c r="Z550" i="2"/>
  <c r="AD550" i="2"/>
  <c r="U550" i="2"/>
  <c r="T550" i="2" s="1"/>
  <c r="W550" i="2"/>
  <c r="V550" i="2" s="1"/>
  <c r="A551" i="2"/>
  <c r="B551" i="2"/>
  <c r="S551" i="2" l="1"/>
  <c r="X550" i="2"/>
  <c r="Y550" i="2" s="1"/>
  <c r="AC551" i="2" l="1"/>
  <c r="AA551" i="2"/>
  <c r="Z551" i="2"/>
  <c r="AD551" i="2"/>
  <c r="AB551" i="2"/>
  <c r="U551" i="2"/>
  <c r="T551" i="2" s="1"/>
  <c r="W551" i="2"/>
  <c r="V551" i="2" s="1"/>
  <c r="A552" i="2"/>
  <c r="B552" i="2"/>
  <c r="X551" i="2" l="1"/>
  <c r="Y551" i="2" s="1"/>
  <c r="S552" i="2"/>
  <c r="Z552" i="2" l="1"/>
  <c r="AC552" i="2"/>
  <c r="AB552" i="2"/>
  <c r="AA552" i="2"/>
  <c r="AD552" i="2"/>
  <c r="U552" i="2"/>
  <c r="T552" i="2" s="1"/>
  <c r="A553" i="2"/>
  <c r="B553" i="2"/>
  <c r="W552" i="2"/>
  <c r="V552" i="2" s="1"/>
  <c r="X552" i="2" l="1"/>
  <c r="Y552" i="2" s="1"/>
  <c r="S553" i="2"/>
  <c r="AB553" i="2" l="1"/>
  <c r="Z553" i="2"/>
  <c r="AD553" i="2"/>
  <c r="AA553" i="2"/>
  <c r="AC553" i="2"/>
  <c r="U553" i="2"/>
  <c r="T553" i="2" s="1"/>
  <c r="W553" i="2"/>
  <c r="V553" i="2" s="1"/>
  <c r="A554" i="2"/>
  <c r="B554" i="2"/>
  <c r="X553" i="2" l="1"/>
  <c r="Y553" i="2" s="1"/>
  <c r="S554" i="2"/>
  <c r="AC554" i="2" l="1"/>
  <c r="AB554" i="2"/>
  <c r="Z554" i="2"/>
  <c r="AD554" i="2"/>
  <c r="AA554" i="2"/>
  <c r="U554" i="2"/>
  <c r="T554" i="2" s="1"/>
  <c r="A555" i="2"/>
  <c r="B555" i="2"/>
  <c r="W554" i="2"/>
  <c r="V554" i="2" s="1"/>
  <c r="X554" i="2" l="1"/>
  <c r="Y554" i="2" s="1"/>
  <c r="S555" i="2"/>
  <c r="AC555" i="2" l="1"/>
  <c r="AB555" i="2"/>
  <c r="AA555" i="2"/>
  <c r="AD555" i="2"/>
  <c r="Z555" i="2"/>
  <c r="U555" i="2"/>
  <c r="T555" i="2" s="1"/>
  <c r="W555" i="2"/>
  <c r="V555" i="2" s="1"/>
  <c r="A556" i="2"/>
  <c r="B556" i="2"/>
  <c r="X555" i="2" l="1"/>
  <c r="Y555" i="2" s="1"/>
  <c r="S556" i="2"/>
  <c r="AB556" i="2" l="1"/>
  <c r="AC556" i="2"/>
  <c r="AD556" i="2"/>
  <c r="AA556" i="2"/>
  <c r="Z556" i="2"/>
  <c r="U556" i="2"/>
  <c r="T556" i="2" s="1"/>
  <c r="W556" i="2"/>
  <c r="V556" i="2" s="1"/>
  <c r="A557" i="2"/>
  <c r="B557" i="2"/>
  <c r="X556" i="2" l="1"/>
  <c r="Y556" i="2" s="1"/>
  <c r="S557" i="2"/>
  <c r="AB557" i="2" l="1"/>
  <c r="AA557" i="2"/>
  <c r="Z557" i="2"/>
  <c r="AD557" i="2"/>
  <c r="AC557" i="2"/>
  <c r="U557" i="2"/>
  <c r="T557" i="2" s="1"/>
  <c r="A558" i="2"/>
  <c r="B558" i="2"/>
  <c r="W557" i="2"/>
  <c r="V557" i="2" s="1"/>
  <c r="X557" i="2" l="1"/>
  <c r="Y557" i="2" s="1"/>
  <c r="S558" i="2"/>
  <c r="AD558" i="2" l="1"/>
  <c r="AC558" i="2"/>
  <c r="AB558" i="2"/>
  <c r="Z558" i="2"/>
  <c r="AA558" i="2"/>
  <c r="U558" i="2"/>
  <c r="T558" i="2" s="1"/>
  <c r="A559" i="2"/>
  <c r="B559" i="2"/>
  <c r="W558" i="2"/>
  <c r="V558" i="2" s="1"/>
  <c r="S559" i="2" l="1"/>
  <c r="X558" i="2"/>
  <c r="Y558" i="2" s="1"/>
  <c r="AA559" i="2" l="1"/>
  <c r="AB559" i="2"/>
  <c r="AC559" i="2"/>
  <c r="Z559" i="2"/>
  <c r="AD559" i="2"/>
  <c r="U559" i="2"/>
  <c r="T559" i="2" s="1"/>
  <c r="W559" i="2"/>
  <c r="V559" i="2" s="1"/>
  <c r="A560" i="2"/>
  <c r="B560" i="2"/>
  <c r="X559" i="2" l="1"/>
  <c r="Y559" i="2" s="1"/>
  <c r="S560" i="2"/>
  <c r="AA560" i="2" l="1"/>
  <c r="AB560" i="2"/>
  <c r="Z560" i="2"/>
  <c r="AC560" i="2"/>
  <c r="AD560" i="2"/>
  <c r="U560" i="2"/>
  <c r="T560" i="2" s="1"/>
  <c r="W560" i="2"/>
  <c r="V560" i="2" s="1"/>
  <c r="A561" i="2"/>
  <c r="B561" i="2"/>
  <c r="S561" i="2" l="1"/>
  <c r="X560" i="2"/>
  <c r="Y560" i="2" s="1"/>
  <c r="Z561" i="2" l="1"/>
  <c r="AA561" i="2"/>
  <c r="AC561" i="2"/>
  <c r="AD561" i="2"/>
  <c r="AB561" i="2"/>
  <c r="U561" i="2"/>
  <c r="T561" i="2" s="1"/>
  <c r="A562" i="2"/>
  <c r="B562" i="2"/>
  <c r="W561" i="2"/>
  <c r="V561" i="2" s="1"/>
  <c r="X561" i="2" l="1"/>
  <c r="Y561" i="2" s="1"/>
  <c r="S562" i="2"/>
  <c r="AD562" i="2" l="1"/>
  <c r="AA562" i="2"/>
  <c r="AB562" i="2"/>
  <c r="Z562" i="2"/>
  <c r="AC562" i="2"/>
  <c r="U562" i="2"/>
  <c r="T562" i="2" s="1"/>
  <c r="W562" i="2"/>
  <c r="V562" i="2" s="1"/>
  <c r="A563" i="2"/>
  <c r="B563" i="2"/>
  <c r="X562" i="2" l="1"/>
  <c r="Y562" i="2" s="1"/>
  <c r="S563" i="2"/>
  <c r="AB563" i="2" l="1"/>
  <c r="AC563" i="2"/>
  <c r="AD563" i="2"/>
  <c r="AA563" i="2"/>
  <c r="Z563" i="2"/>
  <c r="U563" i="2"/>
  <c r="T563" i="2" s="1"/>
  <c r="A564" i="2"/>
  <c r="B564" i="2"/>
  <c r="W563" i="2"/>
  <c r="V563" i="2" s="1"/>
  <c r="X563" i="2" l="1"/>
  <c r="Y563" i="2" s="1"/>
  <c r="S564" i="2"/>
  <c r="AC564" i="2" l="1"/>
  <c r="Z564" i="2"/>
  <c r="AA564" i="2"/>
  <c r="AB564" i="2"/>
  <c r="AD564" i="2"/>
  <c r="U564" i="2"/>
  <c r="T564" i="2" s="1"/>
  <c r="W564" i="2"/>
  <c r="V564" i="2" s="1"/>
  <c r="A565" i="2"/>
  <c r="B565" i="2"/>
  <c r="S565" i="2" l="1"/>
  <c r="X564" i="2"/>
  <c r="Y564" i="2" s="1"/>
  <c r="AC565" i="2" l="1"/>
  <c r="AD565" i="2"/>
  <c r="Z565" i="2"/>
  <c r="AA565" i="2"/>
  <c r="AB565" i="2"/>
  <c r="U565" i="2"/>
  <c r="T565" i="2" s="1"/>
  <c r="W565" i="2"/>
  <c r="V565" i="2" s="1"/>
  <c r="A566" i="2"/>
  <c r="B566" i="2"/>
  <c r="X565" i="2" l="1"/>
  <c r="Y565" i="2" s="1"/>
  <c r="S566" i="2"/>
  <c r="AB566" i="2" l="1"/>
  <c r="AA566" i="2"/>
  <c r="AD566" i="2"/>
  <c r="AC566" i="2"/>
  <c r="Z566" i="2"/>
  <c r="U566" i="2"/>
  <c r="T566" i="2" s="1"/>
  <c r="W566" i="2"/>
  <c r="V566" i="2" s="1"/>
  <c r="A567" i="2"/>
  <c r="B567" i="2"/>
  <c r="X566" i="2" l="1"/>
  <c r="Y566" i="2" s="1"/>
  <c r="S567" i="2"/>
  <c r="AC567" i="2" l="1"/>
  <c r="Z567" i="2"/>
  <c r="AD567" i="2"/>
  <c r="AB567" i="2"/>
  <c r="AA567" i="2"/>
  <c r="U567" i="2"/>
  <c r="T567" i="2" s="1"/>
  <c r="A568" i="2"/>
  <c r="B568" i="2"/>
  <c r="W567" i="2"/>
  <c r="V567" i="2" s="1"/>
  <c r="X567" i="2" l="1"/>
  <c r="Y567" i="2" s="1"/>
  <c r="S568" i="2"/>
  <c r="Z568" i="2" l="1"/>
  <c r="AC568" i="2"/>
  <c r="AA568" i="2"/>
  <c r="AB568" i="2"/>
  <c r="AD568" i="2"/>
  <c r="U568" i="2"/>
  <c r="T568" i="2" s="1"/>
  <c r="W568" i="2"/>
  <c r="V568" i="2" s="1"/>
  <c r="A569" i="2"/>
  <c r="B569" i="2"/>
  <c r="X568" i="2" l="1"/>
  <c r="Y568" i="2" s="1"/>
  <c r="S569" i="2"/>
  <c r="Z569" i="2" l="1"/>
  <c r="AB569" i="2"/>
  <c r="AC569" i="2"/>
  <c r="AA569" i="2"/>
  <c r="AD569" i="2"/>
  <c r="U569" i="2"/>
  <c r="T569" i="2" s="1"/>
  <c r="W569" i="2"/>
  <c r="V569" i="2" s="1"/>
  <c r="A570" i="2"/>
  <c r="B570" i="2"/>
  <c r="X569" i="2" l="1"/>
  <c r="Y569" i="2" s="1"/>
  <c r="S570" i="2"/>
  <c r="AC570" i="2" l="1"/>
  <c r="AB570" i="2"/>
  <c r="AD570" i="2"/>
  <c r="AA570" i="2"/>
  <c r="Z570" i="2"/>
  <c r="U570" i="2"/>
  <c r="T570" i="2" s="1"/>
  <c r="W570" i="2"/>
  <c r="V570" i="2" s="1"/>
  <c r="A571" i="2"/>
  <c r="B571" i="2"/>
  <c r="S571" i="2" l="1"/>
  <c r="X570" i="2"/>
  <c r="Y570" i="2" s="1"/>
  <c r="AB571" i="2" l="1"/>
  <c r="AA571" i="2"/>
  <c r="AC571" i="2"/>
  <c r="Z571" i="2"/>
  <c r="AD571" i="2"/>
  <c r="U571" i="2"/>
  <c r="T571" i="2" s="1"/>
  <c r="A572" i="2"/>
  <c r="B572" i="2"/>
  <c r="W571" i="2"/>
  <c r="V571" i="2" s="1"/>
  <c r="X571" i="2" l="1"/>
  <c r="Y571" i="2" s="1"/>
  <c r="S572" i="2"/>
  <c r="AB572" i="2" l="1"/>
  <c r="Z572" i="2"/>
  <c r="AA572" i="2"/>
  <c r="AC572" i="2"/>
  <c r="AD572" i="2"/>
  <c r="U572" i="2"/>
  <c r="T572" i="2" s="1"/>
  <c r="W572" i="2"/>
  <c r="V572" i="2" s="1"/>
  <c r="A573" i="2"/>
  <c r="B573" i="2"/>
  <c r="X572" i="2" l="1"/>
  <c r="Y572" i="2" s="1"/>
  <c r="S573" i="2"/>
  <c r="AB573" i="2" l="1"/>
  <c r="AC573" i="2"/>
  <c r="AD573" i="2"/>
  <c r="Z573" i="2"/>
  <c r="AA573" i="2"/>
  <c r="U573" i="2"/>
  <c r="T573" i="2" s="1"/>
  <c r="W573" i="2"/>
  <c r="V573" i="2" s="1"/>
  <c r="A574" i="2"/>
  <c r="B574" i="2"/>
  <c r="X573" i="2" l="1"/>
  <c r="Y573" i="2" s="1"/>
  <c r="S574" i="2"/>
  <c r="AD574" i="2" l="1"/>
  <c r="AC574" i="2"/>
  <c r="AA574" i="2"/>
  <c r="Z574" i="2"/>
  <c r="AB574" i="2"/>
  <c r="U574" i="2"/>
  <c r="T574" i="2" s="1"/>
  <c r="W574" i="2"/>
  <c r="V574" i="2" s="1"/>
  <c r="A575" i="2"/>
  <c r="B575" i="2"/>
  <c r="X574" i="2" l="1"/>
  <c r="Y574" i="2" s="1"/>
  <c r="S575" i="2"/>
  <c r="AA575" i="2" l="1"/>
  <c r="AD575" i="2"/>
  <c r="AC575" i="2"/>
  <c r="AB575" i="2"/>
  <c r="Z575" i="2"/>
  <c r="U575" i="2"/>
  <c r="T575" i="2" s="1"/>
  <c r="W575" i="2"/>
  <c r="V575" i="2" s="1"/>
  <c r="A576" i="2"/>
  <c r="B576" i="2"/>
  <c r="X575" i="2" l="1"/>
  <c r="Y575" i="2" s="1"/>
  <c r="S576" i="2"/>
  <c r="AA576" i="2" l="1"/>
  <c r="AB576" i="2"/>
  <c r="Z576" i="2"/>
  <c r="AD576" i="2"/>
  <c r="AC576" i="2"/>
  <c r="U576" i="2"/>
  <c r="T576" i="2" s="1"/>
  <c r="A577" i="2"/>
  <c r="B577" i="2"/>
  <c r="W576" i="2"/>
  <c r="V576" i="2" s="1"/>
  <c r="S577" i="2" l="1"/>
  <c r="X576" i="2"/>
  <c r="Y576" i="2" s="1"/>
  <c r="Z577" i="2" l="1"/>
  <c r="AA577" i="2"/>
  <c r="AC577" i="2"/>
  <c r="AD577" i="2"/>
  <c r="AB577" i="2"/>
  <c r="U577" i="2"/>
  <c r="T577" i="2" s="1"/>
  <c r="W577" i="2"/>
  <c r="V577" i="2" s="1"/>
  <c r="A578" i="2"/>
  <c r="B578" i="2"/>
  <c r="X577" i="2" l="1"/>
  <c r="Y577" i="2" s="1"/>
  <c r="S578" i="2"/>
  <c r="AD578" i="2" l="1"/>
  <c r="AA578" i="2"/>
  <c r="Z578" i="2"/>
  <c r="AC578" i="2"/>
  <c r="AB578" i="2"/>
  <c r="U578" i="2"/>
  <c r="T578" i="2" s="1"/>
  <c r="A579" i="2"/>
  <c r="B579" i="2"/>
  <c r="W578" i="2"/>
  <c r="V578" i="2" s="1"/>
  <c r="X578" i="2" l="1"/>
  <c r="Y578" i="2" s="1"/>
  <c r="S579" i="2"/>
  <c r="AB579" i="2" l="1"/>
  <c r="AA579" i="2"/>
  <c r="Z579" i="2"/>
  <c r="AC579" i="2"/>
  <c r="AD579" i="2"/>
  <c r="U579" i="2"/>
  <c r="T579" i="2" s="1"/>
  <c r="W579" i="2"/>
  <c r="V579" i="2" s="1"/>
  <c r="A580" i="2"/>
  <c r="B580" i="2"/>
  <c r="X579" i="2" l="1"/>
  <c r="Y579" i="2" s="1"/>
  <c r="S580" i="2"/>
  <c r="AC580" i="2" l="1"/>
  <c r="Z580" i="2"/>
  <c r="AA580" i="2"/>
  <c r="AD580" i="2"/>
  <c r="AB580" i="2"/>
  <c r="U580" i="2"/>
  <c r="T580" i="2" s="1"/>
  <c r="A581" i="2"/>
  <c r="B581" i="2"/>
  <c r="W580" i="2"/>
  <c r="V580" i="2" s="1"/>
  <c r="S581" i="2" l="1"/>
  <c r="X580" i="2"/>
  <c r="Y580" i="2" s="1"/>
  <c r="AC581" i="2" l="1"/>
  <c r="AD581" i="2"/>
  <c r="AA581" i="2"/>
  <c r="Z581" i="2"/>
  <c r="AB581" i="2"/>
  <c r="U581" i="2"/>
  <c r="T581" i="2" s="1"/>
  <c r="W581" i="2"/>
  <c r="V581" i="2" s="1"/>
  <c r="A582" i="2"/>
  <c r="B582" i="2"/>
  <c r="S582" i="2" l="1"/>
  <c r="X581" i="2"/>
  <c r="Y581" i="2" s="1"/>
  <c r="AB582" i="2" l="1"/>
  <c r="AA582" i="2"/>
  <c r="AC582" i="2"/>
  <c r="Z582" i="2"/>
  <c r="AD582" i="2"/>
  <c r="U582" i="2"/>
  <c r="T582" i="2" s="1"/>
  <c r="W582" i="2"/>
  <c r="V582" i="2" s="1"/>
  <c r="A583" i="2"/>
  <c r="B583" i="2"/>
  <c r="X582" i="2" l="1"/>
  <c r="Y582" i="2" s="1"/>
  <c r="S583" i="2"/>
  <c r="AC583" i="2" l="1"/>
  <c r="Z583" i="2"/>
  <c r="AB583" i="2"/>
  <c r="AA583" i="2"/>
  <c r="AD583" i="2"/>
  <c r="U583" i="2"/>
  <c r="T583" i="2" s="1"/>
  <c r="W583" i="2"/>
  <c r="V583" i="2" s="1"/>
  <c r="A584" i="2"/>
  <c r="B584" i="2"/>
  <c r="X583" i="2" l="1"/>
  <c r="Y583" i="2" s="1"/>
  <c r="S584" i="2"/>
  <c r="Z584" i="2" l="1"/>
  <c r="AC584" i="2"/>
  <c r="AB584" i="2"/>
  <c r="AD584" i="2"/>
  <c r="AA584" i="2"/>
  <c r="U584" i="2"/>
  <c r="T584" i="2" s="1"/>
  <c r="W584" i="2"/>
  <c r="V584" i="2" s="1"/>
  <c r="A585" i="2"/>
  <c r="B585" i="2"/>
  <c r="X584" i="2" l="1"/>
  <c r="Y584" i="2" s="1"/>
  <c r="S585" i="2"/>
  <c r="Z585" i="2" l="1"/>
  <c r="AB585" i="2"/>
  <c r="AD585" i="2"/>
  <c r="AC585" i="2"/>
  <c r="AA585" i="2"/>
  <c r="U585" i="2"/>
  <c r="T585" i="2" s="1"/>
  <c r="W585" i="2"/>
  <c r="V585" i="2" s="1"/>
  <c r="A586" i="2"/>
  <c r="B586" i="2"/>
  <c r="S586" i="2" l="1"/>
  <c r="X585" i="2"/>
  <c r="Y585" i="2" s="1"/>
  <c r="AC586" i="2" l="1"/>
  <c r="AB586" i="2"/>
  <c r="AA586" i="2"/>
  <c r="Z586" i="2"/>
  <c r="AD586" i="2"/>
  <c r="U586" i="2"/>
  <c r="T586" i="2" s="1"/>
  <c r="W586" i="2"/>
  <c r="V586" i="2" s="1"/>
  <c r="A587" i="2"/>
  <c r="B587" i="2"/>
  <c r="X586" i="2" l="1"/>
  <c r="Y586" i="2" s="1"/>
  <c r="S587" i="2"/>
  <c r="AA587" i="2" l="1"/>
  <c r="AD587" i="2"/>
  <c r="AB587" i="2"/>
  <c r="AC587" i="2"/>
  <c r="Z587" i="2"/>
  <c r="U587" i="2"/>
  <c r="T587" i="2" s="1"/>
  <c r="W587" i="2"/>
  <c r="V587" i="2" s="1"/>
  <c r="A588" i="2"/>
  <c r="B588" i="2"/>
  <c r="X587" i="2" l="1"/>
  <c r="Y587" i="2" s="1"/>
  <c r="S588" i="2"/>
  <c r="AB588" i="2" l="1"/>
  <c r="AC588" i="2"/>
  <c r="AA588" i="2"/>
  <c r="Z588" i="2"/>
  <c r="AD588" i="2"/>
  <c r="U588" i="2"/>
  <c r="T588" i="2" s="1"/>
  <c r="A589" i="2"/>
  <c r="B589" i="2"/>
  <c r="W588" i="2"/>
  <c r="V588" i="2" s="1"/>
  <c r="X588" i="2" l="1"/>
  <c r="Y588" i="2" s="1"/>
  <c r="S589" i="2"/>
  <c r="Z589" i="2" l="1"/>
  <c r="AB589" i="2"/>
  <c r="AA589" i="2"/>
  <c r="AC589" i="2"/>
  <c r="AD589" i="2"/>
  <c r="U589" i="2"/>
  <c r="T589" i="2" s="1"/>
  <c r="W589" i="2"/>
  <c r="V589" i="2" s="1"/>
  <c r="A590" i="2"/>
  <c r="B590" i="2"/>
  <c r="X589" i="2" l="1"/>
  <c r="Y589" i="2" s="1"/>
  <c r="S590" i="2"/>
  <c r="AD590" i="2" l="1"/>
  <c r="AC590" i="2"/>
  <c r="AA590" i="2"/>
  <c r="AB590" i="2"/>
  <c r="Z590" i="2"/>
  <c r="U590" i="2"/>
  <c r="T590" i="2" s="1"/>
  <c r="W590" i="2"/>
  <c r="V590" i="2" s="1"/>
  <c r="A591" i="2"/>
  <c r="B591" i="2"/>
  <c r="X590" i="2" l="1"/>
  <c r="Y590" i="2" s="1"/>
  <c r="S591" i="2"/>
  <c r="AA591" i="2" l="1"/>
  <c r="AC591" i="2"/>
  <c r="AB591" i="2"/>
  <c r="AD591" i="2"/>
  <c r="Z591" i="2"/>
  <c r="U591" i="2"/>
  <c r="T591" i="2" s="1"/>
  <c r="W591" i="2"/>
  <c r="V591" i="2" s="1"/>
  <c r="A592" i="2"/>
  <c r="B592" i="2"/>
  <c r="X591" i="2" l="1"/>
  <c r="Y591" i="2" s="1"/>
  <c r="S592" i="2"/>
  <c r="AA592" i="2" l="1"/>
  <c r="Z592" i="2"/>
  <c r="AC592" i="2"/>
  <c r="AD592" i="2"/>
  <c r="AB592" i="2"/>
  <c r="U592" i="2"/>
  <c r="T592" i="2" s="1"/>
  <c r="W592" i="2"/>
  <c r="V592" i="2" s="1"/>
  <c r="A593" i="2"/>
  <c r="B593" i="2"/>
  <c r="S593" i="2" l="1"/>
  <c r="X592" i="2"/>
  <c r="Y592" i="2" s="1"/>
  <c r="Z593" i="2" l="1"/>
  <c r="AA593" i="2"/>
  <c r="AC593" i="2"/>
  <c r="AD593" i="2"/>
  <c r="AB593" i="2"/>
  <c r="U593" i="2"/>
  <c r="T593" i="2" s="1"/>
  <c r="A594" i="2"/>
  <c r="B594" i="2"/>
  <c r="W593" i="2"/>
  <c r="V593" i="2" s="1"/>
  <c r="X593" i="2" l="1"/>
  <c r="Y593" i="2" s="1"/>
  <c r="S594" i="2"/>
  <c r="AD594" i="2" l="1"/>
  <c r="AA594" i="2"/>
  <c r="AB594" i="2"/>
  <c r="Z594" i="2"/>
  <c r="AC594" i="2"/>
  <c r="U594" i="2"/>
  <c r="T594" i="2" s="1"/>
  <c r="A595" i="2"/>
  <c r="B595" i="2"/>
  <c r="W594" i="2"/>
  <c r="V594" i="2" s="1"/>
  <c r="X594" i="2" l="1"/>
  <c r="Y594" i="2" s="1"/>
  <c r="S595" i="2"/>
  <c r="AB595" i="2" l="1"/>
  <c r="AD595" i="2"/>
  <c r="Z595" i="2"/>
  <c r="AC595" i="2"/>
  <c r="AA595" i="2"/>
  <c r="U595" i="2"/>
  <c r="T595" i="2" s="1"/>
  <c r="W595" i="2"/>
  <c r="V595" i="2" s="1"/>
  <c r="A596" i="2"/>
  <c r="B596" i="2"/>
  <c r="X595" i="2" l="1"/>
  <c r="Y595" i="2" s="1"/>
  <c r="S596" i="2"/>
  <c r="AC596" i="2" l="1"/>
  <c r="Z596" i="2"/>
  <c r="AA596" i="2"/>
  <c r="AB596" i="2"/>
  <c r="AD596" i="2"/>
  <c r="U596" i="2"/>
  <c r="T596" i="2" s="1"/>
  <c r="W596" i="2"/>
  <c r="V596" i="2" s="1"/>
  <c r="A597" i="2"/>
  <c r="B597" i="2"/>
  <c r="X596" i="2" l="1"/>
  <c r="Y596" i="2" s="1"/>
  <c r="S597" i="2"/>
  <c r="AC597" i="2" l="1"/>
  <c r="AD597" i="2"/>
  <c r="AA597" i="2"/>
  <c r="Z597" i="2"/>
  <c r="AB597" i="2"/>
  <c r="U597" i="2"/>
  <c r="T597" i="2" s="1"/>
  <c r="A598" i="2"/>
  <c r="B598" i="2"/>
  <c r="W597" i="2"/>
  <c r="V597" i="2" s="1"/>
  <c r="S598" i="2" l="1"/>
  <c r="X597" i="2"/>
  <c r="Y597" i="2" s="1"/>
  <c r="AB598" i="2" l="1"/>
  <c r="AA598" i="2"/>
  <c r="AD598" i="2"/>
  <c r="Z598" i="2"/>
  <c r="AC598" i="2"/>
  <c r="U598" i="2"/>
  <c r="T598" i="2" s="1"/>
  <c r="A599" i="2"/>
  <c r="B599" i="2"/>
  <c r="W598" i="2"/>
  <c r="V598" i="2" s="1"/>
  <c r="X598" i="2" l="1"/>
  <c r="Y598" i="2" s="1"/>
  <c r="S599" i="2"/>
  <c r="AC599" i="2" l="1"/>
  <c r="AB599" i="2"/>
  <c r="Z599" i="2"/>
  <c r="AA599" i="2"/>
  <c r="AD599" i="2"/>
  <c r="U599" i="2"/>
  <c r="T599" i="2" s="1"/>
  <c r="A600" i="2"/>
  <c r="B600" i="2"/>
  <c r="W599" i="2"/>
  <c r="V599" i="2" s="1"/>
  <c r="S600" i="2" l="1"/>
  <c r="X599" i="2"/>
  <c r="Y599" i="2" s="1"/>
  <c r="Z600" i="2" l="1"/>
  <c r="AC600" i="2"/>
  <c r="AA600" i="2"/>
  <c r="AB600" i="2"/>
  <c r="AD600" i="2"/>
  <c r="U600" i="2"/>
  <c r="T600" i="2" s="1"/>
  <c r="W600" i="2"/>
  <c r="V600" i="2" s="1"/>
  <c r="A601" i="2"/>
  <c r="B601" i="2"/>
  <c r="X600" i="2" l="1"/>
  <c r="Y600" i="2" s="1"/>
  <c r="S601" i="2"/>
  <c r="AB601" i="2" l="1"/>
  <c r="AC601" i="2"/>
  <c r="AD601" i="2"/>
  <c r="Z601" i="2"/>
  <c r="AA601" i="2"/>
  <c r="U601" i="2"/>
  <c r="T601" i="2" s="1"/>
  <c r="W601" i="2"/>
  <c r="V601" i="2" s="1"/>
  <c r="A602" i="2"/>
  <c r="B602" i="2"/>
  <c r="X601" i="2" l="1"/>
  <c r="Y601" i="2" s="1"/>
  <c r="S602" i="2"/>
  <c r="AC602" i="2" l="1"/>
  <c r="AB602" i="2"/>
  <c r="AA602" i="2"/>
  <c r="AD602" i="2"/>
  <c r="Z602" i="2"/>
  <c r="U602" i="2"/>
  <c r="T602" i="2" s="1"/>
  <c r="A603" i="2"/>
  <c r="B603" i="2"/>
  <c r="W602" i="2"/>
  <c r="V602" i="2" s="1"/>
  <c r="X602" i="2" l="1"/>
  <c r="Y602" i="2" s="1"/>
  <c r="S603" i="2"/>
  <c r="AC603" i="2" l="1"/>
  <c r="AA603" i="2"/>
  <c r="Z603" i="2"/>
  <c r="AB603" i="2"/>
  <c r="AD603" i="2"/>
  <c r="U603" i="2"/>
  <c r="T603" i="2" s="1"/>
  <c r="W603" i="2"/>
  <c r="V603" i="2" s="1"/>
  <c r="A604" i="2"/>
  <c r="B604" i="2"/>
  <c r="X603" i="2" l="1"/>
  <c r="Y603" i="2" s="1"/>
  <c r="S604" i="2"/>
  <c r="AB604" i="2" l="1"/>
  <c r="Z604" i="2"/>
  <c r="AC604" i="2"/>
  <c r="AA604" i="2"/>
  <c r="AD604" i="2"/>
  <c r="U604" i="2"/>
  <c r="T604" i="2" s="1"/>
  <c r="W604" i="2"/>
  <c r="V604" i="2" s="1"/>
  <c r="A605" i="2"/>
  <c r="B605" i="2"/>
  <c r="X604" i="2" l="1"/>
  <c r="Y604" i="2" s="1"/>
  <c r="S605" i="2"/>
  <c r="AB605" i="2" l="1"/>
  <c r="Z605" i="2"/>
  <c r="AA605" i="2"/>
  <c r="AC605" i="2"/>
  <c r="AD605" i="2"/>
  <c r="U605" i="2"/>
  <c r="T605" i="2" s="1"/>
  <c r="W605" i="2"/>
  <c r="V605" i="2" s="1"/>
  <c r="A606" i="2"/>
  <c r="B606" i="2"/>
  <c r="X605" i="2" l="1"/>
  <c r="Y605" i="2" s="1"/>
  <c r="S606" i="2"/>
  <c r="AD606" i="2" l="1"/>
  <c r="AC606" i="2"/>
  <c r="AA606" i="2"/>
  <c r="AB606" i="2"/>
  <c r="Z606" i="2"/>
  <c r="U606" i="2"/>
  <c r="T606" i="2" s="1"/>
  <c r="W606" i="2"/>
  <c r="V606" i="2" s="1"/>
  <c r="A607" i="2"/>
  <c r="B607" i="2"/>
  <c r="S607" i="2" l="1"/>
  <c r="X606" i="2"/>
  <c r="Y606" i="2" s="1"/>
  <c r="AA607" i="2" l="1"/>
  <c r="AB607" i="2"/>
  <c r="AD607" i="2"/>
  <c r="Z607" i="2"/>
  <c r="AC607" i="2"/>
  <c r="U607" i="2"/>
  <c r="T607" i="2" s="1"/>
  <c r="W607" i="2"/>
  <c r="V607" i="2" s="1"/>
  <c r="A608" i="2"/>
  <c r="B608" i="2"/>
  <c r="X607" i="2" l="1"/>
  <c r="Y607" i="2" s="1"/>
  <c r="S608" i="2"/>
  <c r="AA608" i="2" l="1"/>
  <c r="AB608" i="2"/>
  <c r="AC608" i="2"/>
  <c r="AD608" i="2"/>
  <c r="Z608" i="2"/>
  <c r="U608" i="2"/>
  <c r="T608" i="2" s="1"/>
  <c r="W608" i="2"/>
  <c r="V608" i="2" s="1"/>
  <c r="A609" i="2"/>
  <c r="B609" i="2"/>
  <c r="S609" i="2" l="1"/>
  <c r="X608" i="2"/>
  <c r="Y608" i="2" s="1"/>
  <c r="Z609" i="2" l="1"/>
  <c r="AA609" i="2"/>
  <c r="AC609" i="2"/>
  <c r="AD609" i="2"/>
  <c r="AB609" i="2"/>
  <c r="U609" i="2"/>
  <c r="T609" i="2" s="1"/>
  <c r="A610" i="2"/>
  <c r="B610" i="2"/>
  <c r="W609" i="2"/>
  <c r="V609" i="2" s="1"/>
  <c r="S610" i="2" l="1"/>
  <c r="X609" i="2"/>
  <c r="Y609" i="2" s="1"/>
  <c r="AD610" i="2" l="1"/>
  <c r="AA610" i="2"/>
  <c r="Z610" i="2"/>
  <c r="AC610" i="2"/>
  <c r="AB610" i="2"/>
  <c r="U610" i="2"/>
  <c r="T610" i="2" s="1"/>
  <c r="W610" i="2"/>
  <c r="V610" i="2" s="1"/>
  <c r="A611" i="2"/>
  <c r="B611" i="2"/>
  <c r="X610" i="2" l="1"/>
  <c r="Y610" i="2" s="1"/>
  <c r="S611" i="2"/>
  <c r="AB611" i="2" l="1"/>
  <c r="AC611" i="2"/>
  <c r="Z611" i="2"/>
  <c r="AA611" i="2"/>
  <c r="AD611" i="2"/>
  <c r="U611" i="2"/>
  <c r="T611" i="2" s="1"/>
  <c r="W611" i="2"/>
  <c r="V611" i="2" s="1"/>
  <c r="A612" i="2"/>
  <c r="B612" i="2"/>
  <c r="X611" i="2" l="1"/>
  <c r="Y611" i="2" s="1"/>
  <c r="S612" i="2"/>
  <c r="AC612" i="2" l="1"/>
  <c r="Z612" i="2"/>
  <c r="AA612" i="2"/>
  <c r="AD612" i="2"/>
  <c r="AB612" i="2"/>
  <c r="U612" i="2"/>
  <c r="T612" i="2" s="1"/>
  <c r="W612" i="2"/>
  <c r="V612" i="2" s="1"/>
  <c r="A613" i="2"/>
  <c r="B613" i="2"/>
  <c r="S613" i="2" l="1"/>
  <c r="X612" i="2"/>
  <c r="Y612" i="2" s="1"/>
  <c r="Z613" i="2" l="1"/>
  <c r="AC613" i="2"/>
  <c r="AD613" i="2"/>
  <c r="AA613" i="2"/>
  <c r="AB613" i="2"/>
  <c r="U613" i="2"/>
  <c r="T613" i="2" s="1"/>
  <c r="W613" i="2"/>
  <c r="V613" i="2" s="1"/>
  <c r="A614" i="2"/>
  <c r="B614" i="2"/>
  <c r="S614" i="2" l="1"/>
  <c r="X613" i="2"/>
  <c r="Y613" i="2" s="1"/>
  <c r="AB614" i="2" l="1"/>
  <c r="AA614" i="2"/>
  <c r="AC614" i="2"/>
  <c r="Z614" i="2"/>
  <c r="AD614" i="2"/>
  <c r="U614" i="2"/>
  <c r="T614" i="2" s="1"/>
  <c r="W614" i="2"/>
  <c r="V614" i="2" s="1"/>
  <c r="A615" i="2"/>
  <c r="B615" i="2"/>
  <c r="X614" i="2" l="1"/>
  <c r="Y614" i="2" s="1"/>
  <c r="S615" i="2"/>
  <c r="AC615" i="2" l="1"/>
  <c r="AA615" i="2"/>
  <c r="Z615" i="2"/>
  <c r="AB615" i="2"/>
  <c r="AD615" i="2"/>
  <c r="U615" i="2"/>
  <c r="T615" i="2" s="1"/>
  <c r="W615" i="2"/>
  <c r="V615" i="2" s="1"/>
  <c r="A616" i="2"/>
  <c r="B616" i="2"/>
  <c r="X615" i="2" l="1"/>
  <c r="Y615" i="2" s="1"/>
  <c r="S616" i="2"/>
  <c r="Z616" i="2" l="1"/>
  <c r="AC616" i="2"/>
  <c r="AB616" i="2"/>
  <c r="AD616" i="2"/>
  <c r="AA616" i="2"/>
  <c r="U616" i="2"/>
  <c r="T616" i="2" s="1"/>
  <c r="W616" i="2"/>
  <c r="V616" i="2" s="1"/>
  <c r="A617" i="2"/>
  <c r="B617" i="2"/>
  <c r="S617" i="2" l="1"/>
  <c r="X616" i="2"/>
  <c r="Y616" i="2" s="1"/>
  <c r="AB617" i="2" l="1"/>
  <c r="AD617" i="2"/>
  <c r="Z617" i="2"/>
  <c r="AA617" i="2"/>
  <c r="AC617" i="2"/>
  <c r="U617" i="2"/>
  <c r="T617" i="2" s="1"/>
  <c r="W617" i="2"/>
  <c r="V617" i="2" s="1"/>
  <c r="A618" i="2"/>
  <c r="B618" i="2"/>
  <c r="S618" i="2" l="1"/>
  <c r="X617" i="2"/>
  <c r="Y617" i="2" s="1"/>
  <c r="AC618" i="2" l="1"/>
  <c r="AB618" i="2"/>
  <c r="AD618" i="2"/>
  <c r="AA618" i="2"/>
  <c r="Z618" i="2"/>
  <c r="U618" i="2"/>
  <c r="T618" i="2" s="1"/>
  <c r="W618" i="2"/>
  <c r="V618" i="2" s="1"/>
  <c r="A619" i="2"/>
  <c r="B619" i="2"/>
  <c r="S619" i="2" l="1"/>
  <c r="X618" i="2"/>
  <c r="Y618" i="2" s="1"/>
  <c r="AC619" i="2" l="1"/>
  <c r="AB619" i="2"/>
  <c r="AD619" i="2"/>
  <c r="AA619" i="2"/>
  <c r="Z619" i="2"/>
  <c r="U619" i="2"/>
  <c r="T619" i="2" s="1"/>
  <c r="W619" i="2"/>
  <c r="V619" i="2" s="1"/>
  <c r="A620" i="2"/>
  <c r="B620" i="2"/>
  <c r="X619" i="2" l="1"/>
  <c r="Y619" i="2" s="1"/>
  <c r="S620" i="2"/>
  <c r="AB620" i="2" l="1"/>
  <c r="AC620" i="2"/>
  <c r="AD620" i="2"/>
  <c r="AA620" i="2"/>
  <c r="Z620" i="2"/>
  <c r="U620" i="2"/>
  <c r="T620" i="2" s="1"/>
  <c r="A621" i="2"/>
  <c r="B621" i="2"/>
  <c r="W620" i="2"/>
  <c r="V620" i="2" s="1"/>
  <c r="X620" i="2" l="1"/>
  <c r="Y620" i="2" s="1"/>
  <c r="S621" i="2"/>
  <c r="AB621" i="2" l="1"/>
  <c r="AA621" i="2"/>
  <c r="AD621" i="2"/>
  <c r="Z621" i="2"/>
  <c r="AC621" i="2"/>
  <c r="U621" i="2"/>
  <c r="T621" i="2" s="1"/>
  <c r="W621" i="2"/>
  <c r="V621" i="2" s="1"/>
  <c r="A622" i="2"/>
  <c r="B622" i="2"/>
  <c r="X621" i="2" l="1"/>
  <c r="Y621" i="2" s="1"/>
  <c r="S622" i="2"/>
  <c r="AD622" i="2" l="1"/>
  <c r="AC622" i="2"/>
  <c r="AA622" i="2"/>
  <c r="AB622" i="2"/>
  <c r="Z622" i="2"/>
  <c r="U622" i="2"/>
  <c r="T622" i="2" s="1"/>
  <c r="A623" i="2"/>
  <c r="B623" i="2"/>
  <c r="W622" i="2"/>
  <c r="V622" i="2" s="1"/>
  <c r="X622" i="2" l="1"/>
  <c r="Y622" i="2" s="1"/>
  <c r="S623" i="2"/>
  <c r="AA623" i="2" l="1"/>
  <c r="AD623" i="2"/>
  <c r="AC623" i="2"/>
  <c r="Z623" i="2"/>
  <c r="AB623" i="2"/>
  <c r="U623" i="2"/>
  <c r="T623" i="2" s="1"/>
  <c r="A624" i="2"/>
  <c r="B624" i="2"/>
  <c r="W623" i="2"/>
  <c r="V623" i="2" s="1"/>
  <c r="X623" i="2" l="1"/>
  <c r="Y623" i="2" s="1"/>
  <c r="S624" i="2"/>
  <c r="AA624" i="2" l="1"/>
  <c r="AB624" i="2"/>
  <c r="Z624" i="2"/>
  <c r="AC624" i="2"/>
  <c r="AD624" i="2"/>
  <c r="U624" i="2"/>
  <c r="T624" i="2" s="1"/>
  <c r="A625" i="2"/>
  <c r="B625" i="2"/>
  <c r="W624" i="2"/>
  <c r="V624" i="2" s="1"/>
  <c r="X624" i="2" l="1"/>
  <c r="Y624" i="2" s="1"/>
  <c r="S625" i="2"/>
  <c r="Z625" i="2" l="1"/>
  <c r="AA625" i="2"/>
  <c r="AC625" i="2"/>
  <c r="AD625" i="2"/>
  <c r="AB625" i="2"/>
  <c r="U625" i="2"/>
  <c r="T625" i="2" s="1"/>
  <c r="A626" i="2"/>
  <c r="B626" i="2"/>
  <c r="W625" i="2"/>
  <c r="V625" i="2" s="1"/>
  <c r="X625" i="2" l="1"/>
  <c r="Y625" i="2" s="1"/>
  <c r="S626" i="2"/>
  <c r="AD626" i="2" l="1"/>
  <c r="AA626" i="2"/>
  <c r="AB626" i="2"/>
  <c r="Z626" i="2"/>
  <c r="AC626" i="2"/>
  <c r="U626" i="2"/>
  <c r="T626" i="2" s="1"/>
  <c r="W626" i="2"/>
  <c r="V626" i="2" s="1"/>
  <c r="A627" i="2"/>
  <c r="B627" i="2"/>
  <c r="X626" i="2" l="1"/>
  <c r="Y626" i="2" s="1"/>
  <c r="S627" i="2"/>
  <c r="AB627" i="2" l="1"/>
  <c r="AC627" i="2"/>
  <c r="AA627" i="2"/>
  <c r="Z627" i="2"/>
  <c r="AD627" i="2"/>
  <c r="U627" i="2"/>
  <c r="T627" i="2" s="1"/>
  <c r="A628" i="2"/>
  <c r="B628" i="2"/>
  <c r="W627" i="2"/>
  <c r="V627" i="2" s="1"/>
  <c r="S628" i="2" l="1"/>
  <c r="X627" i="2"/>
  <c r="Y627" i="2" s="1"/>
  <c r="AC628" i="2" l="1"/>
  <c r="Z628" i="2"/>
  <c r="AA628" i="2"/>
  <c r="AB628" i="2"/>
  <c r="AD628" i="2"/>
  <c r="U628" i="2"/>
  <c r="T628" i="2" s="1"/>
  <c r="W628" i="2"/>
  <c r="V628" i="2" s="1"/>
  <c r="A629" i="2"/>
  <c r="B629" i="2"/>
  <c r="X628" i="2" l="1"/>
  <c r="Y628" i="2" s="1"/>
  <c r="S629" i="2"/>
  <c r="AC629" i="2" l="1"/>
  <c r="AD629" i="2"/>
  <c r="Z629" i="2"/>
  <c r="AA629" i="2"/>
  <c r="AB629" i="2"/>
  <c r="U629" i="2"/>
  <c r="T629" i="2" s="1"/>
  <c r="W629" i="2"/>
  <c r="V629" i="2" s="1"/>
  <c r="A630" i="2"/>
  <c r="B630" i="2"/>
  <c r="S630" i="2" l="1"/>
  <c r="X629" i="2"/>
  <c r="Y629" i="2" s="1"/>
  <c r="AB630" i="2" l="1"/>
  <c r="AA630" i="2"/>
  <c r="AD630" i="2"/>
  <c r="Z630" i="2"/>
  <c r="AC630" i="2"/>
  <c r="U630" i="2"/>
  <c r="T630" i="2" s="1"/>
  <c r="A631" i="2"/>
  <c r="B631" i="2"/>
  <c r="W630" i="2"/>
  <c r="V630" i="2" s="1"/>
  <c r="S631" i="2" l="1"/>
  <c r="X630" i="2"/>
  <c r="Y630" i="2" s="1"/>
  <c r="AC631" i="2" l="1"/>
  <c r="Z631" i="2"/>
  <c r="AA631" i="2"/>
  <c r="AD631" i="2"/>
  <c r="AB631" i="2"/>
  <c r="U631" i="2"/>
  <c r="T631" i="2" s="1"/>
  <c r="A632" i="2"/>
  <c r="B632" i="2"/>
  <c r="W631" i="2"/>
  <c r="V631" i="2" s="1"/>
  <c r="X631" i="2" l="1"/>
  <c r="Y631" i="2" s="1"/>
  <c r="S632" i="2"/>
  <c r="Z632" i="2" l="1"/>
  <c r="AC632" i="2"/>
  <c r="AA632" i="2"/>
  <c r="AB632" i="2"/>
  <c r="AD632" i="2"/>
  <c r="U632" i="2"/>
  <c r="T632" i="2" s="1"/>
  <c r="W632" i="2"/>
  <c r="V632" i="2" s="1"/>
  <c r="A633" i="2"/>
  <c r="B633" i="2"/>
  <c r="X632" i="2" l="1"/>
  <c r="Y632" i="2" s="1"/>
  <c r="S633" i="2"/>
  <c r="Z633" i="2" l="1"/>
  <c r="AB633" i="2"/>
  <c r="AC633" i="2"/>
  <c r="AA633" i="2"/>
  <c r="AD633" i="2"/>
  <c r="U633" i="2"/>
  <c r="T633" i="2" s="1"/>
  <c r="W633" i="2"/>
  <c r="V633" i="2" s="1"/>
  <c r="A634" i="2"/>
  <c r="B634" i="2"/>
  <c r="X633" i="2" l="1"/>
  <c r="Y633" i="2" s="1"/>
  <c r="S634" i="2"/>
  <c r="AC634" i="2" l="1"/>
  <c r="AB634" i="2"/>
  <c r="AD634" i="2"/>
  <c r="Z634" i="2"/>
  <c r="AA634" i="2"/>
  <c r="U634" i="2"/>
  <c r="T634" i="2" s="1"/>
  <c r="W634" i="2"/>
  <c r="V634" i="2" s="1"/>
  <c r="A635" i="2"/>
  <c r="B635" i="2"/>
  <c r="X634" i="2" l="1"/>
  <c r="Y634" i="2" s="1"/>
  <c r="S635" i="2"/>
  <c r="AB635" i="2" l="1"/>
  <c r="AA635" i="2"/>
  <c r="AD635" i="2"/>
  <c r="Z635" i="2"/>
  <c r="AC635" i="2"/>
  <c r="U635" i="2"/>
  <c r="T635" i="2" s="1"/>
  <c r="A636" i="2"/>
  <c r="B636" i="2"/>
  <c r="W635" i="2"/>
  <c r="V635" i="2" s="1"/>
  <c r="X635" i="2" l="1"/>
  <c r="Y635" i="2" s="1"/>
  <c r="S636" i="2"/>
  <c r="AB636" i="2" l="1"/>
  <c r="Z636" i="2"/>
  <c r="AA636" i="2"/>
  <c r="AC636" i="2"/>
  <c r="AD636" i="2"/>
  <c r="U636" i="2"/>
  <c r="T636" i="2" s="1"/>
  <c r="A637" i="2"/>
  <c r="B637" i="2"/>
  <c r="W636" i="2"/>
  <c r="V636" i="2" s="1"/>
  <c r="S637" i="2" l="1"/>
  <c r="X636" i="2"/>
  <c r="Y636" i="2" s="1"/>
  <c r="AB637" i="2" l="1"/>
  <c r="Z637" i="2"/>
  <c r="AC637" i="2"/>
  <c r="AD637" i="2"/>
  <c r="AA637" i="2"/>
  <c r="U637" i="2"/>
  <c r="T637" i="2" s="1"/>
  <c r="W637" i="2"/>
  <c r="V637" i="2" s="1"/>
  <c r="A638" i="2"/>
  <c r="B638" i="2"/>
  <c r="S638" i="2" l="1"/>
  <c r="X637" i="2"/>
  <c r="Y637" i="2" s="1"/>
  <c r="AD638" i="2" l="1"/>
  <c r="AC638" i="2"/>
  <c r="AA638" i="2"/>
  <c r="Z638" i="2"/>
  <c r="AB638" i="2"/>
  <c r="U638" i="2"/>
  <c r="T638" i="2" s="1"/>
  <c r="A639" i="2"/>
  <c r="B639" i="2"/>
  <c r="W638" i="2"/>
  <c r="V638" i="2" s="1"/>
  <c r="S639" i="2" l="1"/>
  <c r="X638" i="2"/>
  <c r="Y638" i="2" s="1"/>
  <c r="AA639" i="2" l="1"/>
  <c r="AC639" i="2"/>
  <c r="AD639" i="2"/>
  <c r="AB639" i="2"/>
  <c r="Z639" i="2"/>
  <c r="U639" i="2"/>
  <c r="T639" i="2" s="1"/>
  <c r="W639" i="2"/>
  <c r="V639" i="2" s="1"/>
  <c r="A640" i="2"/>
  <c r="B640" i="2"/>
  <c r="X639" i="2" l="1"/>
  <c r="Y639" i="2" s="1"/>
  <c r="S640" i="2"/>
  <c r="AA640" i="2" l="1"/>
  <c r="AB640" i="2"/>
  <c r="Z640" i="2"/>
  <c r="AD640" i="2"/>
  <c r="AC640" i="2"/>
  <c r="U640" i="2"/>
  <c r="T640" i="2" s="1"/>
  <c r="A641" i="2"/>
  <c r="B641" i="2"/>
  <c r="W640" i="2"/>
  <c r="V640" i="2" s="1"/>
  <c r="X640" i="2" l="1"/>
  <c r="Y640" i="2" s="1"/>
  <c r="S641" i="2"/>
  <c r="Z641" i="2" l="1"/>
  <c r="AA641" i="2"/>
  <c r="AC641" i="2"/>
  <c r="AD641" i="2"/>
  <c r="AB641" i="2"/>
  <c r="U641" i="2"/>
  <c r="T641" i="2" s="1"/>
  <c r="W641" i="2"/>
  <c r="V641" i="2" s="1"/>
  <c r="A642" i="2"/>
  <c r="B642" i="2"/>
  <c r="X641" i="2" l="1"/>
  <c r="Y641" i="2" s="1"/>
  <c r="S642" i="2"/>
  <c r="AD642" i="2" l="1"/>
  <c r="AA642" i="2"/>
  <c r="Z642" i="2"/>
  <c r="AB642" i="2"/>
  <c r="AC642" i="2"/>
  <c r="U642" i="2"/>
  <c r="T642" i="2" s="1"/>
  <c r="A643" i="2"/>
  <c r="B643" i="2"/>
  <c r="W642" i="2"/>
  <c r="V642" i="2" s="1"/>
  <c r="X642" i="2" l="1"/>
  <c r="Y642" i="2" s="1"/>
  <c r="S643" i="2"/>
  <c r="AB643" i="2" l="1"/>
  <c r="AA643" i="2"/>
  <c r="AD643" i="2"/>
  <c r="Z643" i="2"/>
  <c r="AC643" i="2"/>
  <c r="U643" i="2"/>
  <c r="T643" i="2" s="1"/>
  <c r="W643" i="2"/>
  <c r="V643" i="2" s="1"/>
  <c r="A644" i="2"/>
  <c r="B644" i="2"/>
  <c r="X643" i="2" l="1"/>
  <c r="Y643" i="2" s="1"/>
  <c r="S644" i="2"/>
  <c r="AC644" i="2" l="1"/>
  <c r="Z644" i="2"/>
  <c r="AA644" i="2"/>
  <c r="AD644" i="2"/>
  <c r="AB644" i="2"/>
  <c r="U644" i="2"/>
  <c r="T644" i="2" s="1"/>
  <c r="W644" i="2"/>
  <c r="V644" i="2" s="1"/>
  <c r="A645" i="2"/>
  <c r="B645" i="2"/>
  <c r="X644" i="2" l="1"/>
  <c r="Y644" i="2" s="1"/>
  <c r="S645" i="2"/>
  <c r="AC645" i="2" l="1"/>
  <c r="AD645" i="2"/>
  <c r="AA645" i="2"/>
  <c r="Z645" i="2"/>
  <c r="AB645" i="2"/>
  <c r="U645" i="2"/>
  <c r="T645" i="2" s="1"/>
  <c r="W645" i="2"/>
  <c r="V645" i="2" s="1"/>
  <c r="A646" i="2"/>
  <c r="B646" i="2"/>
  <c r="X645" i="2" l="1"/>
  <c r="Y645" i="2" s="1"/>
  <c r="S646" i="2"/>
  <c r="AB646" i="2" l="1"/>
  <c r="AA646" i="2"/>
  <c r="AC646" i="2"/>
  <c r="Z646" i="2"/>
  <c r="AD646" i="2"/>
  <c r="U646" i="2"/>
  <c r="T646" i="2" s="1"/>
  <c r="W646" i="2"/>
  <c r="V646" i="2" s="1"/>
  <c r="A647" i="2"/>
  <c r="B647" i="2"/>
  <c r="X646" i="2" l="1"/>
  <c r="Y646" i="2" s="1"/>
  <c r="S647" i="2"/>
  <c r="AC647" i="2" l="1"/>
  <c r="Z647" i="2"/>
  <c r="AB647" i="2"/>
  <c r="AD647" i="2"/>
  <c r="AA647" i="2"/>
  <c r="U647" i="2"/>
  <c r="T647" i="2" s="1"/>
  <c r="W647" i="2"/>
  <c r="V647" i="2" s="1"/>
  <c r="A648" i="2"/>
  <c r="B648" i="2"/>
  <c r="X647" i="2" l="1"/>
  <c r="Y647" i="2" s="1"/>
  <c r="S648" i="2"/>
  <c r="Z648" i="2" l="1"/>
  <c r="AC648" i="2"/>
  <c r="AB648" i="2"/>
  <c r="AD648" i="2"/>
  <c r="AA648" i="2"/>
  <c r="U648" i="2"/>
  <c r="T648" i="2" s="1"/>
  <c r="W648" i="2"/>
  <c r="V648" i="2" s="1"/>
  <c r="A649" i="2"/>
  <c r="B649" i="2"/>
  <c r="X648" i="2" l="1"/>
  <c r="Y648" i="2" s="1"/>
  <c r="S649" i="2"/>
  <c r="Z649" i="2" l="1"/>
  <c r="AB649" i="2"/>
  <c r="AD649" i="2"/>
  <c r="AC649" i="2"/>
  <c r="AA649" i="2"/>
  <c r="U649" i="2"/>
  <c r="T649" i="2" s="1"/>
  <c r="W649" i="2"/>
  <c r="V649" i="2" s="1"/>
  <c r="A650" i="2"/>
  <c r="B650" i="2"/>
  <c r="X649" i="2" l="1"/>
  <c r="Y649" i="2" s="1"/>
  <c r="S650" i="2"/>
  <c r="AC650" i="2" l="1"/>
  <c r="AB650" i="2"/>
  <c r="AA650" i="2"/>
  <c r="Z650" i="2"/>
  <c r="AD650" i="2"/>
  <c r="U650" i="2"/>
  <c r="T650" i="2" s="1"/>
  <c r="W650" i="2"/>
  <c r="V650" i="2" s="1"/>
  <c r="A651" i="2"/>
  <c r="B651" i="2"/>
  <c r="X650" i="2" l="1"/>
  <c r="Y650" i="2" s="1"/>
  <c r="S651" i="2"/>
  <c r="AA651" i="2" l="1"/>
  <c r="AD651" i="2"/>
  <c r="Z651" i="2"/>
  <c r="AC651" i="2"/>
  <c r="AB651" i="2"/>
  <c r="U651" i="2"/>
  <c r="T651" i="2" s="1"/>
  <c r="W651" i="2"/>
  <c r="V651" i="2" s="1"/>
  <c r="A652" i="2"/>
  <c r="B652" i="2"/>
  <c r="X651" i="2" l="1"/>
  <c r="Y651" i="2" s="1"/>
  <c r="S652" i="2"/>
  <c r="AB652" i="2" l="1"/>
  <c r="AC652" i="2"/>
  <c r="AA652" i="2"/>
  <c r="Z652" i="2"/>
  <c r="AD652" i="2"/>
  <c r="U652" i="2"/>
  <c r="T652" i="2" s="1"/>
  <c r="W652" i="2"/>
  <c r="V652" i="2" s="1"/>
  <c r="A653" i="2"/>
  <c r="B653" i="2"/>
  <c r="X652" i="2" l="1"/>
  <c r="Y652" i="2" s="1"/>
  <c r="S653" i="2"/>
  <c r="Z653" i="2" l="1"/>
  <c r="AB653" i="2"/>
  <c r="AA653" i="2"/>
  <c r="AC653" i="2"/>
  <c r="AD653" i="2"/>
  <c r="U653" i="2"/>
  <c r="T653" i="2" s="1"/>
  <c r="W653" i="2"/>
  <c r="V653" i="2" s="1"/>
  <c r="A654" i="2"/>
  <c r="B654" i="2"/>
  <c r="X653" i="2" l="1"/>
  <c r="Y653" i="2" s="1"/>
  <c r="S654" i="2"/>
  <c r="AD654" i="2" l="1"/>
  <c r="AC654" i="2"/>
  <c r="AB654" i="2"/>
  <c r="Z654" i="2"/>
  <c r="AA654" i="2"/>
  <c r="U654" i="2"/>
  <c r="T654" i="2" s="1"/>
  <c r="W654" i="2"/>
  <c r="V654" i="2" s="1"/>
  <c r="A655" i="2"/>
  <c r="B655" i="2"/>
  <c r="S655" i="2" l="1"/>
  <c r="X654" i="2"/>
  <c r="Y654" i="2" s="1"/>
  <c r="AA655" i="2" l="1"/>
  <c r="AC655" i="2"/>
  <c r="AD655" i="2"/>
  <c r="AB655" i="2"/>
  <c r="Z655" i="2"/>
  <c r="U655" i="2"/>
  <c r="T655" i="2" s="1"/>
  <c r="A656" i="2"/>
  <c r="B656" i="2"/>
  <c r="W655" i="2"/>
  <c r="V655" i="2" s="1"/>
  <c r="S656" i="2" l="1"/>
  <c r="X655" i="2"/>
  <c r="Y655" i="2" s="1"/>
  <c r="AA656" i="2" l="1"/>
  <c r="Z656" i="2"/>
  <c r="AC656" i="2"/>
  <c r="AD656" i="2"/>
  <c r="AB656" i="2"/>
  <c r="U656" i="2"/>
  <c r="T656" i="2" s="1"/>
  <c r="W656" i="2"/>
  <c r="V656" i="2" s="1"/>
  <c r="A657" i="2"/>
  <c r="B657" i="2"/>
  <c r="S657" i="2" l="1"/>
  <c r="X656" i="2"/>
  <c r="Y656" i="2" s="1"/>
  <c r="Z657" i="2" l="1"/>
  <c r="AA657" i="2"/>
  <c r="AC657" i="2"/>
  <c r="AD657" i="2"/>
  <c r="AB657" i="2"/>
  <c r="U657" i="2"/>
  <c r="T657" i="2" s="1"/>
  <c r="A658" i="2"/>
  <c r="B658" i="2"/>
  <c r="W657" i="2"/>
  <c r="V657" i="2" s="1"/>
  <c r="S658" i="2" l="1"/>
  <c r="X657" i="2"/>
  <c r="Y657" i="2" s="1"/>
  <c r="AD658" i="2" l="1"/>
  <c r="AA658" i="2"/>
  <c r="AB658" i="2"/>
  <c r="Z658" i="2"/>
  <c r="AC658" i="2"/>
  <c r="U658" i="2"/>
  <c r="T658" i="2" s="1"/>
  <c r="W658" i="2"/>
  <c r="V658" i="2" s="1"/>
  <c r="A659" i="2"/>
  <c r="B659" i="2"/>
  <c r="X658" i="2" l="1"/>
  <c r="Y658" i="2" s="1"/>
  <c r="S659" i="2"/>
  <c r="AB659" i="2" l="1"/>
  <c r="Z659" i="2"/>
  <c r="AA659" i="2"/>
  <c r="AD659" i="2"/>
  <c r="AC659" i="2"/>
  <c r="U659" i="2"/>
  <c r="T659" i="2" s="1"/>
  <c r="W659" i="2"/>
  <c r="V659" i="2" s="1"/>
  <c r="A660" i="2"/>
  <c r="B660" i="2"/>
  <c r="X659" i="2" l="1"/>
  <c r="Y659" i="2" s="1"/>
  <c r="S660" i="2"/>
  <c r="AC660" i="2" l="1"/>
  <c r="Z660" i="2"/>
  <c r="AA660" i="2"/>
  <c r="AB660" i="2"/>
  <c r="AD660" i="2"/>
  <c r="U660" i="2"/>
  <c r="T660" i="2" s="1"/>
  <c r="A661" i="2"/>
  <c r="B661" i="2"/>
  <c r="W660" i="2"/>
  <c r="V660" i="2" s="1"/>
  <c r="X660" i="2" l="1"/>
  <c r="Y660" i="2" s="1"/>
  <c r="S661" i="2"/>
  <c r="AC661" i="2" l="1"/>
  <c r="AD661" i="2"/>
  <c r="AA661" i="2"/>
  <c r="AB661" i="2"/>
  <c r="Z661" i="2"/>
  <c r="U661" i="2"/>
  <c r="T661" i="2" s="1"/>
  <c r="A662" i="2"/>
  <c r="B662" i="2"/>
  <c r="W661" i="2"/>
  <c r="V661" i="2" s="1"/>
  <c r="X661" i="2" l="1"/>
  <c r="Y661" i="2" s="1"/>
  <c r="S662" i="2"/>
  <c r="AB662" i="2" l="1"/>
  <c r="AA662" i="2"/>
  <c r="AD662" i="2"/>
  <c r="AC662" i="2"/>
  <c r="Z662" i="2"/>
  <c r="U662" i="2"/>
  <c r="T662" i="2" s="1"/>
  <c r="W662" i="2"/>
  <c r="V662" i="2" s="1"/>
  <c r="A663" i="2"/>
  <c r="B663" i="2"/>
  <c r="X662" i="2" l="1"/>
  <c r="Y662" i="2" s="1"/>
  <c r="S663" i="2"/>
  <c r="AC663" i="2" l="1"/>
  <c r="AB663" i="2"/>
  <c r="Z663" i="2"/>
  <c r="AA663" i="2"/>
  <c r="AD663" i="2"/>
  <c r="U663" i="2"/>
  <c r="T663" i="2" s="1"/>
  <c r="A664" i="2"/>
  <c r="B664" i="2"/>
  <c r="W663" i="2"/>
  <c r="V663" i="2" s="1"/>
  <c r="S664" i="2" l="1"/>
  <c r="X663" i="2"/>
  <c r="Y663" i="2" s="1"/>
  <c r="Z664" i="2" l="1"/>
  <c r="AC664" i="2"/>
  <c r="AA664" i="2"/>
  <c r="AD664" i="2"/>
  <c r="AB664" i="2"/>
  <c r="U664" i="2"/>
  <c r="T664" i="2" s="1"/>
  <c r="A665" i="2"/>
  <c r="B665" i="2"/>
  <c r="W664" i="2"/>
  <c r="V664" i="2" s="1"/>
  <c r="S665" i="2" l="1"/>
  <c r="X664" i="2"/>
  <c r="Y664" i="2" s="1"/>
  <c r="AB665" i="2" l="1"/>
  <c r="AC665" i="2"/>
  <c r="AD665" i="2"/>
  <c r="Z665" i="2"/>
  <c r="AA665" i="2"/>
  <c r="U665" i="2"/>
  <c r="T665" i="2" s="1"/>
  <c r="A666" i="2"/>
  <c r="B666" i="2"/>
  <c r="W665" i="2"/>
  <c r="V665" i="2" s="1"/>
  <c r="S666" i="2" l="1"/>
  <c r="X665" i="2"/>
  <c r="Y665" i="2" s="1"/>
  <c r="AC666" i="2" l="1"/>
  <c r="AB666" i="2"/>
  <c r="AA666" i="2"/>
  <c r="AD666" i="2"/>
  <c r="Z666" i="2"/>
  <c r="U666" i="2"/>
  <c r="T666" i="2" s="1"/>
  <c r="A667" i="2"/>
  <c r="B667" i="2"/>
  <c r="W666" i="2"/>
  <c r="V666" i="2" s="1"/>
  <c r="S667" i="2" l="1"/>
  <c r="X666" i="2"/>
  <c r="Y666" i="2" s="1"/>
  <c r="AC667" i="2" l="1"/>
  <c r="AD667" i="2"/>
  <c r="Z667" i="2"/>
  <c r="AA667" i="2"/>
  <c r="AB667" i="2"/>
  <c r="U667" i="2"/>
  <c r="T667" i="2" s="1"/>
  <c r="W667" i="2"/>
  <c r="V667" i="2" s="1"/>
  <c r="A668" i="2"/>
  <c r="B668" i="2"/>
  <c r="X667" i="2" l="1"/>
  <c r="Y667" i="2" s="1"/>
  <c r="S668" i="2"/>
  <c r="AB668" i="2" l="1"/>
  <c r="Z668" i="2"/>
  <c r="AC668" i="2"/>
  <c r="AA668" i="2"/>
  <c r="AD668" i="2"/>
  <c r="U668" i="2"/>
  <c r="T668" i="2" s="1"/>
  <c r="W668" i="2"/>
  <c r="V668" i="2" s="1"/>
  <c r="A669" i="2"/>
  <c r="B669" i="2"/>
  <c r="X668" i="2" l="1"/>
  <c r="Y668" i="2" s="1"/>
  <c r="S669" i="2"/>
  <c r="AB669" i="2" l="1"/>
  <c r="Z669" i="2"/>
  <c r="AA669" i="2"/>
  <c r="AC669" i="2"/>
  <c r="AD669" i="2"/>
  <c r="U669" i="2"/>
  <c r="T669" i="2" s="1"/>
  <c r="W669" i="2"/>
  <c r="V669" i="2" s="1"/>
  <c r="A670" i="2"/>
  <c r="B670" i="2"/>
  <c r="X669" i="2" l="1"/>
  <c r="Y669" i="2" s="1"/>
  <c r="S670" i="2"/>
  <c r="AD670" i="2" l="1"/>
  <c r="AC670" i="2"/>
  <c r="AA670" i="2"/>
  <c r="AB670" i="2"/>
  <c r="Z670" i="2"/>
  <c r="U670" i="2"/>
  <c r="T670" i="2" s="1"/>
  <c r="W670" i="2"/>
  <c r="V670" i="2" s="1"/>
  <c r="A671" i="2"/>
  <c r="B671" i="2"/>
  <c r="S671" i="2" l="1"/>
  <c r="X670" i="2"/>
  <c r="Y670" i="2" s="1"/>
  <c r="AA671" i="2" l="1"/>
  <c r="AB671" i="2"/>
  <c r="AC671" i="2"/>
  <c r="AD671" i="2"/>
  <c r="Z671" i="2"/>
  <c r="U671" i="2"/>
  <c r="T671" i="2" s="1"/>
  <c r="A672" i="2"/>
  <c r="B672" i="2"/>
  <c r="W671" i="2"/>
  <c r="V671" i="2" s="1"/>
  <c r="S672" i="2" l="1"/>
  <c r="X671" i="2"/>
  <c r="Y671" i="2" s="1"/>
  <c r="AA672" i="2" l="1"/>
  <c r="AB672" i="2"/>
  <c r="Z672" i="2"/>
  <c r="AC672" i="2"/>
  <c r="AD672" i="2"/>
  <c r="U672" i="2"/>
  <c r="T672" i="2" s="1"/>
  <c r="W672" i="2"/>
  <c r="V672" i="2" s="1"/>
  <c r="A673" i="2"/>
  <c r="B673" i="2"/>
  <c r="X672" i="2" l="1"/>
  <c r="Y672" i="2" s="1"/>
  <c r="S673" i="2"/>
  <c r="Z673" i="2" l="1"/>
  <c r="AA673" i="2"/>
  <c r="AC673" i="2"/>
  <c r="AD673" i="2"/>
  <c r="AB673" i="2"/>
  <c r="U673" i="2"/>
  <c r="T673" i="2" s="1"/>
  <c r="W673" i="2"/>
  <c r="V673" i="2" s="1"/>
  <c r="A674" i="2"/>
  <c r="B674" i="2"/>
  <c r="X673" i="2" l="1"/>
  <c r="Y673" i="2" s="1"/>
  <c r="S674" i="2"/>
  <c r="AD674" i="2" l="1"/>
  <c r="AA674" i="2"/>
  <c r="Z674" i="2"/>
  <c r="AC674" i="2"/>
  <c r="AB674" i="2"/>
  <c r="U674" i="2"/>
  <c r="T674" i="2" s="1"/>
  <c r="A675" i="2"/>
  <c r="B675" i="2"/>
  <c r="W674" i="2"/>
  <c r="V674" i="2" s="1"/>
  <c r="X674" i="2" l="1"/>
  <c r="Y674" i="2" s="1"/>
  <c r="S675" i="2"/>
  <c r="AB675" i="2" l="1"/>
  <c r="AD675" i="2"/>
  <c r="AC675" i="2"/>
  <c r="Z675" i="2"/>
  <c r="AA675" i="2"/>
  <c r="U675" i="2"/>
  <c r="T675" i="2" s="1"/>
  <c r="W675" i="2"/>
  <c r="V675" i="2" s="1"/>
  <c r="A676" i="2"/>
  <c r="B676" i="2"/>
  <c r="X675" i="2" l="1"/>
  <c r="Y675" i="2" s="1"/>
  <c r="S676" i="2"/>
  <c r="AC676" i="2" l="1"/>
  <c r="Z676" i="2"/>
  <c r="AA676" i="2"/>
  <c r="AD676" i="2"/>
  <c r="AB676" i="2"/>
  <c r="U676" i="2"/>
  <c r="T676" i="2" s="1"/>
  <c r="W676" i="2"/>
  <c r="V676" i="2" s="1"/>
  <c r="A677" i="2"/>
  <c r="B677" i="2"/>
  <c r="X676" i="2" l="1"/>
  <c r="Y676" i="2" s="1"/>
  <c r="S677" i="2"/>
  <c r="Z677" i="2" l="1"/>
  <c r="AC677" i="2"/>
  <c r="AD677" i="2"/>
  <c r="AA677" i="2"/>
  <c r="AB677" i="2"/>
  <c r="U677" i="2"/>
  <c r="T677" i="2" s="1"/>
  <c r="A678" i="2"/>
  <c r="B678" i="2"/>
  <c r="W677" i="2"/>
  <c r="V677" i="2" s="1"/>
  <c r="X677" i="2" l="1"/>
  <c r="Y677" i="2" s="1"/>
  <c r="S678" i="2"/>
  <c r="AB678" i="2" l="1"/>
  <c r="AA678" i="2"/>
  <c r="AC678" i="2"/>
  <c r="Z678" i="2"/>
  <c r="AD678" i="2"/>
  <c r="U678" i="2"/>
  <c r="T678" i="2" s="1"/>
  <c r="W678" i="2"/>
  <c r="V678" i="2" s="1"/>
  <c r="A679" i="2"/>
  <c r="B679" i="2"/>
  <c r="S679" i="2" l="1"/>
  <c r="X678" i="2"/>
  <c r="Y678" i="2" s="1"/>
  <c r="AC679" i="2" l="1"/>
  <c r="AA679" i="2"/>
  <c r="Z679" i="2"/>
  <c r="AD679" i="2"/>
  <c r="AB679" i="2"/>
  <c r="U679" i="2"/>
  <c r="T679" i="2" s="1"/>
  <c r="A680" i="2"/>
  <c r="B680" i="2"/>
  <c r="W679" i="2"/>
  <c r="V679" i="2" s="1"/>
  <c r="X679" i="2" l="1"/>
  <c r="Y679" i="2" s="1"/>
  <c r="S680" i="2"/>
  <c r="Z680" i="2" l="1"/>
  <c r="AC680" i="2"/>
  <c r="AA680" i="2"/>
  <c r="AB680" i="2"/>
  <c r="AD680" i="2"/>
  <c r="U680" i="2"/>
  <c r="T680" i="2" s="1"/>
  <c r="W680" i="2"/>
  <c r="V680" i="2" s="1"/>
  <c r="A681" i="2"/>
  <c r="B681" i="2"/>
  <c r="X680" i="2" l="1"/>
  <c r="Y680" i="2" s="1"/>
  <c r="S681" i="2"/>
  <c r="AB681" i="2" l="1"/>
  <c r="Z681" i="2"/>
  <c r="AD681" i="2"/>
  <c r="AA681" i="2"/>
  <c r="AC681" i="2"/>
  <c r="U681" i="2"/>
  <c r="T681" i="2" s="1"/>
  <c r="A682" i="2"/>
  <c r="B682" i="2"/>
  <c r="W681" i="2"/>
  <c r="V681" i="2" s="1"/>
  <c r="X681" i="2" l="1"/>
  <c r="Y681" i="2" s="1"/>
  <c r="S682" i="2"/>
  <c r="AC682" i="2" l="1"/>
  <c r="AB682" i="2"/>
  <c r="AA682" i="2"/>
  <c r="Z682" i="2"/>
  <c r="AD682" i="2"/>
  <c r="U682" i="2"/>
  <c r="T682" i="2" s="1"/>
  <c r="W682" i="2"/>
  <c r="V682" i="2" s="1"/>
  <c r="A683" i="2"/>
  <c r="B683" i="2"/>
  <c r="X682" i="2" l="1"/>
  <c r="Y682" i="2" s="1"/>
  <c r="S683" i="2"/>
  <c r="AC683" i="2" l="1"/>
  <c r="AB683" i="2"/>
  <c r="AD683" i="2"/>
  <c r="AA683" i="2"/>
  <c r="Z683" i="2"/>
  <c r="U683" i="2"/>
  <c r="T683" i="2" s="1"/>
  <c r="A684" i="2"/>
  <c r="B684" i="2"/>
  <c r="W683" i="2"/>
  <c r="V683" i="2" s="1"/>
  <c r="X683" i="2" l="1"/>
  <c r="Y683" i="2" s="1"/>
  <c r="S684" i="2"/>
  <c r="AB684" i="2" l="1"/>
  <c r="AC684" i="2"/>
  <c r="AD684" i="2"/>
  <c r="AA684" i="2"/>
  <c r="Z684" i="2"/>
  <c r="U684" i="2"/>
  <c r="T684" i="2" s="1"/>
  <c r="A685" i="2"/>
  <c r="B685" i="2"/>
  <c r="W684" i="2"/>
  <c r="V684" i="2" s="1"/>
  <c r="S685" i="2" l="1"/>
  <c r="X684" i="2"/>
  <c r="Y684" i="2" s="1"/>
  <c r="AB685" i="2" l="1"/>
  <c r="AA685" i="2"/>
  <c r="AD685" i="2"/>
  <c r="Z685" i="2"/>
  <c r="AC685" i="2"/>
  <c r="U685" i="2"/>
  <c r="T685" i="2" s="1"/>
  <c r="A686" i="2"/>
  <c r="B686" i="2"/>
  <c r="W685" i="2"/>
  <c r="V685" i="2" s="1"/>
  <c r="X685" i="2" l="1"/>
  <c r="Y685" i="2" s="1"/>
  <c r="S686" i="2"/>
  <c r="AD686" i="2" l="1"/>
  <c r="AC686" i="2"/>
  <c r="AA686" i="2"/>
  <c r="AB686" i="2"/>
  <c r="Z686" i="2"/>
  <c r="U686" i="2"/>
  <c r="T686" i="2" s="1"/>
  <c r="W686" i="2"/>
  <c r="V686" i="2" s="1"/>
  <c r="A687" i="2"/>
  <c r="B687" i="2"/>
  <c r="S687" i="2" l="1"/>
  <c r="X686" i="2"/>
  <c r="Y686" i="2" s="1"/>
  <c r="AA687" i="2" l="1"/>
  <c r="AD687" i="2"/>
  <c r="AB687" i="2"/>
  <c r="Z687" i="2"/>
  <c r="AC687" i="2"/>
  <c r="U687" i="2"/>
  <c r="T687" i="2" s="1"/>
  <c r="A688" i="2"/>
  <c r="B688" i="2"/>
  <c r="W687" i="2"/>
  <c r="V687" i="2" s="1"/>
  <c r="X687" i="2" l="1"/>
  <c r="Y687" i="2" s="1"/>
  <c r="S688" i="2"/>
  <c r="AA688" i="2" l="1"/>
  <c r="AB688" i="2"/>
  <c r="Z688" i="2"/>
  <c r="AC688" i="2"/>
  <c r="AD688" i="2"/>
  <c r="U688" i="2"/>
  <c r="T688" i="2" s="1"/>
  <c r="W688" i="2"/>
  <c r="V688" i="2" s="1"/>
  <c r="A689" i="2"/>
  <c r="B689" i="2"/>
  <c r="X688" i="2" l="1"/>
  <c r="Y688" i="2" s="1"/>
  <c r="S689" i="2"/>
  <c r="Z689" i="2" l="1"/>
  <c r="AA689" i="2"/>
  <c r="AC689" i="2"/>
  <c r="AD689" i="2"/>
  <c r="AB689" i="2"/>
  <c r="U689" i="2"/>
  <c r="T689" i="2" s="1"/>
  <c r="W689" i="2"/>
  <c r="V689" i="2" s="1"/>
  <c r="A690" i="2"/>
  <c r="B690" i="2"/>
  <c r="X689" i="2" l="1"/>
  <c r="Y689" i="2" s="1"/>
  <c r="S690" i="2"/>
  <c r="AD690" i="2" l="1"/>
  <c r="AA690" i="2"/>
  <c r="AB690" i="2"/>
  <c r="Z690" i="2"/>
  <c r="AC690" i="2"/>
  <c r="U690" i="2"/>
  <c r="T690" i="2" s="1"/>
  <c r="W690" i="2"/>
  <c r="V690" i="2" s="1"/>
  <c r="A691" i="2"/>
  <c r="B691" i="2"/>
  <c r="S691" i="2" l="1"/>
  <c r="X690" i="2"/>
  <c r="Y690" i="2" s="1"/>
  <c r="AB691" i="2" l="1"/>
  <c r="AC691" i="2"/>
  <c r="AA691" i="2"/>
  <c r="Z691" i="2"/>
  <c r="AD691" i="2"/>
  <c r="U691" i="2"/>
  <c r="T691" i="2" s="1"/>
  <c r="W691" i="2"/>
  <c r="V691" i="2" s="1"/>
  <c r="A692" i="2"/>
  <c r="B692" i="2"/>
  <c r="X691" i="2" l="1"/>
  <c r="Y691" i="2" s="1"/>
  <c r="S692" i="2"/>
  <c r="AC692" i="2" l="1"/>
  <c r="Z692" i="2"/>
  <c r="AA692" i="2"/>
  <c r="AB692" i="2"/>
  <c r="AD692" i="2"/>
  <c r="U692" i="2"/>
  <c r="T692" i="2" s="1"/>
  <c r="W692" i="2"/>
  <c r="V692" i="2" s="1"/>
  <c r="A693" i="2"/>
  <c r="B693" i="2"/>
  <c r="X692" i="2" l="1"/>
  <c r="Y692" i="2" s="1"/>
  <c r="S693" i="2"/>
  <c r="AC693" i="2" l="1"/>
  <c r="AD693" i="2"/>
  <c r="Z693" i="2"/>
  <c r="AA693" i="2"/>
  <c r="AB693" i="2"/>
  <c r="U693" i="2"/>
  <c r="T693" i="2" s="1"/>
  <c r="A694" i="2"/>
  <c r="B694" i="2"/>
  <c r="W693" i="2"/>
  <c r="V693" i="2" s="1"/>
  <c r="X693" i="2" l="1"/>
  <c r="Y693" i="2" s="1"/>
  <c r="S694" i="2"/>
  <c r="AD694" i="2" l="1"/>
  <c r="AB694" i="2"/>
  <c r="AA694" i="2"/>
  <c r="Z694" i="2"/>
  <c r="AC694" i="2"/>
  <c r="U694" i="2"/>
  <c r="T694" i="2" s="1"/>
  <c r="W694" i="2"/>
  <c r="V694" i="2" s="1"/>
  <c r="A695" i="2"/>
  <c r="B695" i="2"/>
  <c r="X694" i="2" l="1"/>
  <c r="Y694" i="2" s="1"/>
  <c r="S695" i="2"/>
  <c r="AC695" i="2" l="1"/>
  <c r="Z695" i="2"/>
  <c r="AD695" i="2"/>
  <c r="AA695" i="2"/>
  <c r="AB695" i="2"/>
  <c r="U695" i="2"/>
  <c r="T695" i="2" s="1"/>
  <c r="A696" i="2"/>
  <c r="B696" i="2"/>
  <c r="W695" i="2"/>
  <c r="V695" i="2" s="1"/>
  <c r="X695" i="2" l="1"/>
  <c r="Y695" i="2" s="1"/>
  <c r="S696" i="2"/>
  <c r="Z696" i="2" l="1"/>
  <c r="AC696" i="2"/>
  <c r="AB696" i="2"/>
  <c r="AA696" i="2"/>
  <c r="AD696" i="2"/>
  <c r="U696" i="2"/>
  <c r="T696" i="2" s="1"/>
  <c r="A697" i="2"/>
  <c r="B697" i="2"/>
  <c r="W696" i="2"/>
  <c r="V696" i="2" s="1"/>
  <c r="X696" i="2" l="1"/>
  <c r="Y696" i="2" s="1"/>
  <c r="S697" i="2"/>
  <c r="Z697" i="2" l="1"/>
  <c r="AB697" i="2"/>
  <c r="AC697" i="2"/>
  <c r="AA697" i="2"/>
  <c r="AD697" i="2"/>
  <c r="U697" i="2"/>
  <c r="T697" i="2" s="1"/>
  <c r="A698" i="2"/>
  <c r="B698" i="2"/>
  <c r="W697" i="2"/>
  <c r="V697" i="2" s="1"/>
  <c r="X697" i="2" l="1"/>
  <c r="Y697" i="2" s="1"/>
  <c r="S698" i="2"/>
  <c r="AC698" i="2" l="1"/>
  <c r="AB698" i="2"/>
  <c r="AD698" i="2"/>
  <c r="AA698" i="2"/>
  <c r="Z698" i="2"/>
  <c r="U698" i="2"/>
  <c r="T698" i="2" s="1"/>
  <c r="A699" i="2"/>
  <c r="B699" i="2"/>
  <c r="W698" i="2"/>
  <c r="V698" i="2" s="1"/>
  <c r="X698" i="2" l="1"/>
  <c r="Y698" i="2" s="1"/>
  <c r="S699" i="2"/>
  <c r="AB699" i="2" l="1"/>
  <c r="AA699" i="2"/>
  <c r="AD699" i="2"/>
  <c r="AC699" i="2"/>
  <c r="Z699" i="2"/>
  <c r="U699" i="2"/>
  <c r="T699" i="2" s="1"/>
  <c r="W699" i="2"/>
  <c r="V699" i="2" s="1"/>
  <c r="A700" i="2"/>
  <c r="B700" i="2"/>
  <c r="X699" i="2" l="1"/>
  <c r="Y699" i="2" s="1"/>
  <c r="S700" i="2"/>
  <c r="AB700" i="2" l="1"/>
  <c r="Z700" i="2"/>
  <c r="AA700" i="2"/>
  <c r="AC700" i="2"/>
  <c r="AD700" i="2"/>
  <c r="U700" i="2"/>
  <c r="T700" i="2" s="1"/>
  <c r="A701" i="2"/>
  <c r="B701" i="2"/>
  <c r="W700" i="2"/>
  <c r="V700" i="2" s="1"/>
  <c r="S701" i="2" l="1"/>
  <c r="X700" i="2"/>
  <c r="Y700" i="2" s="1"/>
  <c r="AB701" i="2" l="1"/>
  <c r="Z701" i="2"/>
  <c r="AC701" i="2"/>
  <c r="AD701" i="2"/>
  <c r="AA701" i="2"/>
  <c r="U701" i="2"/>
  <c r="T701" i="2" s="1"/>
  <c r="W701" i="2"/>
  <c r="V701" i="2" s="1"/>
  <c r="A702" i="2"/>
  <c r="B702" i="2"/>
  <c r="X701" i="2" l="1"/>
  <c r="Y701" i="2" s="1"/>
  <c r="S702" i="2"/>
  <c r="AC702" i="2" l="1"/>
  <c r="AA702" i="2"/>
  <c r="AD702" i="2"/>
  <c r="AB702" i="2"/>
  <c r="Z702" i="2"/>
  <c r="U702" i="2"/>
  <c r="T702" i="2" s="1"/>
  <c r="W702" i="2"/>
  <c r="V702" i="2" s="1"/>
  <c r="A703" i="2"/>
  <c r="B703" i="2"/>
  <c r="S703" i="2" l="1"/>
  <c r="X702" i="2"/>
  <c r="Y702" i="2" s="1"/>
  <c r="AA703" i="2" l="1"/>
  <c r="AC703" i="2"/>
  <c r="AB703" i="2"/>
  <c r="Z703" i="2"/>
  <c r="AD703" i="2"/>
  <c r="U703" i="2"/>
  <c r="T703" i="2" s="1"/>
  <c r="A704" i="2"/>
  <c r="B704" i="2"/>
  <c r="W703" i="2"/>
  <c r="V703" i="2" s="1"/>
  <c r="X703" i="2" l="1"/>
  <c r="Y703" i="2" s="1"/>
  <c r="S704" i="2"/>
  <c r="AA704" i="2" l="1"/>
  <c r="AB704" i="2"/>
  <c r="AD704" i="2"/>
  <c r="Z704" i="2"/>
  <c r="AC704" i="2"/>
  <c r="U704" i="2"/>
  <c r="T704" i="2" s="1"/>
  <c r="W704" i="2"/>
  <c r="V704" i="2" s="1"/>
  <c r="A705" i="2"/>
  <c r="B705" i="2"/>
  <c r="S705" i="2" l="1"/>
  <c r="X704" i="2"/>
  <c r="Y704" i="2" s="1"/>
  <c r="Z705" i="2" l="1"/>
  <c r="AA705" i="2"/>
  <c r="AC705" i="2"/>
  <c r="AD705" i="2"/>
  <c r="AB705" i="2"/>
  <c r="U705" i="2"/>
  <c r="T705" i="2" s="1"/>
  <c r="W705" i="2"/>
  <c r="V705" i="2" s="1"/>
  <c r="A706" i="2"/>
  <c r="B706" i="2"/>
  <c r="X705" i="2" l="1"/>
  <c r="Y705" i="2" s="1"/>
  <c r="S706" i="2"/>
  <c r="AD706" i="2" l="1"/>
  <c r="AA706" i="2"/>
  <c r="Z706" i="2"/>
  <c r="AB706" i="2"/>
  <c r="AC706" i="2"/>
  <c r="U706" i="2"/>
  <c r="T706" i="2" s="1"/>
  <c r="W706" i="2"/>
  <c r="V706" i="2" s="1"/>
  <c r="A707" i="2"/>
  <c r="B707" i="2"/>
  <c r="X706" i="2" l="1"/>
  <c r="Y706" i="2" s="1"/>
  <c r="S707" i="2"/>
  <c r="AB707" i="2" l="1"/>
  <c r="AA707" i="2"/>
  <c r="AD707" i="2"/>
  <c r="Z707" i="2"/>
  <c r="AC707" i="2"/>
  <c r="U707" i="2"/>
  <c r="T707" i="2" s="1"/>
  <c r="W707" i="2"/>
  <c r="V707" i="2" s="1"/>
  <c r="A708" i="2"/>
  <c r="B708" i="2"/>
  <c r="X707" i="2" l="1"/>
  <c r="Y707" i="2" s="1"/>
  <c r="S708" i="2"/>
  <c r="AC708" i="2" l="1"/>
  <c r="Z708" i="2"/>
  <c r="AA708" i="2"/>
  <c r="AD708" i="2"/>
  <c r="AB708" i="2"/>
  <c r="U708" i="2"/>
  <c r="T708" i="2" s="1"/>
  <c r="A709" i="2"/>
  <c r="B709" i="2"/>
  <c r="W708" i="2"/>
  <c r="V708" i="2" s="1"/>
  <c r="X708" i="2" l="1"/>
  <c r="Y708" i="2" s="1"/>
  <c r="S709" i="2"/>
  <c r="AC709" i="2" l="1"/>
  <c r="AD709" i="2"/>
  <c r="AA709" i="2"/>
  <c r="Z709" i="2"/>
  <c r="AB709" i="2"/>
  <c r="U709" i="2"/>
  <c r="T709" i="2" s="1"/>
  <c r="W709" i="2"/>
  <c r="V709" i="2" s="1"/>
  <c r="A710" i="2"/>
  <c r="B710" i="2"/>
  <c r="S710" i="2" l="1"/>
  <c r="X709" i="2"/>
  <c r="Y709" i="2" s="1"/>
  <c r="AB710" i="2" l="1"/>
  <c r="AD710" i="2"/>
  <c r="AA710" i="2"/>
  <c r="AC710" i="2"/>
  <c r="Z710" i="2"/>
  <c r="U710" i="2"/>
  <c r="T710" i="2" s="1"/>
  <c r="W710" i="2"/>
  <c r="V710" i="2" s="1"/>
  <c r="A711" i="2"/>
  <c r="B711" i="2"/>
  <c r="X710" i="2" l="1"/>
  <c r="Y710" i="2" s="1"/>
  <c r="S711" i="2"/>
  <c r="AC711" i="2" l="1"/>
  <c r="Z711" i="2"/>
  <c r="AB711" i="2"/>
  <c r="AD711" i="2"/>
  <c r="AA711" i="2"/>
  <c r="U711" i="2"/>
  <c r="T711" i="2" s="1"/>
  <c r="A712" i="2"/>
  <c r="B712" i="2"/>
  <c r="W711" i="2"/>
  <c r="V711" i="2" s="1"/>
  <c r="X711" i="2" l="1"/>
  <c r="Y711" i="2" s="1"/>
  <c r="S712" i="2"/>
  <c r="Z712" i="2" l="1"/>
  <c r="AC712" i="2"/>
  <c r="AA712" i="2"/>
  <c r="AB712" i="2"/>
  <c r="AD712" i="2"/>
  <c r="U712" i="2"/>
  <c r="T712" i="2" s="1"/>
  <c r="W712" i="2"/>
  <c r="V712" i="2" s="1"/>
  <c r="A713" i="2"/>
  <c r="B713" i="2"/>
  <c r="S713" i="2" l="1"/>
  <c r="X712" i="2"/>
  <c r="Y712" i="2" s="1"/>
  <c r="Z713" i="2" l="1"/>
  <c r="AB713" i="2"/>
  <c r="AD713" i="2"/>
  <c r="AC713" i="2"/>
  <c r="AA713" i="2"/>
  <c r="U713" i="2"/>
  <c r="T713" i="2" s="1"/>
  <c r="W713" i="2"/>
  <c r="V713" i="2" s="1"/>
  <c r="A714" i="2"/>
  <c r="B714" i="2"/>
  <c r="X713" i="2" l="1"/>
  <c r="Y713" i="2" s="1"/>
  <c r="S714" i="2"/>
  <c r="AD714" i="2" l="1"/>
  <c r="AC714" i="2"/>
  <c r="AB714" i="2"/>
  <c r="Z714" i="2"/>
  <c r="AA714" i="2"/>
  <c r="U714" i="2"/>
  <c r="T714" i="2" s="1"/>
  <c r="A715" i="2"/>
  <c r="B715" i="2"/>
  <c r="W714" i="2"/>
  <c r="V714" i="2" s="1"/>
  <c r="X714" i="2" l="1"/>
  <c r="Y714" i="2" s="1"/>
  <c r="S715" i="2"/>
  <c r="AA715" i="2" l="1"/>
  <c r="AB715" i="2"/>
  <c r="Z715" i="2"/>
  <c r="AC715" i="2"/>
  <c r="AD715" i="2"/>
  <c r="U715" i="2"/>
  <c r="T715" i="2" s="1"/>
  <c r="W715" i="2"/>
  <c r="V715" i="2" s="1"/>
  <c r="A716" i="2"/>
  <c r="B716" i="2"/>
  <c r="X715" i="2" l="1"/>
  <c r="Y715" i="2" s="1"/>
  <c r="S716" i="2"/>
  <c r="AB716" i="2" l="1"/>
  <c r="AC716" i="2"/>
  <c r="AA716" i="2"/>
  <c r="Z716" i="2"/>
  <c r="AD716" i="2"/>
  <c r="U716" i="2"/>
  <c r="T716" i="2" s="1"/>
  <c r="W716" i="2"/>
  <c r="V716" i="2" s="1"/>
  <c r="A717" i="2"/>
  <c r="B717" i="2"/>
  <c r="S717" i="2" l="1"/>
  <c r="X716" i="2"/>
  <c r="Y716" i="2" s="1"/>
  <c r="Z717" i="2" l="1"/>
  <c r="AB717" i="2"/>
  <c r="AA717" i="2"/>
  <c r="AC717" i="2"/>
  <c r="AD717" i="2"/>
  <c r="U717" i="2"/>
  <c r="T717" i="2" s="1"/>
  <c r="W717" i="2"/>
  <c r="V717" i="2" s="1"/>
  <c r="A718" i="2"/>
  <c r="B718" i="2"/>
  <c r="X717" i="2" l="1"/>
  <c r="Y717" i="2" s="1"/>
  <c r="S718" i="2"/>
  <c r="AC718" i="2" l="1"/>
  <c r="AD718" i="2"/>
  <c r="AB718" i="2"/>
  <c r="Z718" i="2"/>
  <c r="AA718" i="2"/>
  <c r="U718" i="2"/>
  <c r="T718" i="2" s="1"/>
  <c r="W718" i="2"/>
  <c r="V718" i="2" s="1"/>
  <c r="A719" i="2"/>
  <c r="B719" i="2"/>
  <c r="S719" i="2" l="1"/>
  <c r="X718" i="2"/>
  <c r="Y718" i="2" s="1"/>
  <c r="AA719" i="2" l="1"/>
  <c r="AC719" i="2"/>
  <c r="AD719" i="2"/>
  <c r="AB719" i="2"/>
  <c r="Z719" i="2"/>
  <c r="U719" i="2"/>
  <c r="T719" i="2" s="1"/>
  <c r="W719" i="2"/>
  <c r="V719" i="2" s="1"/>
  <c r="A720" i="2"/>
  <c r="B720" i="2"/>
  <c r="X719" i="2" l="1"/>
  <c r="Y719" i="2" s="1"/>
  <c r="S720" i="2"/>
  <c r="AA720" i="2" l="1"/>
  <c r="Z720" i="2"/>
  <c r="AC720" i="2"/>
  <c r="AD720" i="2"/>
  <c r="AB720" i="2"/>
  <c r="U720" i="2"/>
  <c r="T720" i="2" s="1"/>
  <c r="W720" i="2"/>
  <c r="V720" i="2" s="1"/>
  <c r="A721" i="2"/>
  <c r="B721" i="2"/>
  <c r="S721" i="2" l="1"/>
  <c r="X720" i="2"/>
  <c r="Y720" i="2" s="1"/>
  <c r="Z721" i="2" l="1"/>
  <c r="AA721" i="2"/>
  <c r="AC721" i="2"/>
  <c r="AD721" i="2"/>
  <c r="AB721" i="2"/>
  <c r="U721" i="2"/>
  <c r="T721" i="2" s="1"/>
  <c r="A722" i="2"/>
  <c r="B722" i="2"/>
  <c r="W721" i="2"/>
  <c r="V721" i="2" s="1"/>
  <c r="X721" i="2" l="1"/>
  <c r="Y721" i="2" s="1"/>
  <c r="S722" i="2"/>
  <c r="AD722" i="2" l="1"/>
  <c r="AA722" i="2"/>
  <c r="AB722" i="2"/>
  <c r="Z722" i="2"/>
  <c r="AC722" i="2"/>
  <c r="U722" i="2"/>
  <c r="T722" i="2" s="1"/>
  <c r="A723" i="2"/>
  <c r="B723" i="2"/>
  <c r="W722" i="2"/>
  <c r="V722" i="2" s="1"/>
  <c r="X722" i="2" l="1"/>
  <c r="Y722" i="2" s="1"/>
  <c r="S723" i="2"/>
  <c r="AB723" i="2" l="1"/>
  <c r="Z723" i="2"/>
  <c r="AA723" i="2"/>
  <c r="AC723" i="2"/>
  <c r="AD723" i="2"/>
  <c r="U723" i="2"/>
  <c r="T723" i="2" s="1"/>
  <c r="W723" i="2"/>
  <c r="V723" i="2" s="1"/>
  <c r="A724" i="2"/>
  <c r="B724" i="2"/>
  <c r="X723" i="2" l="1"/>
  <c r="Y723" i="2" s="1"/>
  <c r="S724" i="2"/>
  <c r="AC724" i="2" l="1"/>
  <c r="Z724" i="2"/>
  <c r="AA724" i="2"/>
  <c r="AB724" i="2"/>
  <c r="AD724" i="2"/>
  <c r="U724" i="2"/>
  <c r="T724" i="2" s="1"/>
  <c r="A725" i="2"/>
  <c r="B725" i="2"/>
  <c r="W724" i="2"/>
  <c r="V724" i="2" s="1"/>
  <c r="X724" i="2" l="1"/>
  <c r="Y724" i="2" s="1"/>
  <c r="S725" i="2"/>
  <c r="AC725" i="2" l="1"/>
  <c r="AD725" i="2"/>
  <c r="AA725" i="2"/>
  <c r="Z725" i="2"/>
  <c r="AB725" i="2"/>
  <c r="U725" i="2"/>
  <c r="T725" i="2" s="1"/>
  <c r="A726" i="2"/>
  <c r="B726" i="2"/>
  <c r="W725" i="2"/>
  <c r="V725" i="2" s="1"/>
  <c r="X725" i="2" l="1"/>
  <c r="Y725" i="2" s="1"/>
  <c r="S726" i="2"/>
  <c r="AB726" i="2" l="1"/>
  <c r="AA726" i="2"/>
  <c r="AC726" i="2"/>
  <c r="AD726" i="2"/>
  <c r="Z726" i="2"/>
  <c r="U726" i="2"/>
  <c r="T726" i="2" s="1"/>
  <c r="A727" i="2"/>
  <c r="B727" i="2"/>
  <c r="W726" i="2"/>
  <c r="V726" i="2" s="1"/>
  <c r="X726" i="2" l="1"/>
  <c r="Y726" i="2" s="1"/>
  <c r="S727" i="2"/>
  <c r="AC727" i="2" l="1"/>
  <c r="AB727" i="2"/>
  <c r="Z727" i="2"/>
  <c r="AA727" i="2"/>
  <c r="AD727" i="2"/>
  <c r="U727" i="2"/>
  <c r="T727" i="2" s="1"/>
  <c r="A728" i="2"/>
  <c r="B728" i="2"/>
  <c r="W727" i="2"/>
  <c r="V727" i="2" s="1"/>
  <c r="X727" i="2" l="1"/>
  <c r="Y727" i="2" s="1"/>
  <c r="S728" i="2"/>
  <c r="Z728" i="2" l="1"/>
  <c r="AC728" i="2"/>
  <c r="AB728" i="2"/>
  <c r="AD728" i="2"/>
  <c r="AA728" i="2"/>
  <c r="U728" i="2"/>
  <c r="T728" i="2" s="1"/>
  <c r="W728" i="2"/>
  <c r="V728" i="2" s="1"/>
  <c r="A729" i="2"/>
  <c r="B729" i="2"/>
  <c r="X728" i="2" l="1"/>
  <c r="Y728" i="2" s="1"/>
  <c r="S729" i="2"/>
  <c r="AB729" i="2" l="1"/>
  <c r="AC729" i="2"/>
  <c r="Z729" i="2"/>
  <c r="AD729" i="2"/>
  <c r="AA729" i="2"/>
  <c r="U729" i="2"/>
  <c r="T729" i="2" s="1"/>
  <c r="W729" i="2"/>
  <c r="V729" i="2" s="1"/>
  <c r="A730" i="2"/>
  <c r="B730" i="2"/>
  <c r="S730" i="2" l="1"/>
  <c r="X729" i="2"/>
  <c r="Y729" i="2" s="1"/>
  <c r="AC730" i="2" l="1"/>
  <c r="AD730" i="2"/>
  <c r="AB730" i="2"/>
  <c r="AA730" i="2"/>
  <c r="Z730" i="2"/>
  <c r="U730" i="2"/>
  <c r="T730" i="2" s="1"/>
  <c r="W730" i="2"/>
  <c r="V730" i="2" s="1"/>
  <c r="A731" i="2"/>
  <c r="B731" i="2"/>
  <c r="X730" i="2" l="1"/>
  <c r="Y730" i="2" s="1"/>
  <c r="S731" i="2"/>
  <c r="AC731" i="2" l="1"/>
  <c r="AD731" i="2"/>
  <c r="AA731" i="2"/>
  <c r="Z731" i="2"/>
  <c r="AB731" i="2"/>
  <c r="U731" i="2"/>
  <c r="T731" i="2" s="1"/>
  <c r="W731" i="2"/>
  <c r="V731" i="2" s="1"/>
  <c r="A732" i="2"/>
  <c r="B732" i="2"/>
  <c r="S732" i="2" l="1"/>
  <c r="X731" i="2"/>
  <c r="Y731" i="2" s="1"/>
  <c r="AB732" i="2" l="1"/>
  <c r="Z732" i="2"/>
  <c r="AC732" i="2"/>
  <c r="AA732" i="2"/>
  <c r="AD732" i="2"/>
  <c r="U732" i="2"/>
  <c r="T732" i="2" s="1"/>
  <c r="W732" i="2"/>
  <c r="V732" i="2" s="1"/>
  <c r="A733" i="2"/>
  <c r="B733" i="2"/>
  <c r="X732" i="2" l="1"/>
  <c r="Y732" i="2" s="1"/>
  <c r="S733" i="2"/>
  <c r="AB733" i="2" l="1"/>
  <c r="Z733" i="2"/>
  <c r="AA733" i="2"/>
  <c r="AC733" i="2"/>
  <c r="AD733" i="2"/>
  <c r="U733" i="2"/>
  <c r="T733" i="2" s="1"/>
  <c r="W733" i="2"/>
  <c r="V733" i="2" s="1"/>
  <c r="A734" i="2"/>
  <c r="B734" i="2"/>
  <c r="X733" i="2" l="1"/>
  <c r="Y733" i="2" s="1"/>
  <c r="S734" i="2"/>
  <c r="AD734" i="2" l="1"/>
  <c r="AC734" i="2"/>
  <c r="AA734" i="2"/>
  <c r="Z734" i="2"/>
  <c r="AB734" i="2"/>
  <c r="U734" i="2"/>
  <c r="T734" i="2" s="1"/>
  <c r="A735" i="2"/>
  <c r="B735" i="2"/>
  <c r="W734" i="2"/>
  <c r="V734" i="2" s="1"/>
  <c r="S735" i="2" l="1"/>
  <c r="X734" i="2"/>
  <c r="Y734" i="2" s="1"/>
  <c r="AA735" i="2" l="1"/>
  <c r="AB735" i="2"/>
  <c r="Z735" i="2"/>
  <c r="AD735" i="2"/>
  <c r="AC735" i="2"/>
  <c r="U735" i="2"/>
  <c r="T735" i="2" s="1"/>
  <c r="W735" i="2"/>
  <c r="V735" i="2" s="1"/>
  <c r="A736" i="2"/>
  <c r="B736" i="2"/>
  <c r="X735" i="2" l="1"/>
  <c r="Y735" i="2" s="1"/>
  <c r="S736" i="2"/>
  <c r="AB736" i="2" l="1"/>
  <c r="AA736" i="2"/>
  <c r="Z736" i="2"/>
  <c r="AC736" i="2"/>
  <c r="AD736" i="2"/>
  <c r="U736" i="2"/>
  <c r="T736" i="2" s="1"/>
  <c r="A737" i="2"/>
  <c r="B737" i="2"/>
  <c r="W736" i="2"/>
  <c r="V736" i="2" s="1"/>
  <c r="X736" i="2" l="1"/>
  <c r="Y736" i="2" s="1"/>
  <c r="S737" i="2"/>
  <c r="Z737" i="2" l="1"/>
  <c r="AA737" i="2"/>
  <c r="AC737" i="2"/>
  <c r="AD737" i="2"/>
  <c r="AB737" i="2"/>
  <c r="U737" i="2"/>
  <c r="T737" i="2" s="1"/>
  <c r="W737" i="2"/>
  <c r="V737" i="2" s="1"/>
  <c r="A738" i="2"/>
  <c r="B738" i="2"/>
  <c r="X737" i="2" l="1"/>
  <c r="Y737" i="2" s="1"/>
  <c r="S738" i="2"/>
  <c r="AD738" i="2" l="1"/>
  <c r="AA738" i="2"/>
  <c r="Z738" i="2"/>
  <c r="AC738" i="2"/>
  <c r="AB738" i="2"/>
  <c r="U738" i="2"/>
  <c r="T738" i="2" s="1"/>
  <c r="W738" i="2"/>
  <c r="V738" i="2" s="1"/>
  <c r="A739" i="2"/>
  <c r="B739" i="2"/>
  <c r="X738" i="2" l="1"/>
  <c r="Y738" i="2" s="1"/>
  <c r="S739" i="2"/>
  <c r="AB739" i="2" l="1"/>
  <c r="AD739" i="2"/>
  <c r="AC739" i="2"/>
  <c r="Z739" i="2"/>
  <c r="AA739" i="2"/>
  <c r="U739" i="2"/>
  <c r="T739" i="2" s="1"/>
  <c r="W739" i="2"/>
  <c r="V739" i="2" s="1"/>
  <c r="A740" i="2"/>
  <c r="B740" i="2"/>
  <c r="X739" i="2" l="1"/>
  <c r="Y739" i="2" s="1"/>
  <c r="S740" i="2"/>
  <c r="AC740" i="2" l="1"/>
  <c r="Z740" i="2"/>
  <c r="AA740" i="2"/>
  <c r="AD740" i="2"/>
  <c r="AB740" i="2"/>
  <c r="U740" i="2"/>
  <c r="T740" i="2" s="1"/>
  <c r="W740" i="2"/>
  <c r="V740" i="2" s="1"/>
  <c r="A741" i="2"/>
  <c r="B741" i="2"/>
  <c r="X740" i="2" l="1"/>
  <c r="Y740" i="2" s="1"/>
  <c r="S741" i="2"/>
  <c r="Z741" i="2" l="1"/>
  <c r="AC741" i="2"/>
  <c r="AD741" i="2"/>
  <c r="AA741" i="2"/>
  <c r="AB741" i="2"/>
  <c r="U741" i="2"/>
  <c r="T741" i="2" s="1"/>
  <c r="A742" i="2"/>
  <c r="B742" i="2"/>
  <c r="W741" i="2"/>
  <c r="V741" i="2" s="1"/>
  <c r="X741" i="2" l="1"/>
  <c r="Y741" i="2" s="1"/>
  <c r="S742" i="2"/>
  <c r="AB742" i="2" l="1"/>
  <c r="AA742" i="2"/>
  <c r="AD742" i="2"/>
  <c r="AC742" i="2"/>
  <c r="Z742" i="2"/>
  <c r="U742" i="2"/>
  <c r="T742" i="2" s="1"/>
  <c r="W742" i="2"/>
  <c r="V742" i="2" s="1"/>
  <c r="A743" i="2"/>
  <c r="B743" i="2"/>
  <c r="X742" i="2" l="1"/>
  <c r="Y742" i="2" s="1"/>
  <c r="S743" i="2"/>
  <c r="AC743" i="2" l="1"/>
  <c r="AA743" i="2"/>
  <c r="Z743" i="2"/>
  <c r="AD743" i="2"/>
  <c r="AB743" i="2"/>
  <c r="U743" i="2"/>
  <c r="T743" i="2" s="1"/>
  <c r="W743" i="2"/>
  <c r="V743" i="2" s="1"/>
  <c r="A744" i="2"/>
  <c r="B744" i="2"/>
  <c r="X743" i="2" l="1"/>
  <c r="Y743" i="2" s="1"/>
  <c r="S744" i="2"/>
  <c r="Z744" i="2" l="1"/>
  <c r="AC744" i="2"/>
  <c r="AB744" i="2"/>
  <c r="AA744" i="2"/>
  <c r="AD744" i="2"/>
  <c r="U744" i="2"/>
  <c r="T744" i="2" s="1"/>
  <c r="W744" i="2"/>
  <c r="V744" i="2" s="1"/>
  <c r="A745" i="2"/>
  <c r="B745" i="2"/>
  <c r="S745" i="2" l="1"/>
  <c r="X744" i="2"/>
  <c r="Y744" i="2" s="1"/>
  <c r="AB745" i="2" l="1"/>
  <c r="AD745" i="2"/>
  <c r="AA745" i="2"/>
  <c r="Z745" i="2"/>
  <c r="AC745" i="2"/>
  <c r="U745" i="2"/>
  <c r="T745" i="2" s="1"/>
  <c r="A746" i="2"/>
  <c r="B746" i="2"/>
  <c r="W745" i="2"/>
  <c r="V745" i="2" s="1"/>
  <c r="S746" i="2" l="1"/>
  <c r="X745" i="2"/>
  <c r="Y745" i="2" s="1"/>
  <c r="AC746" i="2" l="1"/>
  <c r="AB746" i="2"/>
  <c r="AA746" i="2"/>
  <c r="Z746" i="2"/>
  <c r="AD746" i="2"/>
  <c r="U746" i="2"/>
  <c r="T746" i="2" s="1"/>
  <c r="W746" i="2"/>
  <c r="V746" i="2" s="1"/>
  <c r="A747" i="2"/>
  <c r="B747" i="2"/>
  <c r="S747" i="2" l="1"/>
  <c r="X746" i="2"/>
  <c r="Y746" i="2" s="1"/>
  <c r="AC747" i="2" l="1"/>
  <c r="AB747" i="2"/>
  <c r="AD747" i="2"/>
  <c r="AA747" i="2"/>
  <c r="Z747" i="2"/>
  <c r="U747" i="2"/>
  <c r="T747" i="2" s="1"/>
  <c r="A748" i="2"/>
  <c r="B748" i="2"/>
  <c r="W747" i="2"/>
  <c r="V747" i="2" s="1"/>
  <c r="X747" i="2" l="1"/>
  <c r="Y747" i="2" s="1"/>
  <c r="S748" i="2"/>
  <c r="AB748" i="2" l="1"/>
  <c r="AC748" i="2"/>
  <c r="AA748" i="2"/>
  <c r="Z748" i="2"/>
  <c r="AD748" i="2"/>
  <c r="U748" i="2"/>
  <c r="T748" i="2" s="1"/>
  <c r="W748" i="2"/>
  <c r="V748" i="2" s="1"/>
  <c r="A749" i="2"/>
  <c r="B749" i="2"/>
  <c r="S749" i="2" l="1"/>
  <c r="X748" i="2"/>
  <c r="Y748" i="2" s="1"/>
  <c r="AB749" i="2" l="1"/>
  <c r="AA749" i="2"/>
  <c r="AD749" i="2"/>
  <c r="Z749" i="2"/>
  <c r="AC749" i="2"/>
  <c r="U749" i="2"/>
  <c r="T749" i="2" s="1"/>
  <c r="A750" i="2"/>
  <c r="B750" i="2"/>
  <c r="W749" i="2"/>
  <c r="V749" i="2" s="1"/>
  <c r="S750" i="2" l="1"/>
  <c r="X749" i="2"/>
  <c r="Y749" i="2" s="1"/>
  <c r="AD750" i="2" l="1"/>
  <c r="AC750" i="2"/>
  <c r="AA750" i="2"/>
  <c r="AB750" i="2"/>
  <c r="Z750" i="2"/>
  <c r="U750" i="2"/>
  <c r="T750" i="2" s="1"/>
  <c r="A751" i="2"/>
  <c r="B751" i="2"/>
  <c r="W750" i="2"/>
  <c r="V750" i="2" s="1"/>
  <c r="S751" i="2" l="1"/>
  <c r="X750" i="2"/>
  <c r="Y750" i="2" s="1"/>
  <c r="AA751" i="2" l="1"/>
  <c r="AD751" i="2"/>
  <c r="AB751" i="2"/>
  <c r="AC751" i="2"/>
  <c r="Z751" i="2"/>
  <c r="U751" i="2"/>
  <c r="T751" i="2" s="1"/>
  <c r="W751" i="2"/>
  <c r="V751" i="2" s="1"/>
  <c r="A752" i="2"/>
  <c r="B752" i="2"/>
  <c r="X751" i="2" l="1"/>
  <c r="Y751" i="2" s="1"/>
  <c r="S752" i="2"/>
  <c r="AB752" i="2" l="1"/>
  <c r="AA752" i="2"/>
  <c r="Z752" i="2"/>
  <c r="AC752" i="2"/>
  <c r="AD752" i="2"/>
  <c r="U752" i="2"/>
  <c r="T752" i="2" s="1"/>
  <c r="W752" i="2"/>
  <c r="V752" i="2" s="1"/>
  <c r="A753" i="2"/>
  <c r="B753" i="2"/>
  <c r="S753" i="2" l="1"/>
  <c r="X752" i="2"/>
  <c r="Y752" i="2" s="1"/>
  <c r="Z753" i="2" l="1"/>
  <c r="AA753" i="2"/>
  <c r="AC753" i="2"/>
  <c r="AD753" i="2"/>
  <c r="AB753" i="2"/>
  <c r="U753" i="2"/>
  <c r="T753" i="2" s="1"/>
  <c r="A754" i="2"/>
  <c r="B754" i="2"/>
  <c r="W753" i="2"/>
  <c r="V753" i="2" s="1"/>
  <c r="X753" i="2" l="1"/>
  <c r="Y753" i="2" s="1"/>
  <c r="S754" i="2"/>
  <c r="AD754" i="2" l="1"/>
  <c r="AA754" i="2"/>
  <c r="AB754" i="2"/>
  <c r="Z754" i="2"/>
  <c r="AC754" i="2"/>
  <c r="U754" i="2"/>
  <c r="T754" i="2" s="1"/>
  <c r="A755" i="2"/>
  <c r="B755" i="2"/>
  <c r="W754" i="2"/>
  <c r="V754" i="2" s="1"/>
  <c r="X754" i="2" l="1"/>
  <c r="Y754" i="2" s="1"/>
  <c r="S755" i="2"/>
  <c r="AB755" i="2" l="1"/>
  <c r="AC755" i="2"/>
  <c r="AA755" i="2"/>
  <c r="Z755" i="2"/>
  <c r="AD755" i="2"/>
  <c r="U755" i="2"/>
  <c r="T755" i="2" s="1"/>
  <c r="A756" i="2"/>
  <c r="B756" i="2"/>
  <c r="W755" i="2"/>
  <c r="V755" i="2" s="1"/>
  <c r="S756" i="2" l="1"/>
  <c r="X755" i="2"/>
  <c r="Y755" i="2" s="1"/>
  <c r="AC756" i="2" l="1"/>
  <c r="Z756" i="2"/>
  <c r="AA756" i="2"/>
  <c r="AB756" i="2"/>
  <c r="AD756" i="2"/>
  <c r="U756" i="2"/>
  <c r="T756" i="2" s="1"/>
  <c r="W756" i="2"/>
  <c r="V756" i="2" s="1"/>
  <c r="A757" i="2"/>
  <c r="B757" i="2"/>
  <c r="S757" i="2" l="1"/>
  <c r="X756" i="2"/>
  <c r="Y756" i="2" s="1"/>
  <c r="AC757" i="2" l="1"/>
  <c r="AD757" i="2"/>
  <c r="Z757" i="2"/>
  <c r="AA757" i="2"/>
  <c r="AB757" i="2"/>
  <c r="U757" i="2"/>
  <c r="T757" i="2" s="1"/>
  <c r="W757" i="2"/>
  <c r="V757" i="2" s="1"/>
  <c r="A758" i="2"/>
  <c r="B758" i="2"/>
  <c r="S758" i="2" l="1"/>
  <c r="X757" i="2"/>
  <c r="Y757" i="2" s="1"/>
  <c r="AD758" i="2" l="1"/>
  <c r="AB758" i="2"/>
  <c r="AA758" i="2"/>
  <c r="Z758" i="2"/>
  <c r="AC758" i="2"/>
  <c r="U758" i="2"/>
  <c r="T758" i="2" s="1"/>
  <c r="W758" i="2"/>
  <c r="V758" i="2" s="1"/>
  <c r="A759" i="2"/>
  <c r="B759" i="2"/>
  <c r="X758" i="2" l="1"/>
  <c r="Y758" i="2" s="1"/>
  <c r="S759" i="2"/>
  <c r="AC759" i="2" l="1"/>
  <c r="Z759" i="2"/>
  <c r="AA759" i="2"/>
  <c r="AD759" i="2"/>
  <c r="AB759" i="2"/>
  <c r="U759" i="2"/>
  <c r="T759" i="2" s="1"/>
  <c r="A760" i="2"/>
  <c r="B760" i="2"/>
  <c r="W759" i="2"/>
  <c r="V759" i="2" s="1"/>
  <c r="X759" i="2" l="1"/>
  <c r="Y759" i="2" s="1"/>
  <c r="S760" i="2"/>
  <c r="Z760" i="2" l="1"/>
  <c r="AC760" i="2"/>
  <c r="AB760" i="2"/>
  <c r="AA760" i="2"/>
  <c r="AD760" i="2"/>
  <c r="U760" i="2"/>
  <c r="T760" i="2" s="1"/>
  <c r="W760" i="2"/>
  <c r="V760" i="2" s="1"/>
  <c r="A761" i="2"/>
  <c r="B761" i="2"/>
  <c r="X760" i="2" l="1"/>
  <c r="Y760" i="2" s="1"/>
  <c r="S761" i="2"/>
  <c r="Z761" i="2" l="1"/>
  <c r="AB761" i="2"/>
  <c r="AC761" i="2"/>
  <c r="AA761" i="2"/>
  <c r="AD761" i="2"/>
  <c r="U761" i="2"/>
  <c r="T761" i="2" s="1"/>
  <c r="A762" i="2"/>
  <c r="B762" i="2"/>
  <c r="W761" i="2"/>
  <c r="V761" i="2" s="1"/>
  <c r="S762" i="2" l="1"/>
  <c r="X761" i="2"/>
  <c r="Y761" i="2" s="1"/>
  <c r="AC762" i="2" l="1"/>
  <c r="AB762" i="2"/>
  <c r="AA762" i="2"/>
  <c r="AD762" i="2"/>
  <c r="Z762" i="2"/>
  <c r="U762" i="2"/>
  <c r="T762" i="2" s="1"/>
  <c r="W762" i="2"/>
  <c r="V762" i="2" s="1"/>
  <c r="A763" i="2"/>
  <c r="B763" i="2"/>
  <c r="S763" i="2" l="1"/>
  <c r="X762" i="2"/>
  <c r="Y762" i="2" s="1"/>
  <c r="AB763" i="2" l="1"/>
  <c r="AA763" i="2"/>
  <c r="AD763" i="2"/>
  <c r="Z763" i="2"/>
  <c r="AC763" i="2"/>
  <c r="U763" i="2"/>
  <c r="T763" i="2" s="1"/>
  <c r="A764" i="2"/>
  <c r="B764" i="2"/>
  <c r="W763" i="2"/>
  <c r="V763" i="2" s="1"/>
  <c r="X763" i="2" l="1"/>
  <c r="Y763" i="2" s="1"/>
  <c r="S764" i="2"/>
  <c r="AB764" i="2" l="1"/>
  <c r="Z764" i="2"/>
  <c r="AD764" i="2"/>
  <c r="AC764" i="2"/>
  <c r="AA764" i="2"/>
  <c r="U764" i="2"/>
  <c r="T764" i="2" s="1"/>
  <c r="W764" i="2"/>
  <c r="V764" i="2" s="1"/>
  <c r="A765" i="2"/>
  <c r="B765" i="2"/>
  <c r="X764" i="2" l="1"/>
  <c r="Y764" i="2" s="1"/>
  <c r="S765" i="2"/>
  <c r="AB765" i="2" l="1"/>
  <c r="Z765" i="2"/>
  <c r="AC765" i="2"/>
  <c r="AD765" i="2"/>
  <c r="AA765" i="2"/>
  <c r="U765" i="2"/>
  <c r="T765" i="2" s="1"/>
  <c r="A766" i="2"/>
  <c r="B766" i="2"/>
  <c r="W765" i="2"/>
  <c r="V765" i="2" s="1"/>
  <c r="X765" i="2" l="1"/>
  <c r="Y765" i="2" s="1"/>
  <c r="S766" i="2"/>
  <c r="AC766" i="2" l="1"/>
  <c r="AA766" i="2"/>
  <c r="AB766" i="2"/>
  <c r="AD766" i="2"/>
  <c r="Z766" i="2"/>
  <c r="U766" i="2"/>
  <c r="T766" i="2" s="1"/>
  <c r="W766" i="2"/>
  <c r="V766" i="2" s="1"/>
  <c r="A767" i="2"/>
  <c r="B767" i="2"/>
  <c r="X766" i="2" l="1"/>
  <c r="Y766" i="2" s="1"/>
  <c r="S767" i="2"/>
  <c r="AA767" i="2" l="1"/>
  <c r="AC767" i="2"/>
  <c r="AD767" i="2"/>
  <c r="AB767" i="2"/>
  <c r="Z767" i="2"/>
  <c r="U767" i="2"/>
  <c r="T767" i="2" s="1"/>
  <c r="W767" i="2"/>
  <c r="V767" i="2" s="1"/>
  <c r="A768" i="2"/>
  <c r="B768" i="2"/>
  <c r="X767" i="2" l="1"/>
  <c r="Y767" i="2" s="1"/>
  <c r="S768" i="2"/>
  <c r="AB768" i="2" l="1"/>
  <c r="AA768" i="2"/>
  <c r="AD768" i="2"/>
  <c r="Z768" i="2"/>
  <c r="AC768" i="2"/>
  <c r="U768" i="2"/>
  <c r="T768" i="2" s="1"/>
  <c r="A769" i="2"/>
  <c r="B769" i="2"/>
  <c r="W768" i="2"/>
  <c r="V768" i="2" s="1"/>
  <c r="S769" i="2" l="1"/>
  <c r="X768" i="2"/>
  <c r="Y768" i="2" s="1"/>
  <c r="Z769" i="2" l="1"/>
  <c r="AA769" i="2"/>
  <c r="AC769" i="2"/>
  <c r="AD769" i="2"/>
  <c r="AB769" i="2"/>
  <c r="U769" i="2"/>
  <c r="T769" i="2" s="1"/>
  <c r="A770" i="2"/>
  <c r="B770" i="2"/>
  <c r="W769" i="2"/>
  <c r="V769" i="2" s="1"/>
  <c r="S770" i="2" l="1"/>
  <c r="X769" i="2"/>
  <c r="Y769" i="2" s="1"/>
  <c r="AD770" i="2" l="1"/>
  <c r="AA770" i="2"/>
  <c r="Z770" i="2"/>
  <c r="AB770" i="2"/>
  <c r="AC770" i="2"/>
  <c r="U770" i="2"/>
  <c r="T770" i="2" s="1"/>
  <c r="A771" i="2"/>
  <c r="B771" i="2"/>
  <c r="W770" i="2"/>
  <c r="V770" i="2" s="1"/>
  <c r="X770" i="2" l="1"/>
  <c r="Y770" i="2" s="1"/>
  <c r="S771" i="2"/>
  <c r="AB771" i="2" l="1"/>
  <c r="AA771" i="2"/>
  <c r="Z771" i="2"/>
  <c r="AD771" i="2"/>
  <c r="AC771" i="2"/>
  <c r="U771" i="2"/>
  <c r="T771" i="2" s="1"/>
  <c r="W771" i="2"/>
  <c r="V771" i="2" s="1"/>
  <c r="A772" i="2"/>
  <c r="B772" i="2"/>
  <c r="X771" i="2" l="1"/>
  <c r="Y771" i="2" s="1"/>
  <c r="S772" i="2"/>
  <c r="AC772" i="2" l="1"/>
  <c r="Z772" i="2"/>
  <c r="AA772" i="2"/>
  <c r="AD772" i="2"/>
  <c r="AB772" i="2"/>
  <c r="U772" i="2"/>
  <c r="T772" i="2" s="1"/>
  <c r="W772" i="2"/>
  <c r="V772" i="2" s="1"/>
  <c r="A773" i="2"/>
  <c r="B773" i="2"/>
  <c r="S773" i="2" l="1"/>
  <c r="X772" i="2"/>
  <c r="Y772" i="2" s="1"/>
  <c r="AC773" i="2" l="1"/>
  <c r="AD773" i="2"/>
  <c r="AA773" i="2"/>
  <c r="Z773" i="2"/>
  <c r="AB773" i="2"/>
  <c r="U773" i="2"/>
  <c r="T773" i="2" s="1"/>
  <c r="W773" i="2"/>
  <c r="V773" i="2" s="1"/>
  <c r="A774" i="2"/>
  <c r="B774" i="2"/>
  <c r="S774" i="2" l="1"/>
  <c r="X773" i="2"/>
  <c r="Y773" i="2" s="1"/>
  <c r="AB774" i="2" l="1"/>
  <c r="AD774" i="2"/>
  <c r="AA774" i="2"/>
  <c r="AC774" i="2"/>
  <c r="Z774" i="2"/>
  <c r="U774" i="2"/>
  <c r="T774" i="2" s="1"/>
  <c r="W774" i="2"/>
  <c r="V774" i="2" s="1"/>
  <c r="A775" i="2"/>
  <c r="B775" i="2"/>
  <c r="X774" i="2" l="1"/>
  <c r="Y774" i="2" s="1"/>
  <c r="S775" i="2"/>
  <c r="AC775" i="2" l="1"/>
  <c r="AD775" i="2"/>
  <c r="Z775" i="2"/>
  <c r="AB775" i="2"/>
  <c r="AA775" i="2"/>
  <c r="U775" i="2"/>
  <c r="T775" i="2" s="1"/>
  <c r="W775" i="2"/>
  <c r="V775" i="2" s="1"/>
  <c r="A776" i="2"/>
  <c r="B776" i="2"/>
  <c r="S776" i="2" l="1"/>
  <c r="X775" i="2"/>
  <c r="Y775" i="2" s="1"/>
  <c r="Z776" i="2" l="1"/>
  <c r="AC776" i="2"/>
  <c r="AB776" i="2"/>
  <c r="AA776" i="2"/>
  <c r="AD776" i="2"/>
  <c r="U776" i="2"/>
  <c r="T776" i="2" s="1"/>
  <c r="A777" i="2"/>
  <c r="B777" i="2"/>
  <c r="W776" i="2"/>
  <c r="V776" i="2" s="1"/>
  <c r="X776" i="2" l="1"/>
  <c r="Y776" i="2" s="1"/>
  <c r="S777" i="2"/>
  <c r="Z777" i="2" l="1"/>
  <c r="AB777" i="2"/>
  <c r="AD777" i="2"/>
  <c r="AC777" i="2"/>
  <c r="AA777" i="2"/>
  <c r="U777" i="2"/>
  <c r="T777" i="2" s="1"/>
  <c r="A778" i="2"/>
  <c r="B778" i="2"/>
  <c r="W777" i="2"/>
  <c r="V777" i="2" s="1"/>
  <c r="S778" i="2" l="1"/>
  <c r="X777" i="2"/>
  <c r="Y777" i="2" s="1"/>
  <c r="AD778" i="2" l="1"/>
  <c r="AC778" i="2"/>
  <c r="AB778" i="2"/>
  <c r="Z778" i="2"/>
  <c r="AA778" i="2"/>
  <c r="U778" i="2"/>
  <c r="T778" i="2" s="1"/>
  <c r="A779" i="2"/>
  <c r="B779" i="2"/>
  <c r="W778" i="2"/>
  <c r="V778" i="2" s="1"/>
  <c r="X778" i="2" l="1"/>
  <c r="Y778" i="2" s="1"/>
  <c r="S779" i="2"/>
  <c r="AA779" i="2" l="1"/>
  <c r="AD779" i="2"/>
  <c r="AB779" i="2"/>
  <c r="Z779" i="2"/>
  <c r="AC779" i="2"/>
  <c r="U779" i="2"/>
  <c r="T779" i="2" s="1"/>
  <c r="W779" i="2"/>
  <c r="V779" i="2" s="1"/>
  <c r="A780" i="2"/>
  <c r="B780" i="2"/>
  <c r="X779" i="2" l="1"/>
  <c r="Y779" i="2" s="1"/>
  <c r="S780" i="2"/>
  <c r="AB780" i="2" l="1"/>
  <c r="AC780" i="2"/>
  <c r="AA780" i="2"/>
  <c r="AD780" i="2"/>
  <c r="Z780" i="2"/>
  <c r="U780" i="2"/>
  <c r="T780" i="2" s="1"/>
  <c r="W780" i="2"/>
  <c r="V780" i="2" s="1"/>
  <c r="A781" i="2"/>
  <c r="B781" i="2"/>
  <c r="X780" i="2" l="1"/>
  <c r="Y780" i="2" s="1"/>
  <c r="S781" i="2"/>
  <c r="Z781" i="2" l="1"/>
  <c r="AB781" i="2"/>
  <c r="AA781" i="2"/>
  <c r="AC781" i="2"/>
  <c r="AD781" i="2"/>
  <c r="U781" i="2"/>
  <c r="T781" i="2" s="1"/>
  <c r="A782" i="2"/>
  <c r="B782" i="2"/>
  <c r="W781" i="2"/>
  <c r="V781" i="2" s="1"/>
  <c r="S782" i="2" l="1"/>
  <c r="X781" i="2"/>
  <c r="Y781" i="2" s="1"/>
  <c r="AC782" i="2" l="1"/>
  <c r="AD782" i="2"/>
  <c r="AB782" i="2"/>
  <c r="Z782" i="2"/>
  <c r="AA782" i="2"/>
  <c r="U782" i="2"/>
  <c r="T782" i="2" s="1"/>
  <c r="A783" i="2"/>
  <c r="B783" i="2"/>
  <c r="W782" i="2"/>
  <c r="V782" i="2" s="1"/>
  <c r="X782" i="2" l="1"/>
  <c r="Y782" i="2" s="1"/>
  <c r="S783" i="2"/>
  <c r="AA783" i="2" l="1"/>
  <c r="AC783" i="2"/>
  <c r="AB783" i="2"/>
  <c r="AD783" i="2"/>
  <c r="Z783" i="2"/>
  <c r="U783" i="2"/>
  <c r="T783" i="2" s="1"/>
  <c r="W783" i="2"/>
  <c r="V783" i="2" s="1"/>
  <c r="A784" i="2"/>
  <c r="B784" i="2"/>
  <c r="X783" i="2" l="1"/>
  <c r="Y783" i="2" s="1"/>
  <c r="S784" i="2"/>
  <c r="AB784" i="2" l="1"/>
  <c r="Z784" i="2"/>
  <c r="AC784" i="2"/>
  <c r="AD784" i="2"/>
  <c r="AA784" i="2"/>
  <c r="U784" i="2"/>
  <c r="T784" i="2" s="1"/>
  <c r="A785" i="2"/>
  <c r="B785" i="2"/>
  <c r="W784" i="2"/>
  <c r="V784" i="2" s="1"/>
  <c r="S785" i="2" l="1"/>
  <c r="X784" i="2"/>
  <c r="Y784" i="2" s="1"/>
  <c r="Z785" i="2" l="1"/>
  <c r="AA785" i="2"/>
  <c r="AC785" i="2"/>
  <c r="AD785" i="2"/>
  <c r="AB785" i="2"/>
  <c r="U785" i="2"/>
  <c r="T785" i="2" s="1"/>
  <c r="W785" i="2"/>
  <c r="V785" i="2" s="1"/>
  <c r="A786" i="2"/>
  <c r="B786" i="2"/>
  <c r="X785" i="2" l="1"/>
  <c r="Y785" i="2" s="1"/>
  <c r="S786" i="2"/>
  <c r="AD786" i="2" l="1"/>
  <c r="AA786" i="2"/>
  <c r="AB786" i="2"/>
  <c r="Z786" i="2"/>
  <c r="AC786" i="2"/>
  <c r="U786" i="2"/>
  <c r="T786" i="2" s="1"/>
  <c r="A787" i="2"/>
  <c r="B787" i="2"/>
  <c r="W786" i="2"/>
  <c r="V786" i="2" s="1"/>
  <c r="X786" i="2" l="1"/>
  <c r="Y786" i="2" s="1"/>
  <c r="S787" i="2"/>
  <c r="AB787" i="2" l="1"/>
  <c r="Z787" i="2"/>
  <c r="AA787" i="2"/>
  <c r="AC787" i="2"/>
  <c r="AD787" i="2"/>
  <c r="U787" i="2"/>
  <c r="T787" i="2" s="1"/>
  <c r="W787" i="2"/>
  <c r="V787" i="2" s="1"/>
  <c r="A788" i="2"/>
  <c r="B788" i="2"/>
  <c r="S788" i="2" l="1"/>
  <c r="X787" i="2"/>
  <c r="Y787" i="2" s="1"/>
  <c r="AC788" i="2" l="1"/>
  <c r="Z788" i="2"/>
  <c r="AA788" i="2"/>
  <c r="AB788" i="2"/>
  <c r="AD788" i="2"/>
  <c r="U788" i="2"/>
  <c r="T788" i="2" s="1"/>
  <c r="W788" i="2"/>
  <c r="V788" i="2" s="1"/>
  <c r="A789" i="2"/>
  <c r="B789" i="2"/>
  <c r="X788" i="2" l="1"/>
  <c r="Y788" i="2" s="1"/>
  <c r="S789" i="2"/>
  <c r="AC789" i="2" l="1"/>
  <c r="AD789" i="2"/>
  <c r="AA789" i="2"/>
  <c r="Z789" i="2"/>
  <c r="AB789" i="2"/>
  <c r="U789" i="2"/>
  <c r="T789" i="2" s="1"/>
  <c r="W789" i="2"/>
  <c r="V789" i="2" s="1"/>
  <c r="A790" i="2"/>
  <c r="B790" i="2"/>
  <c r="S790" i="2" l="1"/>
  <c r="X789" i="2"/>
  <c r="Y789" i="2" s="1"/>
  <c r="AB790" i="2" l="1"/>
  <c r="AA790" i="2"/>
  <c r="AD790" i="2"/>
  <c r="AC790" i="2"/>
  <c r="Z790" i="2"/>
  <c r="U790" i="2"/>
  <c r="T790" i="2" s="1"/>
  <c r="W790" i="2"/>
  <c r="V790" i="2" s="1"/>
  <c r="A791" i="2"/>
  <c r="B791" i="2"/>
  <c r="X790" i="2" l="1"/>
  <c r="Y790" i="2" s="1"/>
  <c r="S791" i="2"/>
  <c r="AC791" i="2" l="1"/>
  <c r="AB791" i="2"/>
  <c r="Z791" i="2"/>
  <c r="AA791" i="2"/>
  <c r="AD791" i="2"/>
  <c r="U791" i="2"/>
  <c r="T791" i="2" s="1"/>
  <c r="A792" i="2"/>
  <c r="B792" i="2"/>
  <c r="W791" i="2"/>
  <c r="V791" i="2" s="1"/>
  <c r="S792" i="2" l="1"/>
  <c r="X791" i="2"/>
  <c r="Y791" i="2" s="1"/>
  <c r="Z792" i="2" l="1"/>
  <c r="AC792" i="2"/>
  <c r="AB792" i="2"/>
  <c r="AD792" i="2"/>
  <c r="AA792" i="2"/>
  <c r="U792" i="2"/>
  <c r="T792" i="2" s="1"/>
  <c r="A793" i="2"/>
  <c r="B793" i="2"/>
  <c r="W792" i="2"/>
  <c r="V792" i="2" s="1"/>
  <c r="S793" i="2" l="1"/>
  <c r="X792" i="2"/>
  <c r="Y792" i="2" s="1"/>
  <c r="AB793" i="2" l="1"/>
  <c r="AC793" i="2"/>
  <c r="AD793" i="2"/>
  <c r="Z793" i="2"/>
  <c r="AA793" i="2"/>
  <c r="U793" i="2"/>
  <c r="T793" i="2" s="1"/>
  <c r="W793" i="2"/>
  <c r="V793" i="2" s="1"/>
  <c r="A794" i="2"/>
  <c r="B794" i="2"/>
  <c r="S794" i="2" l="1"/>
  <c r="X793" i="2"/>
  <c r="Y793" i="2" s="1"/>
  <c r="AC794" i="2" l="1"/>
  <c r="AD794" i="2"/>
  <c r="AB794" i="2"/>
  <c r="AA794" i="2"/>
  <c r="Z794" i="2"/>
  <c r="U794" i="2"/>
  <c r="T794" i="2" s="1"/>
  <c r="A795" i="2"/>
  <c r="B795" i="2"/>
  <c r="W794" i="2"/>
  <c r="V794" i="2" s="1"/>
  <c r="S795" i="2" l="1"/>
  <c r="X794" i="2"/>
  <c r="Y794" i="2" s="1"/>
  <c r="AC795" i="2" l="1"/>
  <c r="Z795" i="2"/>
  <c r="AB795" i="2"/>
  <c r="AD795" i="2"/>
  <c r="AA795" i="2"/>
  <c r="U795" i="2"/>
  <c r="T795" i="2" s="1"/>
  <c r="A796" i="2"/>
  <c r="B796" i="2"/>
  <c r="W795" i="2"/>
  <c r="V795" i="2" s="1"/>
  <c r="X795" i="2" l="1"/>
  <c r="Y795" i="2" s="1"/>
  <c r="S796" i="2"/>
  <c r="AB796" i="2" l="1"/>
  <c r="Z796" i="2"/>
  <c r="AC796" i="2"/>
  <c r="AA796" i="2"/>
  <c r="AD796" i="2"/>
  <c r="U796" i="2"/>
  <c r="T796" i="2" s="1"/>
  <c r="W796" i="2"/>
  <c r="V796" i="2" s="1"/>
  <c r="A797" i="2"/>
  <c r="B797" i="2"/>
  <c r="X796" i="2" l="1"/>
  <c r="Y796" i="2" s="1"/>
  <c r="S797" i="2"/>
  <c r="AB797" i="2" l="1"/>
  <c r="Z797" i="2"/>
  <c r="AA797" i="2"/>
  <c r="AC797" i="2"/>
  <c r="AD797" i="2"/>
  <c r="U797" i="2"/>
  <c r="T797" i="2" s="1"/>
  <c r="W797" i="2"/>
  <c r="V797" i="2" s="1"/>
  <c r="A798" i="2"/>
  <c r="B798" i="2"/>
  <c r="X797" i="2" l="1"/>
  <c r="Y797" i="2" s="1"/>
  <c r="S798" i="2"/>
  <c r="AD798" i="2" l="1"/>
  <c r="AC798" i="2"/>
  <c r="AA798" i="2"/>
  <c r="Z798" i="2"/>
  <c r="AB798" i="2"/>
  <c r="U798" i="2"/>
  <c r="T798" i="2" s="1"/>
  <c r="W798" i="2"/>
  <c r="V798" i="2" s="1"/>
  <c r="A799" i="2"/>
  <c r="B799" i="2"/>
  <c r="X798" i="2" l="1"/>
  <c r="Y798" i="2" s="1"/>
  <c r="S799" i="2"/>
  <c r="AA799" i="2" l="1"/>
  <c r="AB799" i="2"/>
  <c r="AD799" i="2"/>
  <c r="AC799" i="2"/>
  <c r="Z799" i="2"/>
  <c r="U799" i="2"/>
  <c r="T799" i="2" s="1"/>
  <c r="W799" i="2"/>
  <c r="V799" i="2" s="1"/>
  <c r="A800" i="2"/>
  <c r="B800" i="2"/>
  <c r="X799" i="2" l="1"/>
  <c r="Y799" i="2" s="1"/>
  <c r="S800" i="2"/>
  <c r="AB800" i="2" l="1"/>
  <c r="AA800" i="2"/>
  <c r="Z800" i="2"/>
  <c r="AC800" i="2"/>
  <c r="AD800" i="2"/>
  <c r="U800" i="2"/>
  <c r="T800" i="2" s="1"/>
  <c r="W800" i="2"/>
  <c r="V800" i="2" s="1"/>
  <c r="A801" i="2"/>
  <c r="B801" i="2"/>
  <c r="X800" i="2" l="1"/>
  <c r="Y800" i="2" s="1"/>
  <c r="S801" i="2"/>
  <c r="Z801" i="2" l="1"/>
  <c r="AA801" i="2"/>
  <c r="AC801" i="2"/>
  <c r="AD801" i="2"/>
  <c r="AB801" i="2"/>
  <c r="U801" i="2"/>
  <c r="T801" i="2" s="1"/>
  <c r="W801" i="2"/>
  <c r="V801" i="2" s="1"/>
  <c r="A802" i="2"/>
  <c r="B802" i="2"/>
  <c r="X801" i="2" l="1"/>
  <c r="Y801" i="2" s="1"/>
  <c r="S802" i="2"/>
  <c r="AD802" i="2" l="1"/>
  <c r="AA802" i="2"/>
  <c r="Z802" i="2"/>
  <c r="AC802" i="2"/>
  <c r="AB802" i="2"/>
  <c r="U802" i="2"/>
  <c r="T802" i="2" s="1"/>
  <c r="W802" i="2"/>
  <c r="V802" i="2" s="1"/>
  <c r="A803" i="2"/>
  <c r="B803" i="2"/>
  <c r="X802" i="2" l="1"/>
  <c r="Y802" i="2" s="1"/>
  <c r="S803" i="2"/>
  <c r="AB803" i="2" l="1"/>
  <c r="AC803" i="2"/>
  <c r="Z803" i="2"/>
  <c r="AD803" i="2"/>
  <c r="AA803" i="2"/>
  <c r="U803" i="2"/>
  <c r="T803" i="2" s="1"/>
  <c r="W803" i="2"/>
  <c r="V803" i="2" s="1"/>
  <c r="A804" i="2"/>
  <c r="B804" i="2"/>
  <c r="X803" i="2" l="1"/>
  <c r="Y803" i="2" s="1"/>
  <c r="S804" i="2"/>
  <c r="AC804" i="2" l="1"/>
  <c r="Z804" i="2"/>
  <c r="AA804" i="2"/>
  <c r="AD804" i="2"/>
  <c r="AB804" i="2"/>
  <c r="U804" i="2"/>
  <c r="T804" i="2" s="1"/>
  <c r="A805" i="2"/>
  <c r="B805" i="2"/>
  <c r="W804" i="2"/>
  <c r="V804" i="2" s="1"/>
  <c r="X804" i="2" l="1"/>
  <c r="Y804" i="2" s="1"/>
  <c r="S805" i="2"/>
  <c r="Z805" i="2" l="1"/>
  <c r="AC805" i="2"/>
  <c r="AD805" i="2"/>
  <c r="AA805" i="2"/>
  <c r="AB805" i="2"/>
  <c r="U805" i="2"/>
  <c r="T805" i="2" s="1"/>
  <c r="W805" i="2"/>
  <c r="V805" i="2" s="1"/>
  <c r="A806" i="2"/>
  <c r="B806" i="2"/>
  <c r="X805" i="2" l="1"/>
  <c r="Y805" i="2" s="1"/>
  <c r="S806" i="2"/>
  <c r="AB806" i="2" l="1"/>
  <c r="AA806" i="2"/>
  <c r="AC806" i="2"/>
  <c r="Z806" i="2"/>
  <c r="AD806" i="2"/>
  <c r="U806" i="2"/>
  <c r="T806" i="2" s="1"/>
  <c r="W806" i="2"/>
  <c r="V806" i="2" s="1"/>
  <c r="A807" i="2"/>
  <c r="B807" i="2"/>
  <c r="X806" i="2" l="1"/>
  <c r="Y806" i="2" s="1"/>
  <c r="S807" i="2"/>
  <c r="AC807" i="2" l="1"/>
  <c r="AA807" i="2"/>
  <c r="AD807" i="2"/>
  <c r="Z807" i="2"/>
  <c r="AB807" i="2"/>
  <c r="U807" i="2"/>
  <c r="T807" i="2" s="1"/>
  <c r="W807" i="2"/>
  <c r="V807" i="2" s="1"/>
  <c r="A808" i="2"/>
  <c r="B808" i="2"/>
  <c r="X807" i="2" l="1"/>
  <c r="Y807" i="2" s="1"/>
  <c r="S808" i="2"/>
  <c r="Z808" i="2" l="1"/>
  <c r="AC808" i="2"/>
  <c r="AB808" i="2"/>
  <c r="AA808" i="2"/>
  <c r="AD808" i="2"/>
  <c r="U808" i="2"/>
  <c r="T808" i="2" s="1"/>
  <c r="A809" i="2"/>
  <c r="B809" i="2"/>
  <c r="W808" i="2"/>
  <c r="V808" i="2" s="1"/>
  <c r="S809" i="2" l="1"/>
  <c r="X808" i="2"/>
  <c r="Y808" i="2" s="1"/>
  <c r="AB809" i="2" l="1"/>
  <c r="Z809" i="2"/>
  <c r="AD809" i="2"/>
  <c r="AC809" i="2"/>
  <c r="AA809" i="2"/>
  <c r="U809" i="2"/>
  <c r="T809" i="2" s="1"/>
  <c r="W809" i="2"/>
  <c r="V809" i="2" s="1"/>
  <c r="A810" i="2"/>
  <c r="B810" i="2"/>
  <c r="S810" i="2" l="1"/>
  <c r="X809" i="2"/>
  <c r="Y809" i="2" s="1"/>
  <c r="AC810" i="2" l="1"/>
  <c r="AB810" i="2"/>
  <c r="AA810" i="2"/>
  <c r="Z810" i="2"/>
  <c r="AD810" i="2"/>
  <c r="U810" i="2"/>
  <c r="T810" i="2" s="1"/>
  <c r="A811" i="2"/>
  <c r="B811" i="2"/>
  <c r="W810" i="2"/>
  <c r="V810" i="2" s="1"/>
  <c r="S811" i="2" l="1"/>
  <c r="X810" i="2"/>
  <c r="Y810" i="2" s="1"/>
  <c r="AC811" i="2" l="1"/>
  <c r="AD811" i="2"/>
  <c r="AB811" i="2"/>
  <c r="AA811" i="2"/>
  <c r="Z811" i="2"/>
  <c r="U811" i="2"/>
  <c r="T811" i="2" s="1"/>
  <c r="W811" i="2"/>
  <c r="V811" i="2" s="1"/>
  <c r="A812" i="2"/>
  <c r="B812" i="2"/>
  <c r="X811" i="2" l="1"/>
  <c r="Y811" i="2" s="1"/>
  <c r="S812" i="2"/>
  <c r="AB812" i="2" l="1"/>
  <c r="AC812" i="2"/>
  <c r="Z812" i="2"/>
  <c r="AD812" i="2"/>
  <c r="AA812" i="2"/>
  <c r="U812" i="2"/>
  <c r="T812" i="2" s="1"/>
  <c r="W812" i="2"/>
  <c r="V812" i="2" s="1"/>
  <c r="A813" i="2"/>
  <c r="B813" i="2"/>
  <c r="S813" i="2" l="1"/>
  <c r="X812" i="2"/>
  <c r="Y812" i="2" s="1"/>
  <c r="AB813" i="2" l="1"/>
  <c r="AA813" i="2"/>
  <c r="AD813" i="2"/>
  <c r="Z813" i="2"/>
  <c r="AC813" i="2"/>
  <c r="U813" i="2"/>
  <c r="T813" i="2" s="1"/>
  <c r="W813" i="2"/>
  <c r="V813" i="2" s="1"/>
  <c r="A814" i="2"/>
  <c r="B814" i="2"/>
  <c r="S814" i="2" l="1"/>
  <c r="X813" i="2"/>
  <c r="Y813" i="2" s="1"/>
  <c r="AD814" i="2" l="1"/>
  <c r="AC814" i="2"/>
  <c r="AA814" i="2"/>
  <c r="AB814" i="2"/>
  <c r="Z814" i="2"/>
  <c r="U814" i="2"/>
  <c r="T814" i="2" s="1"/>
  <c r="A815" i="2"/>
  <c r="B815" i="2"/>
  <c r="W814" i="2"/>
  <c r="V814" i="2" s="1"/>
  <c r="X814" i="2" l="1"/>
  <c r="Y814" i="2" s="1"/>
  <c r="S815" i="2"/>
  <c r="AA815" i="2" l="1"/>
  <c r="AB815" i="2"/>
  <c r="AD815" i="2"/>
  <c r="AC815" i="2"/>
  <c r="Z815" i="2"/>
  <c r="U815" i="2"/>
  <c r="T815" i="2" s="1"/>
  <c r="A816" i="2"/>
  <c r="B816" i="2"/>
  <c r="W815" i="2"/>
  <c r="V815" i="2" s="1"/>
  <c r="X815" i="2" l="1"/>
  <c r="Y815" i="2" s="1"/>
  <c r="S816" i="2"/>
  <c r="AA816" i="2" l="1"/>
  <c r="AB816" i="2"/>
  <c r="Z816" i="2"/>
  <c r="AC816" i="2"/>
  <c r="AD816" i="2"/>
  <c r="U816" i="2"/>
  <c r="T816" i="2" s="1"/>
  <c r="A817" i="2"/>
  <c r="B817" i="2"/>
  <c r="W816" i="2"/>
  <c r="V816" i="2" s="1"/>
  <c r="S817" i="2" l="1"/>
  <c r="X816" i="2"/>
  <c r="Y816" i="2" s="1"/>
  <c r="Z817" i="2" l="1"/>
  <c r="AA817" i="2"/>
  <c r="AC817" i="2"/>
  <c r="AD817" i="2"/>
  <c r="AB817" i="2"/>
  <c r="U817" i="2"/>
  <c r="T817" i="2" s="1"/>
  <c r="W817" i="2"/>
  <c r="V817" i="2" s="1"/>
  <c r="A818" i="2"/>
  <c r="B818" i="2"/>
  <c r="X817" i="2" l="1"/>
  <c r="Y817" i="2" s="1"/>
  <c r="S818" i="2"/>
  <c r="AD818" i="2" l="1"/>
  <c r="AA818" i="2"/>
  <c r="AB818" i="2"/>
  <c r="Z818" i="2"/>
  <c r="AC818" i="2"/>
  <c r="U818" i="2"/>
  <c r="T818" i="2" s="1"/>
  <c r="W818" i="2"/>
  <c r="V818" i="2" s="1"/>
  <c r="A819" i="2"/>
  <c r="B819" i="2"/>
  <c r="S819" i="2" l="1"/>
  <c r="X818" i="2"/>
  <c r="Y818" i="2" s="1"/>
  <c r="AB819" i="2" l="1"/>
  <c r="AC819" i="2"/>
  <c r="AA819" i="2"/>
  <c r="Z819" i="2"/>
  <c r="AD819" i="2"/>
  <c r="U819" i="2"/>
  <c r="T819" i="2" s="1"/>
  <c r="W819" i="2"/>
  <c r="V819" i="2" s="1"/>
  <c r="A820" i="2"/>
  <c r="B820" i="2"/>
  <c r="X819" i="2" l="1"/>
  <c r="Y819" i="2" s="1"/>
  <c r="S820" i="2"/>
  <c r="AC820" i="2" l="1"/>
  <c r="Z820" i="2"/>
  <c r="AA820" i="2"/>
  <c r="AB820" i="2"/>
  <c r="AD820" i="2"/>
  <c r="U820" i="2"/>
  <c r="T820" i="2" s="1"/>
  <c r="W820" i="2"/>
  <c r="V820" i="2" s="1"/>
  <c r="A821" i="2"/>
  <c r="B821" i="2"/>
  <c r="X820" i="2" l="1"/>
  <c r="Y820" i="2" s="1"/>
  <c r="S821" i="2"/>
  <c r="AC821" i="2" l="1"/>
  <c r="AD821" i="2"/>
  <c r="Z821" i="2"/>
  <c r="AA821" i="2"/>
  <c r="AB821" i="2"/>
  <c r="U821" i="2"/>
  <c r="T821" i="2" s="1"/>
  <c r="A822" i="2"/>
  <c r="B822" i="2"/>
  <c r="W821" i="2"/>
  <c r="V821" i="2" s="1"/>
  <c r="X821" i="2" l="1"/>
  <c r="Y821" i="2" s="1"/>
  <c r="S822" i="2"/>
  <c r="AD822" i="2" l="1"/>
  <c r="AB822" i="2"/>
  <c r="AA822" i="2"/>
  <c r="Z822" i="2"/>
  <c r="AC822" i="2"/>
  <c r="U822" i="2"/>
  <c r="T822" i="2" s="1"/>
  <c r="A823" i="2"/>
  <c r="B823" i="2"/>
  <c r="W822" i="2"/>
  <c r="V822" i="2" s="1"/>
  <c r="S823" i="2" l="1"/>
  <c r="X822" i="2"/>
  <c r="Y822" i="2" s="1"/>
  <c r="AC823" i="2" l="1"/>
  <c r="Z823" i="2"/>
  <c r="AB823" i="2"/>
  <c r="AD823" i="2"/>
  <c r="AA823" i="2"/>
  <c r="U823" i="2"/>
  <c r="T823" i="2" s="1"/>
  <c r="A824" i="2"/>
  <c r="B824" i="2"/>
  <c r="W823" i="2"/>
  <c r="V823" i="2" s="1"/>
  <c r="X823" i="2" l="1"/>
  <c r="Y823" i="2" s="1"/>
  <c r="S824" i="2"/>
  <c r="Z824" i="2" l="1"/>
  <c r="AC824" i="2"/>
  <c r="AB824" i="2"/>
  <c r="AD824" i="2"/>
  <c r="AA824" i="2"/>
  <c r="U824" i="2"/>
  <c r="T824" i="2" s="1"/>
  <c r="A825" i="2"/>
  <c r="B825" i="2"/>
  <c r="W824" i="2"/>
  <c r="V824" i="2" s="1"/>
  <c r="X824" i="2" l="1"/>
  <c r="Y824" i="2" s="1"/>
  <c r="S825" i="2"/>
  <c r="Z825" i="2" l="1"/>
  <c r="AB825" i="2"/>
  <c r="AC825" i="2"/>
  <c r="AA825" i="2"/>
  <c r="AD825" i="2"/>
  <c r="U825" i="2"/>
  <c r="T825" i="2" s="1"/>
  <c r="W825" i="2"/>
  <c r="V825" i="2" s="1"/>
  <c r="A826" i="2"/>
  <c r="B826" i="2"/>
  <c r="S826" i="2" l="1"/>
  <c r="X825" i="2"/>
  <c r="Y825" i="2" s="1"/>
  <c r="AC826" i="2" l="1"/>
  <c r="AB826" i="2"/>
  <c r="AD826" i="2"/>
  <c r="AA826" i="2"/>
  <c r="Z826" i="2"/>
  <c r="U826" i="2"/>
  <c r="T826" i="2" s="1"/>
  <c r="W826" i="2"/>
  <c r="V826" i="2" s="1"/>
  <c r="A827" i="2"/>
  <c r="B827" i="2"/>
  <c r="X826" i="2" l="1"/>
  <c r="Y826" i="2" s="1"/>
  <c r="S827" i="2"/>
  <c r="AB827" i="2" l="1"/>
  <c r="AA827" i="2"/>
  <c r="AC827" i="2"/>
  <c r="Z827" i="2"/>
  <c r="AD827" i="2"/>
  <c r="U827" i="2"/>
  <c r="T827" i="2" s="1"/>
  <c r="W827" i="2"/>
  <c r="V827" i="2" s="1"/>
  <c r="A828" i="2"/>
  <c r="B828" i="2"/>
  <c r="S828" i="2" l="1"/>
  <c r="X827" i="2"/>
  <c r="Y827" i="2" s="1"/>
  <c r="AB828" i="2" l="1"/>
  <c r="Z828" i="2"/>
  <c r="AC828" i="2"/>
  <c r="AA828" i="2"/>
  <c r="AD828" i="2"/>
  <c r="U828" i="2"/>
  <c r="T828" i="2" s="1"/>
  <c r="W828" i="2"/>
  <c r="V828" i="2" s="1"/>
  <c r="A829" i="2"/>
  <c r="B829" i="2"/>
  <c r="X828" i="2" l="1"/>
  <c r="Y828" i="2" s="1"/>
  <c r="S829" i="2"/>
  <c r="AB829" i="2" l="1"/>
  <c r="AA829" i="2"/>
  <c r="AC829" i="2"/>
  <c r="AD829" i="2"/>
  <c r="Z829" i="2"/>
  <c r="U829" i="2"/>
  <c r="T829" i="2" s="1"/>
  <c r="W829" i="2"/>
  <c r="V829" i="2" s="1"/>
  <c r="A830" i="2"/>
  <c r="B830" i="2"/>
  <c r="X829" i="2" l="1"/>
  <c r="Y829" i="2" s="1"/>
  <c r="S830" i="2"/>
  <c r="AC830" i="2" l="1"/>
  <c r="AA830" i="2"/>
  <c r="AB830" i="2"/>
  <c r="Z830" i="2"/>
  <c r="AD830" i="2"/>
  <c r="U830" i="2"/>
  <c r="T830" i="2" s="1"/>
  <c r="A831" i="2"/>
  <c r="B831" i="2"/>
  <c r="W830" i="2"/>
  <c r="V830" i="2" s="1"/>
  <c r="X830" i="2" l="1"/>
  <c r="Y830" i="2" s="1"/>
  <c r="S831" i="2"/>
  <c r="AA831" i="2" l="1"/>
  <c r="AC831" i="2"/>
  <c r="AD831" i="2"/>
  <c r="AB831" i="2"/>
  <c r="Z831" i="2"/>
  <c r="U831" i="2"/>
  <c r="T831" i="2" s="1"/>
  <c r="A832" i="2"/>
  <c r="B832" i="2"/>
  <c r="W831" i="2"/>
  <c r="V831" i="2" s="1"/>
  <c r="S832" i="2" l="1"/>
  <c r="X831" i="2"/>
  <c r="Y831" i="2" s="1"/>
  <c r="AA832" i="2" l="1"/>
  <c r="AB832" i="2"/>
  <c r="AC832" i="2"/>
  <c r="AD832" i="2"/>
  <c r="Z832" i="2"/>
  <c r="U832" i="2"/>
  <c r="T832" i="2" s="1"/>
  <c r="A833" i="2"/>
  <c r="B833" i="2"/>
  <c r="W832" i="2"/>
  <c r="V832" i="2" s="1"/>
  <c r="X832" i="2" l="1"/>
  <c r="Y832" i="2" s="1"/>
  <c r="S833" i="2"/>
  <c r="Z833" i="2" l="1"/>
  <c r="AA833" i="2"/>
  <c r="AC833" i="2"/>
  <c r="AD833" i="2"/>
  <c r="AB833" i="2"/>
  <c r="U833" i="2"/>
  <c r="T833" i="2" s="1"/>
  <c r="W833" i="2"/>
  <c r="V833" i="2" s="1"/>
  <c r="A834" i="2"/>
  <c r="B834" i="2"/>
  <c r="X833" i="2" l="1"/>
  <c r="Y833" i="2" s="1"/>
  <c r="S834" i="2"/>
  <c r="AD834" i="2" l="1"/>
  <c r="AA834" i="2"/>
  <c r="Z834" i="2"/>
  <c r="AB834" i="2"/>
  <c r="AC834" i="2"/>
  <c r="U834" i="2"/>
  <c r="T834" i="2" s="1"/>
  <c r="A835" i="2"/>
  <c r="B835" i="2"/>
  <c r="W834" i="2"/>
  <c r="V834" i="2" s="1"/>
  <c r="S835" i="2" l="1"/>
  <c r="X834" i="2"/>
  <c r="Y834" i="2" s="1"/>
  <c r="AB835" i="2" l="1"/>
  <c r="AA835" i="2"/>
  <c r="Z835" i="2"/>
  <c r="AD835" i="2"/>
  <c r="AC835" i="2"/>
  <c r="U835" i="2"/>
  <c r="T835" i="2" s="1"/>
  <c r="A836" i="2"/>
  <c r="B836" i="2"/>
  <c r="W835" i="2"/>
  <c r="V835" i="2" s="1"/>
  <c r="X835" i="2" l="1"/>
  <c r="Y835" i="2" s="1"/>
  <c r="S836" i="2"/>
  <c r="AC836" i="2" l="1"/>
  <c r="Z836" i="2"/>
  <c r="AA836" i="2"/>
  <c r="AD836" i="2"/>
  <c r="AB836" i="2"/>
  <c r="U836" i="2"/>
  <c r="T836" i="2" s="1"/>
  <c r="W836" i="2"/>
  <c r="V836" i="2" s="1"/>
  <c r="A837" i="2"/>
  <c r="B837" i="2"/>
  <c r="X836" i="2" l="1"/>
  <c r="Y836" i="2" s="1"/>
  <c r="S837" i="2"/>
  <c r="AC837" i="2" l="1"/>
  <c r="AD837" i="2"/>
  <c r="AA837" i="2"/>
  <c r="Z837" i="2"/>
  <c r="AB837" i="2"/>
  <c r="U837" i="2"/>
  <c r="T837" i="2" s="1"/>
  <c r="A838" i="2"/>
  <c r="B838" i="2"/>
  <c r="W837" i="2"/>
  <c r="V837" i="2" s="1"/>
  <c r="X837" i="2" l="1"/>
  <c r="Y837" i="2" s="1"/>
  <c r="S838" i="2"/>
  <c r="AB838" i="2" l="1"/>
  <c r="AD838" i="2"/>
  <c r="AA838" i="2"/>
  <c r="AC838" i="2"/>
  <c r="Z838" i="2"/>
  <c r="U838" i="2"/>
  <c r="T838" i="2" s="1"/>
  <c r="A839" i="2"/>
  <c r="B839" i="2"/>
  <c r="W838" i="2"/>
  <c r="V838" i="2" s="1"/>
  <c r="X838" i="2" l="1"/>
  <c r="Y838" i="2" s="1"/>
  <c r="S839" i="2"/>
  <c r="AC839" i="2" l="1"/>
  <c r="AD839" i="2"/>
  <c r="Z839" i="2"/>
  <c r="AB839" i="2"/>
  <c r="AA839" i="2"/>
  <c r="U839" i="2"/>
  <c r="T839" i="2" s="1"/>
  <c r="W839" i="2"/>
  <c r="V839" i="2" s="1"/>
  <c r="A840" i="2"/>
  <c r="B840" i="2"/>
  <c r="S840" i="2" l="1"/>
  <c r="X839" i="2"/>
  <c r="Y839" i="2" s="1"/>
  <c r="Z840" i="2" l="1"/>
  <c r="AC840" i="2"/>
  <c r="AA840" i="2"/>
  <c r="AB840" i="2"/>
  <c r="AD840" i="2"/>
  <c r="U840" i="2"/>
  <c r="T840" i="2" s="1"/>
  <c r="W840" i="2"/>
  <c r="V840" i="2" s="1"/>
  <c r="A841" i="2"/>
  <c r="B841" i="2"/>
  <c r="X840" i="2" l="1"/>
  <c r="Y840" i="2" s="1"/>
  <c r="S841" i="2"/>
  <c r="Z841" i="2" l="1"/>
  <c r="AB841" i="2"/>
  <c r="AD841" i="2"/>
  <c r="AA841" i="2"/>
  <c r="AC841" i="2"/>
  <c r="U841" i="2"/>
  <c r="T841" i="2" s="1"/>
  <c r="A842" i="2"/>
  <c r="B842" i="2"/>
  <c r="W841" i="2"/>
  <c r="V841" i="2" s="1"/>
  <c r="X841" i="2" l="1"/>
  <c r="Y841" i="2" s="1"/>
  <c r="S842" i="2"/>
  <c r="AD842" i="2" l="1"/>
  <c r="AC842" i="2"/>
  <c r="AB842" i="2"/>
  <c r="Z842" i="2"/>
  <c r="AA842" i="2"/>
  <c r="U842" i="2"/>
  <c r="T842" i="2" s="1"/>
  <c r="W842" i="2"/>
  <c r="V842" i="2" s="1"/>
  <c r="A843" i="2"/>
  <c r="B843" i="2"/>
  <c r="X842" i="2" l="1"/>
  <c r="Y842" i="2" s="1"/>
  <c r="S843" i="2"/>
  <c r="AA843" i="2" l="1"/>
  <c r="AD843" i="2"/>
  <c r="AB843" i="2"/>
  <c r="AC843" i="2"/>
  <c r="Z843" i="2"/>
  <c r="U843" i="2"/>
  <c r="T843" i="2" s="1"/>
  <c r="A844" i="2"/>
  <c r="B844" i="2"/>
  <c r="W843" i="2"/>
  <c r="V843" i="2" s="1"/>
  <c r="X843" i="2" l="1"/>
  <c r="Y843" i="2" s="1"/>
  <c r="S844" i="2"/>
  <c r="AB844" i="2" l="1"/>
  <c r="AC844" i="2"/>
  <c r="AD844" i="2"/>
  <c r="AA844" i="2"/>
  <c r="Z844" i="2"/>
  <c r="U844" i="2"/>
  <c r="T844" i="2" s="1"/>
  <c r="W844" i="2"/>
  <c r="V844" i="2" s="1"/>
  <c r="A845" i="2"/>
  <c r="B845" i="2"/>
  <c r="S845" i="2" l="1"/>
  <c r="X844" i="2"/>
  <c r="Y844" i="2" s="1"/>
  <c r="Z845" i="2" l="1"/>
  <c r="AB845" i="2"/>
  <c r="AA845" i="2"/>
  <c r="AC845" i="2"/>
  <c r="AD845" i="2"/>
  <c r="U845" i="2"/>
  <c r="T845" i="2" s="1"/>
  <c r="W845" i="2"/>
  <c r="V845" i="2" s="1"/>
  <c r="A846" i="2"/>
  <c r="B846" i="2"/>
  <c r="S846" i="2" l="1"/>
  <c r="X845" i="2"/>
  <c r="Y845" i="2" s="1"/>
  <c r="AC846" i="2" l="1"/>
  <c r="AB846" i="2"/>
  <c r="Z846" i="2"/>
  <c r="AD846" i="2"/>
  <c r="AA846" i="2"/>
  <c r="U846" i="2"/>
  <c r="T846" i="2" s="1"/>
  <c r="A847" i="2"/>
  <c r="B847" i="2"/>
  <c r="W846" i="2"/>
  <c r="V846" i="2" s="1"/>
  <c r="X846" i="2" l="1"/>
  <c r="Y846" i="2" s="1"/>
  <c r="S847" i="2"/>
  <c r="AA847" i="2" l="1"/>
  <c r="AC847" i="2"/>
  <c r="AB847" i="2"/>
  <c r="Z847" i="2"/>
  <c r="AD847" i="2"/>
  <c r="U847" i="2"/>
  <c r="T847" i="2" s="1"/>
  <c r="A848" i="2"/>
  <c r="B848" i="2"/>
  <c r="W847" i="2"/>
  <c r="V847" i="2" s="1"/>
  <c r="X847" i="2" l="1"/>
  <c r="Y847" i="2" s="1"/>
  <c r="S848" i="2"/>
  <c r="AA848" i="2" l="1"/>
  <c r="Z848" i="2"/>
  <c r="AC848" i="2"/>
  <c r="AD848" i="2"/>
  <c r="AB848" i="2"/>
  <c r="U848" i="2"/>
  <c r="T848" i="2" s="1"/>
  <c r="W848" i="2"/>
  <c r="V848" i="2" s="1"/>
  <c r="A849" i="2"/>
  <c r="B849" i="2"/>
  <c r="X848" i="2" l="1"/>
  <c r="Y848" i="2" s="1"/>
  <c r="S849" i="2"/>
  <c r="Z849" i="2" l="1"/>
  <c r="AA849" i="2"/>
  <c r="AC849" i="2"/>
  <c r="AD849" i="2"/>
  <c r="AB849" i="2"/>
  <c r="U849" i="2"/>
  <c r="T849" i="2" s="1"/>
  <c r="A850" i="2"/>
  <c r="B850" i="2"/>
  <c r="W849" i="2"/>
  <c r="V849" i="2" s="1"/>
  <c r="S850" i="2" l="1"/>
  <c r="X849" i="2"/>
  <c r="Y849" i="2" s="1"/>
  <c r="AD850" i="2" l="1"/>
  <c r="AA850" i="2"/>
  <c r="AB850" i="2"/>
  <c r="Z850" i="2"/>
  <c r="AC850" i="2"/>
  <c r="U850" i="2"/>
  <c r="T850" i="2" s="1"/>
  <c r="W850" i="2"/>
  <c r="V850" i="2" s="1"/>
  <c r="A851" i="2"/>
  <c r="B851" i="2"/>
  <c r="X850" i="2" l="1"/>
  <c r="Y850" i="2" s="1"/>
  <c r="S851" i="2"/>
  <c r="AB851" i="2" l="1"/>
  <c r="Z851" i="2"/>
  <c r="AC851" i="2"/>
  <c r="AA851" i="2"/>
  <c r="AD851" i="2"/>
  <c r="U851" i="2"/>
  <c r="T851" i="2" s="1"/>
  <c r="W851" i="2"/>
  <c r="V851" i="2" s="1"/>
  <c r="A852" i="2"/>
  <c r="B852" i="2"/>
  <c r="X851" i="2" l="1"/>
  <c r="Y851" i="2" s="1"/>
  <c r="S852" i="2"/>
  <c r="AC852" i="2" l="1"/>
  <c r="Z852" i="2"/>
  <c r="AA852" i="2"/>
  <c r="AB852" i="2"/>
  <c r="AD852" i="2"/>
  <c r="U852" i="2"/>
  <c r="T852" i="2" s="1"/>
  <c r="W852" i="2"/>
  <c r="V852" i="2" s="1"/>
  <c r="A853" i="2"/>
  <c r="B853" i="2"/>
  <c r="X852" i="2" l="1"/>
  <c r="Y852" i="2" s="1"/>
  <c r="S853" i="2"/>
  <c r="AC853" i="2" l="1"/>
  <c r="AD853" i="2"/>
  <c r="AA853" i="2"/>
  <c r="Z853" i="2"/>
  <c r="AB853" i="2"/>
  <c r="U853" i="2"/>
  <c r="T853" i="2" s="1"/>
  <c r="A854" i="2"/>
  <c r="B854" i="2"/>
  <c r="W853" i="2"/>
  <c r="V853" i="2" s="1"/>
  <c r="X853" i="2" l="1"/>
  <c r="Y853" i="2" s="1"/>
  <c r="S854" i="2"/>
  <c r="AB854" i="2" l="1"/>
  <c r="AA854" i="2"/>
  <c r="Z854" i="2"/>
  <c r="AC854" i="2"/>
  <c r="AD854" i="2"/>
  <c r="U854" i="2"/>
  <c r="T854" i="2" s="1"/>
  <c r="A855" i="2"/>
  <c r="B855" i="2"/>
  <c r="W854" i="2"/>
  <c r="V854" i="2" s="1"/>
  <c r="S855" i="2" l="1"/>
  <c r="X854" i="2"/>
  <c r="Y854" i="2" s="1"/>
  <c r="AC855" i="2" l="1"/>
  <c r="AB855" i="2"/>
  <c r="Z855" i="2"/>
  <c r="AA855" i="2"/>
  <c r="AD855" i="2"/>
  <c r="U855" i="2"/>
  <c r="T855" i="2" s="1"/>
  <c r="A856" i="2"/>
  <c r="B856" i="2"/>
  <c r="W855" i="2"/>
  <c r="V855" i="2" s="1"/>
  <c r="X855" i="2" l="1"/>
  <c r="Y855" i="2" s="1"/>
  <c r="S856" i="2"/>
  <c r="Z856" i="2" l="1"/>
  <c r="AC856" i="2"/>
  <c r="AB856" i="2"/>
  <c r="AA856" i="2"/>
  <c r="AD856" i="2"/>
  <c r="U856" i="2"/>
  <c r="T856" i="2" s="1"/>
  <c r="W856" i="2"/>
  <c r="V856" i="2" s="1"/>
  <c r="A857" i="2"/>
  <c r="B857" i="2"/>
  <c r="X856" i="2" l="1"/>
  <c r="Y856" i="2" s="1"/>
  <c r="S857" i="2"/>
  <c r="AB857" i="2" l="1"/>
  <c r="AC857" i="2"/>
  <c r="Z857" i="2"/>
  <c r="AD857" i="2"/>
  <c r="AA857" i="2"/>
  <c r="U857" i="2"/>
  <c r="T857" i="2" s="1"/>
  <c r="W857" i="2"/>
  <c r="V857" i="2" s="1"/>
  <c r="A858" i="2"/>
  <c r="B858" i="2"/>
  <c r="X857" i="2" l="1"/>
  <c r="Y857" i="2" s="1"/>
  <c r="S858" i="2"/>
  <c r="AC858" i="2" l="1"/>
  <c r="AD858" i="2"/>
  <c r="AB858" i="2"/>
  <c r="AA858" i="2"/>
  <c r="Z858" i="2"/>
  <c r="U858" i="2"/>
  <c r="T858" i="2" s="1"/>
  <c r="W858" i="2"/>
  <c r="V858" i="2" s="1"/>
  <c r="A859" i="2"/>
  <c r="B859" i="2"/>
  <c r="X858" i="2" l="1"/>
  <c r="Y858" i="2" s="1"/>
  <c r="S859" i="2"/>
  <c r="AC859" i="2" l="1"/>
  <c r="AA859" i="2"/>
  <c r="Z859" i="2"/>
  <c r="AD859" i="2"/>
  <c r="AB859" i="2"/>
  <c r="U859" i="2"/>
  <c r="T859" i="2" s="1"/>
  <c r="W859" i="2"/>
  <c r="V859" i="2" s="1"/>
  <c r="A860" i="2"/>
  <c r="B860" i="2"/>
  <c r="X859" i="2" l="1"/>
  <c r="Y859" i="2" s="1"/>
  <c r="S860" i="2"/>
  <c r="AB860" i="2" l="1"/>
  <c r="Z860" i="2"/>
  <c r="AC860" i="2"/>
  <c r="AA860" i="2"/>
  <c r="AD860" i="2"/>
  <c r="U860" i="2"/>
  <c r="T860" i="2" s="1"/>
  <c r="W860" i="2"/>
  <c r="V860" i="2" s="1"/>
  <c r="A861" i="2"/>
  <c r="B861" i="2"/>
  <c r="S861" i="2" l="1"/>
  <c r="X860" i="2"/>
  <c r="Y860" i="2" s="1"/>
  <c r="AB861" i="2" l="1"/>
  <c r="Z861" i="2"/>
  <c r="AC861" i="2"/>
  <c r="AD861" i="2"/>
  <c r="AA861" i="2"/>
  <c r="U861" i="2"/>
  <c r="T861" i="2" s="1"/>
  <c r="W861" i="2"/>
  <c r="V861" i="2" s="1"/>
  <c r="A862" i="2"/>
  <c r="B862" i="2"/>
  <c r="X861" i="2" l="1"/>
  <c r="Y861" i="2" s="1"/>
  <c r="S862" i="2"/>
  <c r="AD862" i="2" l="1"/>
  <c r="AC862" i="2"/>
  <c r="AA862" i="2"/>
  <c r="Z862" i="2"/>
  <c r="AB862" i="2"/>
  <c r="U862" i="2"/>
  <c r="T862" i="2" s="1"/>
  <c r="W862" i="2"/>
  <c r="V862" i="2" s="1"/>
  <c r="A863" i="2"/>
  <c r="B863" i="2"/>
  <c r="X862" i="2" l="1"/>
  <c r="Y862" i="2" s="1"/>
  <c r="S863" i="2"/>
  <c r="AA863" i="2" l="1"/>
  <c r="AB863" i="2"/>
  <c r="AD863" i="2"/>
  <c r="AC863" i="2"/>
  <c r="Z863" i="2"/>
  <c r="U863" i="2"/>
  <c r="T863" i="2" s="1"/>
  <c r="A864" i="2"/>
  <c r="B864" i="2"/>
  <c r="W863" i="2"/>
  <c r="V863" i="2" s="1"/>
  <c r="S864" i="2" l="1"/>
  <c r="X863" i="2"/>
  <c r="Y863" i="2" s="1"/>
  <c r="AA864" i="2" l="1"/>
  <c r="AB864" i="2"/>
  <c r="Z864" i="2"/>
  <c r="AD864" i="2"/>
  <c r="AC864" i="2"/>
  <c r="U864" i="2"/>
  <c r="T864" i="2" s="1"/>
  <c r="A865" i="2"/>
  <c r="B865" i="2"/>
  <c r="W864" i="2"/>
  <c r="V864" i="2" s="1"/>
  <c r="X864" i="2" l="1"/>
  <c r="Y864" i="2" s="1"/>
  <c r="S865" i="2"/>
  <c r="Z865" i="2" l="1"/>
  <c r="AA865" i="2"/>
  <c r="AC865" i="2"/>
  <c r="AD865" i="2"/>
  <c r="AB865" i="2"/>
  <c r="U865" i="2"/>
  <c r="T865" i="2" s="1"/>
  <c r="W865" i="2"/>
  <c r="V865" i="2" s="1"/>
  <c r="A866" i="2"/>
  <c r="B866" i="2"/>
  <c r="S866" i="2" l="1"/>
  <c r="X865" i="2"/>
  <c r="Y865" i="2" s="1"/>
  <c r="AD866" i="2" l="1"/>
  <c r="AA866" i="2"/>
  <c r="Z866" i="2"/>
  <c r="AC866" i="2"/>
  <c r="AB866" i="2"/>
  <c r="U866" i="2"/>
  <c r="T866" i="2" s="1"/>
  <c r="W866" i="2"/>
  <c r="V866" i="2" s="1"/>
  <c r="A867" i="2"/>
  <c r="B867" i="2"/>
  <c r="S867" i="2" l="1"/>
  <c r="X866" i="2"/>
  <c r="Y866" i="2" s="1"/>
  <c r="AB867" i="2" l="1"/>
  <c r="AC867" i="2"/>
  <c r="Z867" i="2"/>
  <c r="AD867" i="2"/>
  <c r="AA867" i="2"/>
  <c r="U867" i="2"/>
  <c r="T867" i="2" s="1"/>
  <c r="W867" i="2"/>
  <c r="V867" i="2" s="1"/>
  <c r="A868" i="2"/>
  <c r="B868" i="2"/>
  <c r="X867" i="2" l="1"/>
  <c r="Y867" i="2" s="1"/>
  <c r="S868" i="2"/>
  <c r="AC868" i="2" l="1"/>
  <c r="Z868" i="2"/>
  <c r="AA868" i="2"/>
  <c r="AD868" i="2"/>
  <c r="AB868" i="2"/>
  <c r="U868" i="2"/>
  <c r="T868" i="2" s="1"/>
  <c r="A869" i="2"/>
  <c r="B869" i="2"/>
  <c r="W868" i="2"/>
  <c r="V868" i="2" s="1"/>
  <c r="X868" i="2" l="1"/>
  <c r="Y868" i="2" s="1"/>
  <c r="S869" i="2"/>
  <c r="Z869" i="2" l="1"/>
  <c r="AC869" i="2"/>
  <c r="AD869" i="2"/>
  <c r="AA869" i="2"/>
  <c r="AB869" i="2"/>
  <c r="U869" i="2"/>
  <c r="T869" i="2" s="1"/>
  <c r="A870" i="2"/>
  <c r="B870" i="2"/>
  <c r="W869" i="2"/>
  <c r="V869" i="2" s="1"/>
  <c r="S870" i="2" l="1"/>
  <c r="X869" i="2"/>
  <c r="Y869" i="2" s="1"/>
  <c r="AB870" i="2" l="1"/>
  <c r="AA870" i="2"/>
  <c r="AD870" i="2"/>
  <c r="AC870" i="2"/>
  <c r="Z870" i="2"/>
  <c r="U870" i="2"/>
  <c r="T870" i="2" s="1"/>
  <c r="W870" i="2"/>
  <c r="V870" i="2" s="1"/>
  <c r="A871" i="2"/>
  <c r="B871" i="2"/>
  <c r="X870" i="2" l="1"/>
  <c r="Y870" i="2" s="1"/>
  <c r="S871" i="2"/>
  <c r="AC871" i="2" l="1"/>
  <c r="AA871" i="2"/>
  <c r="AD871" i="2"/>
  <c r="Z871" i="2"/>
  <c r="AB871" i="2"/>
  <c r="U871" i="2"/>
  <c r="T871" i="2" s="1"/>
  <c r="W871" i="2"/>
  <c r="V871" i="2" s="1"/>
  <c r="A872" i="2"/>
  <c r="B872" i="2"/>
  <c r="X871" i="2" l="1"/>
  <c r="Y871" i="2" s="1"/>
  <c r="S872" i="2"/>
  <c r="Z872" i="2" l="1"/>
  <c r="AC872" i="2"/>
  <c r="AA872" i="2"/>
  <c r="AB872" i="2"/>
  <c r="AD872" i="2"/>
  <c r="U872" i="2"/>
  <c r="T872" i="2" s="1"/>
  <c r="W872" i="2"/>
  <c r="V872" i="2" s="1"/>
  <c r="A873" i="2"/>
  <c r="B873" i="2"/>
  <c r="X872" i="2" l="1"/>
  <c r="Y872" i="2" s="1"/>
  <c r="S873" i="2"/>
  <c r="AB873" i="2" l="1"/>
  <c r="AD873" i="2"/>
  <c r="AA873" i="2"/>
  <c r="Z873" i="2"/>
  <c r="AC873" i="2"/>
  <c r="U873" i="2"/>
  <c r="T873" i="2" s="1"/>
  <c r="A874" i="2"/>
  <c r="B874" i="2"/>
  <c r="W873" i="2"/>
  <c r="V873" i="2" s="1"/>
  <c r="X873" i="2" l="1"/>
  <c r="Y873" i="2" s="1"/>
  <c r="S874" i="2"/>
  <c r="AC874" i="2" l="1"/>
  <c r="AB874" i="2"/>
  <c r="AD874" i="2"/>
  <c r="AA874" i="2"/>
  <c r="Z874" i="2"/>
  <c r="U874" i="2"/>
  <c r="T874" i="2" s="1"/>
  <c r="W874" i="2"/>
  <c r="V874" i="2" s="1"/>
  <c r="A875" i="2"/>
  <c r="B875" i="2"/>
  <c r="X874" i="2" l="1"/>
  <c r="Y874" i="2" s="1"/>
  <c r="S875" i="2"/>
  <c r="AC875" i="2" l="1"/>
  <c r="AD875" i="2"/>
  <c r="AB875" i="2"/>
  <c r="AA875" i="2"/>
  <c r="Z875" i="2"/>
  <c r="U875" i="2"/>
  <c r="T875" i="2" s="1"/>
  <c r="W875" i="2"/>
  <c r="V875" i="2" s="1"/>
  <c r="A876" i="2"/>
  <c r="B876" i="2"/>
  <c r="S876" i="2" l="1"/>
  <c r="X875" i="2"/>
  <c r="Y875" i="2" s="1"/>
  <c r="AB876" i="2" l="1"/>
  <c r="AA876" i="2"/>
  <c r="AC876" i="2"/>
  <c r="Z876" i="2"/>
  <c r="AD876" i="2"/>
  <c r="U876" i="2"/>
  <c r="T876" i="2" s="1"/>
  <c r="W876" i="2"/>
  <c r="V876" i="2" s="1"/>
  <c r="A877" i="2"/>
  <c r="B877" i="2"/>
  <c r="X876" i="2" l="1"/>
  <c r="Y876" i="2" s="1"/>
  <c r="S877" i="2"/>
  <c r="AB877" i="2" l="1"/>
  <c r="AA877" i="2"/>
  <c r="Z877" i="2"/>
  <c r="AC877" i="2"/>
  <c r="AD877" i="2"/>
  <c r="U877" i="2"/>
  <c r="T877" i="2" s="1"/>
  <c r="W877" i="2"/>
  <c r="V877" i="2" s="1"/>
  <c r="A878" i="2"/>
  <c r="B878" i="2"/>
  <c r="X877" i="2" l="1"/>
  <c r="Y877" i="2" s="1"/>
  <c r="S878" i="2"/>
  <c r="AD878" i="2" l="1"/>
  <c r="AC878" i="2"/>
  <c r="AA878" i="2"/>
  <c r="AB878" i="2"/>
  <c r="Z878" i="2"/>
  <c r="U878" i="2"/>
  <c r="T878" i="2" s="1"/>
  <c r="W878" i="2"/>
  <c r="V878" i="2" s="1"/>
  <c r="A879" i="2"/>
  <c r="B879" i="2"/>
  <c r="X878" i="2" l="1"/>
  <c r="Y878" i="2" s="1"/>
  <c r="S879" i="2"/>
  <c r="AA879" i="2" l="1"/>
  <c r="AD879" i="2"/>
  <c r="AC879" i="2"/>
  <c r="Z879" i="2"/>
  <c r="AB879" i="2"/>
  <c r="U879" i="2"/>
  <c r="T879" i="2" s="1"/>
  <c r="W879" i="2"/>
  <c r="V879" i="2" s="1"/>
  <c r="A880" i="2"/>
  <c r="B880" i="2"/>
  <c r="X879" i="2" l="1"/>
  <c r="Y879" i="2" s="1"/>
  <c r="S880" i="2"/>
  <c r="AA880" i="2" l="1"/>
  <c r="AB880" i="2"/>
  <c r="Z880" i="2"/>
  <c r="AC880" i="2"/>
  <c r="AD880" i="2"/>
  <c r="U880" i="2"/>
  <c r="T880" i="2" s="1"/>
  <c r="A881" i="2"/>
  <c r="B881" i="2"/>
  <c r="W880" i="2"/>
  <c r="V880" i="2" s="1"/>
  <c r="S881" i="2" l="1"/>
  <c r="X880" i="2"/>
  <c r="Y880" i="2" s="1"/>
  <c r="Z881" i="2" l="1"/>
  <c r="AA881" i="2"/>
  <c r="AC881" i="2"/>
  <c r="AD881" i="2"/>
  <c r="AB881" i="2"/>
  <c r="U881" i="2"/>
  <c r="T881" i="2" s="1"/>
  <c r="W881" i="2"/>
  <c r="V881" i="2" s="1"/>
  <c r="A882" i="2"/>
  <c r="B882" i="2"/>
  <c r="S882" i="2" l="1"/>
  <c r="X881" i="2"/>
  <c r="Y881" i="2" s="1"/>
  <c r="AD882" i="2" l="1"/>
  <c r="AA882" i="2"/>
  <c r="AB882" i="2"/>
  <c r="Z882" i="2"/>
  <c r="AC882" i="2"/>
  <c r="U882" i="2"/>
  <c r="T882" i="2" s="1"/>
  <c r="A883" i="2"/>
  <c r="B883" i="2"/>
  <c r="W882" i="2"/>
  <c r="V882" i="2" s="1"/>
  <c r="X882" i="2" l="1"/>
  <c r="Y882" i="2" s="1"/>
  <c r="S883" i="2"/>
  <c r="AB883" i="2" l="1"/>
  <c r="AC883" i="2"/>
  <c r="AA883" i="2"/>
  <c r="Z883" i="2"/>
  <c r="AD883" i="2"/>
  <c r="U883" i="2"/>
  <c r="T883" i="2" s="1"/>
  <c r="W883" i="2"/>
  <c r="V883" i="2" s="1"/>
  <c r="A884" i="2"/>
  <c r="B884" i="2"/>
  <c r="X883" i="2" l="1"/>
  <c r="Y883" i="2" s="1"/>
  <c r="S884" i="2"/>
  <c r="AC884" i="2" l="1"/>
  <c r="Z884" i="2"/>
  <c r="AA884" i="2"/>
  <c r="AB884" i="2"/>
  <c r="AD884" i="2"/>
  <c r="U884" i="2"/>
  <c r="T884" i="2" s="1"/>
  <c r="W884" i="2"/>
  <c r="V884" i="2" s="1"/>
  <c r="A885" i="2"/>
  <c r="B885" i="2"/>
  <c r="X884" i="2" l="1"/>
  <c r="Y884" i="2" s="1"/>
  <c r="S885" i="2"/>
  <c r="AC885" i="2" l="1"/>
  <c r="AD885" i="2"/>
  <c r="Z885" i="2"/>
  <c r="AA885" i="2"/>
  <c r="AB885" i="2"/>
  <c r="U885" i="2"/>
  <c r="T885" i="2" s="1"/>
  <c r="A886" i="2"/>
  <c r="B886" i="2"/>
  <c r="W885" i="2"/>
  <c r="V885" i="2" s="1"/>
  <c r="X885" i="2" l="1"/>
  <c r="Y885" i="2" s="1"/>
  <c r="S886" i="2"/>
  <c r="AD886" i="2" l="1"/>
  <c r="AB886" i="2"/>
  <c r="AA886" i="2"/>
  <c r="Z886" i="2"/>
  <c r="AC886" i="2"/>
  <c r="U886" i="2"/>
  <c r="T886" i="2" s="1"/>
  <c r="W886" i="2"/>
  <c r="V886" i="2" s="1"/>
  <c r="A887" i="2"/>
  <c r="B887" i="2"/>
  <c r="X886" i="2" l="1"/>
  <c r="Y886" i="2" s="1"/>
  <c r="S887" i="2"/>
  <c r="AC887" i="2" l="1"/>
  <c r="Z887" i="2"/>
  <c r="AA887" i="2"/>
  <c r="AB887" i="2"/>
  <c r="AD887" i="2"/>
  <c r="U887" i="2"/>
  <c r="T887" i="2" s="1"/>
  <c r="W887" i="2"/>
  <c r="V887" i="2" s="1"/>
  <c r="A888" i="2"/>
  <c r="B888" i="2"/>
  <c r="X887" i="2" l="1"/>
  <c r="Y887" i="2" s="1"/>
  <c r="S888" i="2"/>
  <c r="Z888" i="2" l="1"/>
  <c r="AC888" i="2"/>
  <c r="AB888" i="2"/>
  <c r="AA888" i="2"/>
  <c r="AD888" i="2"/>
  <c r="U888" i="2"/>
  <c r="T888" i="2" s="1"/>
  <c r="A889" i="2"/>
  <c r="B889" i="2"/>
  <c r="W888" i="2"/>
  <c r="V888" i="2" s="1"/>
  <c r="S889" i="2" l="1"/>
  <c r="X888" i="2"/>
  <c r="Y888" i="2" s="1"/>
  <c r="Z889" i="2" l="1"/>
  <c r="AB889" i="2"/>
  <c r="AC889" i="2"/>
  <c r="AA889" i="2"/>
  <c r="AD889" i="2"/>
  <c r="U889" i="2"/>
  <c r="T889" i="2" s="1"/>
  <c r="W889" i="2"/>
  <c r="V889" i="2" s="1"/>
  <c r="A890" i="2"/>
  <c r="B890" i="2"/>
  <c r="S890" i="2" l="1"/>
  <c r="X889" i="2"/>
  <c r="Y889" i="2" s="1"/>
  <c r="AC890" i="2" l="1"/>
  <c r="AB890" i="2"/>
  <c r="AD890" i="2"/>
  <c r="AA890" i="2"/>
  <c r="Z890" i="2"/>
  <c r="U890" i="2"/>
  <c r="T890" i="2" s="1"/>
  <c r="W890" i="2"/>
  <c r="V890" i="2" s="1"/>
  <c r="A891" i="2"/>
  <c r="B891" i="2"/>
  <c r="S891" i="2" l="1"/>
  <c r="X890" i="2"/>
  <c r="Y890" i="2" s="1"/>
  <c r="AB891" i="2" l="1"/>
  <c r="AA891" i="2"/>
  <c r="Z891" i="2"/>
  <c r="AD891" i="2"/>
  <c r="AC891" i="2"/>
  <c r="U891" i="2"/>
  <c r="T891" i="2" s="1"/>
  <c r="W891" i="2"/>
  <c r="V891" i="2" s="1"/>
  <c r="A892" i="2"/>
  <c r="B892" i="2"/>
  <c r="S892" i="2" l="1"/>
  <c r="X891" i="2"/>
  <c r="Y891" i="2" s="1"/>
  <c r="AB892" i="2" l="1"/>
  <c r="Z892" i="2"/>
  <c r="AA892" i="2"/>
  <c r="AC892" i="2"/>
  <c r="AD892" i="2"/>
  <c r="U892" i="2"/>
  <c r="T892" i="2" s="1"/>
  <c r="A893" i="2"/>
  <c r="B893" i="2"/>
  <c r="W892" i="2"/>
  <c r="V892" i="2" s="1"/>
  <c r="S893" i="2" l="1"/>
  <c r="X892" i="2"/>
  <c r="Y892" i="2" s="1"/>
  <c r="AB893" i="2" l="1"/>
  <c r="Z893" i="2"/>
  <c r="AC893" i="2"/>
  <c r="AD893" i="2"/>
  <c r="AA893" i="2"/>
  <c r="U893" i="2"/>
  <c r="T893" i="2" s="1"/>
  <c r="A894" i="2"/>
  <c r="B894" i="2"/>
  <c r="W893" i="2"/>
  <c r="V893" i="2" s="1"/>
  <c r="S894" i="2" l="1"/>
  <c r="X893" i="2"/>
  <c r="Y893" i="2" s="1"/>
  <c r="AC894" i="2" l="1"/>
  <c r="AA894" i="2"/>
  <c r="AB894" i="2"/>
  <c r="AD894" i="2"/>
  <c r="Z894" i="2"/>
  <c r="U894" i="2"/>
  <c r="T894" i="2" s="1"/>
  <c r="A895" i="2"/>
  <c r="B895" i="2"/>
  <c r="W894" i="2"/>
  <c r="V894" i="2" s="1"/>
  <c r="X894" i="2" l="1"/>
  <c r="Y894" i="2" s="1"/>
  <c r="S895" i="2"/>
  <c r="AA895" i="2" l="1"/>
  <c r="AC895" i="2"/>
  <c r="AD895" i="2"/>
  <c r="AB895" i="2"/>
  <c r="Z895" i="2"/>
  <c r="U895" i="2"/>
  <c r="T895" i="2" s="1"/>
  <c r="W895" i="2"/>
  <c r="V895" i="2" s="1"/>
  <c r="A896" i="2"/>
  <c r="B896" i="2"/>
  <c r="X895" i="2" l="1"/>
  <c r="Y895" i="2" s="1"/>
  <c r="S896" i="2"/>
  <c r="AA896" i="2" l="1"/>
  <c r="AB896" i="2"/>
  <c r="AC896" i="2"/>
  <c r="AD896" i="2"/>
  <c r="Z896" i="2"/>
  <c r="U896" i="2"/>
  <c r="T896" i="2" s="1"/>
  <c r="W896" i="2"/>
  <c r="V896" i="2" s="1"/>
  <c r="A897" i="2"/>
  <c r="B897" i="2"/>
  <c r="X896" i="2" l="1"/>
  <c r="Y896" i="2" s="1"/>
  <c r="S897" i="2"/>
  <c r="Z897" i="2" l="1"/>
  <c r="AA897" i="2"/>
  <c r="AC897" i="2"/>
  <c r="AD897" i="2"/>
  <c r="AB897" i="2"/>
  <c r="U897" i="2"/>
  <c r="T897" i="2" s="1"/>
  <c r="W897" i="2"/>
  <c r="V897" i="2" s="1"/>
  <c r="A898" i="2"/>
  <c r="B898" i="2"/>
  <c r="S898" i="2" l="1"/>
  <c r="X897" i="2"/>
  <c r="Y897" i="2" s="1"/>
  <c r="AD898" i="2" l="1"/>
  <c r="AA898" i="2"/>
  <c r="Z898" i="2"/>
  <c r="AB898" i="2"/>
  <c r="AC898" i="2"/>
  <c r="U898" i="2"/>
  <c r="T898" i="2" s="1"/>
  <c r="A899" i="2"/>
  <c r="B899" i="2"/>
  <c r="W898" i="2"/>
  <c r="V898" i="2" s="1"/>
  <c r="S899" i="2" l="1"/>
  <c r="X898" i="2"/>
  <c r="Y898" i="2" s="1"/>
  <c r="AB899" i="2" l="1"/>
  <c r="AA899" i="2"/>
  <c r="Z899" i="2"/>
  <c r="AD899" i="2"/>
  <c r="AC899" i="2"/>
  <c r="U899" i="2"/>
  <c r="T899" i="2" s="1"/>
  <c r="W899" i="2"/>
  <c r="V899" i="2" s="1"/>
  <c r="A900" i="2"/>
  <c r="B900" i="2"/>
  <c r="S900" i="2" l="1"/>
  <c r="X899" i="2"/>
  <c r="Y899" i="2" s="1"/>
  <c r="AC900" i="2" l="1"/>
  <c r="Z900" i="2"/>
  <c r="AA900" i="2"/>
  <c r="AD900" i="2"/>
  <c r="AB900" i="2"/>
  <c r="U900" i="2"/>
  <c r="T900" i="2" s="1"/>
  <c r="A901" i="2"/>
  <c r="B901" i="2"/>
  <c r="W900" i="2"/>
  <c r="V900" i="2" s="1"/>
  <c r="S901" i="2" l="1"/>
  <c r="X900" i="2"/>
  <c r="Y900" i="2" s="1"/>
  <c r="AC901" i="2" l="1"/>
  <c r="AD901" i="2"/>
  <c r="AA901" i="2"/>
  <c r="Z901" i="2"/>
  <c r="AB901" i="2"/>
  <c r="U901" i="2"/>
  <c r="T901" i="2" s="1"/>
  <c r="A902" i="2"/>
  <c r="B902" i="2"/>
  <c r="W901" i="2"/>
  <c r="V901" i="2" s="1"/>
  <c r="X901" i="2" l="1"/>
  <c r="Y901" i="2" s="1"/>
  <c r="S902" i="2"/>
  <c r="AB902" i="2" l="1"/>
  <c r="AD902" i="2"/>
  <c r="AA902" i="2"/>
  <c r="AC902" i="2"/>
  <c r="Z902" i="2"/>
  <c r="U902" i="2"/>
  <c r="T902" i="2" s="1"/>
  <c r="A903" i="2"/>
  <c r="B903" i="2"/>
  <c r="W902" i="2"/>
  <c r="V902" i="2" s="1"/>
  <c r="X902" i="2" l="1"/>
  <c r="Y902" i="2" s="1"/>
  <c r="S903" i="2"/>
  <c r="AC903" i="2" l="1"/>
  <c r="AD903" i="2"/>
  <c r="Z903" i="2"/>
  <c r="AB903" i="2"/>
  <c r="AA903" i="2"/>
  <c r="U903" i="2"/>
  <c r="T903" i="2" s="1"/>
  <c r="W903" i="2"/>
  <c r="V903" i="2" s="1"/>
  <c r="A904" i="2"/>
  <c r="B904" i="2"/>
  <c r="X903" i="2" l="1"/>
  <c r="Y903" i="2" s="1"/>
  <c r="S904" i="2"/>
  <c r="Z904" i="2" l="1"/>
  <c r="AC904" i="2"/>
  <c r="AA904" i="2"/>
  <c r="AD904" i="2"/>
  <c r="AB904" i="2"/>
  <c r="U904" i="2"/>
  <c r="T904" i="2" s="1"/>
  <c r="W904" i="2"/>
  <c r="V904" i="2" s="1"/>
  <c r="A905" i="2"/>
  <c r="B905" i="2"/>
  <c r="X904" i="2" l="1"/>
  <c r="Y904" i="2" s="1"/>
  <c r="S905" i="2"/>
  <c r="Z905" i="2" l="1"/>
  <c r="AB905" i="2"/>
  <c r="AD905" i="2"/>
  <c r="AC905" i="2"/>
  <c r="AA905" i="2"/>
  <c r="U905" i="2"/>
  <c r="T905" i="2" s="1"/>
  <c r="W905" i="2"/>
  <c r="V905" i="2" s="1"/>
  <c r="A906" i="2"/>
  <c r="B906" i="2"/>
  <c r="X905" i="2" l="1"/>
  <c r="Y905" i="2" s="1"/>
  <c r="S906" i="2"/>
  <c r="AD906" i="2" l="1"/>
  <c r="AC906" i="2"/>
  <c r="AB906" i="2"/>
  <c r="Z906" i="2"/>
  <c r="AA906" i="2"/>
  <c r="U906" i="2"/>
  <c r="T906" i="2" s="1"/>
  <c r="A907" i="2"/>
  <c r="B907" i="2"/>
  <c r="W906" i="2"/>
  <c r="V906" i="2" s="1"/>
  <c r="X906" i="2" l="1"/>
  <c r="Y906" i="2" s="1"/>
  <c r="S907" i="2"/>
  <c r="AA907" i="2" l="1"/>
  <c r="AD907" i="2"/>
  <c r="Z907" i="2"/>
  <c r="AC907" i="2"/>
  <c r="AB907" i="2"/>
  <c r="U907" i="2"/>
  <c r="T907" i="2" s="1"/>
  <c r="W907" i="2"/>
  <c r="V907" i="2" s="1"/>
  <c r="A908" i="2"/>
  <c r="B908" i="2"/>
  <c r="X907" i="2" l="1"/>
  <c r="Y907" i="2" s="1"/>
  <c r="S908" i="2"/>
  <c r="AB908" i="2" l="1"/>
  <c r="AA908" i="2"/>
  <c r="AD908" i="2"/>
  <c r="AC908" i="2"/>
  <c r="Z908" i="2"/>
  <c r="U908" i="2"/>
  <c r="T908" i="2" s="1"/>
  <c r="A909" i="2"/>
  <c r="B909" i="2"/>
  <c r="W908" i="2"/>
  <c r="V908" i="2" s="1"/>
  <c r="X908" i="2" l="1"/>
  <c r="Y908" i="2" s="1"/>
  <c r="S909" i="2"/>
  <c r="Z909" i="2" l="1"/>
  <c r="AB909" i="2"/>
  <c r="AA909" i="2"/>
  <c r="AC909" i="2"/>
  <c r="AD909" i="2"/>
  <c r="U909" i="2"/>
  <c r="T909" i="2" s="1"/>
  <c r="W909" i="2"/>
  <c r="V909" i="2" s="1"/>
  <c r="A910" i="2"/>
  <c r="B910" i="2"/>
  <c r="S910" i="2" l="1"/>
  <c r="X909" i="2"/>
  <c r="Y909" i="2" s="1"/>
  <c r="AC910" i="2" l="1"/>
  <c r="AD910" i="2"/>
  <c r="AB910" i="2"/>
  <c r="Z910" i="2"/>
  <c r="AA910" i="2"/>
  <c r="U910" i="2"/>
  <c r="T910" i="2" s="1"/>
  <c r="W910" i="2"/>
  <c r="V910" i="2" s="1"/>
  <c r="A911" i="2"/>
  <c r="B911" i="2"/>
  <c r="X910" i="2" l="1"/>
  <c r="Y910" i="2" s="1"/>
  <c r="S911" i="2"/>
  <c r="AA911" i="2" l="1"/>
  <c r="AC911" i="2"/>
  <c r="AB911" i="2"/>
  <c r="Z911" i="2"/>
  <c r="AD911" i="2"/>
  <c r="U911" i="2"/>
  <c r="T911" i="2" s="1"/>
  <c r="A912" i="2"/>
  <c r="B912" i="2"/>
  <c r="W911" i="2"/>
  <c r="V911" i="2" s="1"/>
  <c r="S912" i="2" l="1"/>
  <c r="X911" i="2"/>
  <c r="Y911" i="2" s="1"/>
  <c r="AA912" i="2" l="1"/>
  <c r="Z912" i="2"/>
  <c r="AC912" i="2"/>
  <c r="AD912" i="2"/>
  <c r="AB912" i="2"/>
  <c r="U912" i="2"/>
  <c r="T912" i="2" s="1"/>
  <c r="A913" i="2"/>
  <c r="B913" i="2"/>
  <c r="W912" i="2"/>
  <c r="V912" i="2" s="1"/>
  <c r="S913" i="2" l="1"/>
  <c r="X912" i="2"/>
  <c r="Y912" i="2" s="1"/>
  <c r="Z913" i="2" l="1"/>
  <c r="AA913" i="2"/>
  <c r="AC913" i="2"/>
  <c r="AD913" i="2"/>
  <c r="AB913" i="2"/>
  <c r="U913" i="2"/>
  <c r="T913" i="2" s="1"/>
  <c r="W913" i="2"/>
  <c r="V913" i="2" s="1"/>
  <c r="A914" i="2"/>
  <c r="B914" i="2"/>
  <c r="S914" i="2" l="1"/>
  <c r="X913" i="2"/>
  <c r="Y913" i="2" s="1"/>
  <c r="AD914" i="2" l="1"/>
  <c r="AA914" i="2"/>
  <c r="AB914" i="2"/>
  <c r="Z914" i="2"/>
  <c r="AC914" i="2"/>
  <c r="U914" i="2"/>
  <c r="T914" i="2" s="1"/>
  <c r="W914" i="2"/>
  <c r="V914" i="2" s="1"/>
  <c r="A915" i="2"/>
  <c r="B915" i="2"/>
  <c r="X914" i="2" l="1"/>
  <c r="Y914" i="2" s="1"/>
  <c r="S915" i="2"/>
  <c r="AB915" i="2" l="1"/>
  <c r="Z915" i="2"/>
  <c r="AA915" i="2"/>
  <c r="AC915" i="2"/>
  <c r="AD915" i="2"/>
  <c r="U915" i="2"/>
  <c r="T915" i="2" s="1"/>
  <c r="W915" i="2"/>
  <c r="V915" i="2" s="1"/>
  <c r="A916" i="2"/>
  <c r="B916" i="2"/>
  <c r="X915" i="2" l="1"/>
  <c r="Y915" i="2" s="1"/>
  <c r="S916" i="2"/>
  <c r="AC916" i="2" l="1"/>
  <c r="Z916" i="2"/>
  <c r="AA916" i="2"/>
  <c r="AB916" i="2"/>
  <c r="AD916" i="2"/>
  <c r="U916" i="2"/>
  <c r="T916" i="2" s="1"/>
  <c r="A917" i="2"/>
  <c r="B917" i="2"/>
  <c r="W916" i="2"/>
  <c r="V916" i="2" s="1"/>
  <c r="X916" i="2" l="1"/>
  <c r="Y916" i="2" s="1"/>
  <c r="S917" i="2"/>
  <c r="AC917" i="2" l="1"/>
  <c r="AD917" i="2"/>
  <c r="AA917" i="2"/>
  <c r="Z917" i="2"/>
  <c r="AB917" i="2"/>
  <c r="U917" i="2"/>
  <c r="T917" i="2" s="1"/>
  <c r="W917" i="2"/>
  <c r="V917" i="2" s="1"/>
  <c r="A918" i="2"/>
  <c r="B918" i="2"/>
  <c r="S918" i="2" l="1"/>
  <c r="X917" i="2"/>
  <c r="Y917" i="2" s="1"/>
  <c r="AB918" i="2" l="1"/>
  <c r="AA918" i="2"/>
  <c r="Z918" i="2"/>
  <c r="AC918" i="2"/>
  <c r="AD918" i="2"/>
  <c r="U918" i="2"/>
  <c r="T918" i="2" s="1"/>
  <c r="W918" i="2"/>
  <c r="V918" i="2" s="1"/>
  <c r="A919" i="2"/>
  <c r="B919" i="2"/>
  <c r="X918" i="2" l="1"/>
  <c r="Y918" i="2" s="1"/>
  <c r="S919" i="2"/>
  <c r="AC919" i="2" l="1"/>
  <c r="AB919" i="2"/>
  <c r="Z919" i="2"/>
  <c r="AA919" i="2"/>
  <c r="AD919" i="2"/>
  <c r="U919" i="2"/>
  <c r="T919" i="2" s="1"/>
  <c r="A920" i="2"/>
  <c r="B920" i="2"/>
  <c r="W919" i="2"/>
  <c r="V919" i="2" s="1"/>
  <c r="S920" i="2" l="1"/>
  <c r="X919" i="2"/>
  <c r="Y919" i="2" s="1"/>
  <c r="Z920" i="2" l="1"/>
  <c r="AC920" i="2"/>
  <c r="AB920" i="2"/>
  <c r="AA920" i="2"/>
  <c r="AD920" i="2"/>
  <c r="U920" i="2"/>
  <c r="T920" i="2" s="1"/>
  <c r="W920" i="2"/>
  <c r="V920" i="2" s="1"/>
  <c r="A921" i="2"/>
  <c r="B921" i="2"/>
  <c r="X920" i="2" l="1"/>
  <c r="Y920" i="2" s="1"/>
  <c r="S921" i="2"/>
  <c r="AB921" i="2" l="1"/>
  <c r="AC921" i="2"/>
  <c r="AD921" i="2"/>
  <c r="Z921" i="2"/>
  <c r="AA921" i="2"/>
  <c r="U921" i="2"/>
  <c r="T921" i="2" s="1"/>
  <c r="W921" i="2"/>
  <c r="V921" i="2" s="1"/>
  <c r="A922" i="2"/>
  <c r="B922" i="2"/>
  <c r="X921" i="2" l="1"/>
  <c r="Y921" i="2" s="1"/>
  <c r="S922" i="2"/>
  <c r="AC922" i="2" l="1"/>
  <c r="AD922" i="2"/>
  <c r="AB922" i="2"/>
  <c r="AA922" i="2"/>
  <c r="Z922" i="2"/>
  <c r="U922" i="2"/>
  <c r="T922" i="2" s="1"/>
  <c r="W922" i="2"/>
  <c r="V922" i="2" s="1"/>
  <c r="A923" i="2"/>
  <c r="B923" i="2"/>
  <c r="X922" i="2" l="1"/>
  <c r="Y922" i="2" s="1"/>
  <c r="S923" i="2"/>
  <c r="AC923" i="2" l="1"/>
  <c r="Z923" i="2"/>
  <c r="AA923" i="2"/>
  <c r="AB923" i="2"/>
  <c r="AD923" i="2"/>
  <c r="U923" i="2"/>
  <c r="T923" i="2" s="1"/>
  <c r="W923" i="2"/>
  <c r="V923" i="2" s="1"/>
  <c r="A924" i="2"/>
  <c r="B924" i="2"/>
  <c r="X923" i="2" l="1"/>
  <c r="Y923" i="2" s="1"/>
  <c r="S924" i="2"/>
  <c r="AB924" i="2" l="1"/>
  <c r="Z924" i="2"/>
  <c r="AC924" i="2"/>
  <c r="AA924" i="2"/>
  <c r="AD924" i="2"/>
  <c r="U924" i="2"/>
  <c r="T924" i="2" s="1"/>
  <c r="A925" i="2"/>
  <c r="B925" i="2"/>
  <c r="W924" i="2"/>
  <c r="V924" i="2" s="1"/>
  <c r="S925" i="2" l="1"/>
  <c r="X924" i="2"/>
  <c r="Y924" i="2" s="1"/>
  <c r="AB925" i="2" l="1"/>
  <c r="Z925" i="2"/>
  <c r="AA925" i="2"/>
  <c r="AC925" i="2"/>
  <c r="AD925" i="2"/>
  <c r="U925" i="2"/>
  <c r="T925" i="2" s="1"/>
  <c r="A926" i="2"/>
  <c r="B926" i="2"/>
  <c r="W925" i="2"/>
  <c r="V925" i="2" s="1"/>
  <c r="S926" i="2" l="1"/>
  <c r="X925" i="2"/>
  <c r="Y925" i="2" s="1"/>
  <c r="AD926" i="2" l="1"/>
  <c r="AC926" i="2"/>
  <c r="AA926" i="2"/>
  <c r="Z926" i="2"/>
  <c r="AB926" i="2"/>
  <c r="U926" i="2"/>
  <c r="T926" i="2" s="1"/>
  <c r="A927" i="2"/>
  <c r="B927" i="2"/>
  <c r="W926" i="2"/>
  <c r="V926" i="2" s="1"/>
  <c r="X926" i="2" l="1"/>
  <c r="Y926" i="2" s="1"/>
  <c r="S927" i="2"/>
  <c r="AA927" i="2" l="1"/>
  <c r="AB927" i="2"/>
  <c r="AD927" i="2"/>
  <c r="AC927" i="2"/>
  <c r="Z927" i="2"/>
  <c r="U927" i="2"/>
  <c r="T927" i="2" s="1"/>
  <c r="W927" i="2"/>
  <c r="V927" i="2" s="1"/>
  <c r="A928" i="2"/>
  <c r="B928" i="2"/>
  <c r="S928" i="2" l="1"/>
  <c r="X927" i="2"/>
  <c r="Y927" i="2" s="1"/>
  <c r="AA928" i="2" l="1"/>
  <c r="AB928" i="2"/>
  <c r="AD928" i="2"/>
  <c r="Z928" i="2"/>
  <c r="AC928" i="2"/>
  <c r="U928" i="2"/>
  <c r="T928" i="2" s="1"/>
  <c r="W928" i="2"/>
  <c r="V928" i="2" s="1"/>
  <c r="A929" i="2"/>
  <c r="B929" i="2"/>
  <c r="X928" i="2" l="1"/>
  <c r="Y928" i="2" s="1"/>
  <c r="S929" i="2"/>
  <c r="Z929" i="2" l="1"/>
  <c r="AA929" i="2"/>
  <c r="AC929" i="2"/>
  <c r="AD929" i="2"/>
  <c r="AB929" i="2"/>
  <c r="U929" i="2"/>
  <c r="T929" i="2" s="1"/>
  <c r="W929" i="2"/>
  <c r="V929" i="2" s="1"/>
  <c r="A930" i="2"/>
  <c r="B930" i="2"/>
  <c r="X929" i="2" l="1"/>
  <c r="Y929" i="2" s="1"/>
  <c r="S930" i="2"/>
  <c r="AD930" i="2" l="1"/>
  <c r="AA930" i="2"/>
  <c r="Z930" i="2"/>
  <c r="AC930" i="2"/>
  <c r="AB930" i="2"/>
  <c r="U930" i="2"/>
  <c r="T930" i="2" s="1"/>
  <c r="W930" i="2"/>
  <c r="V930" i="2" s="1"/>
  <c r="A931" i="2"/>
  <c r="B931" i="2"/>
  <c r="X930" i="2" l="1"/>
  <c r="Y930" i="2" s="1"/>
  <c r="S931" i="2"/>
  <c r="AB931" i="2" l="1"/>
  <c r="AC931" i="2"/>
  <c r="Z931" i="2"/>
  <c r="AD931" i="2"/>
  <c r="AA931" i="2"/>
  <c r="U931" i="2"/>
  <c r="T931" i="2" s="1"/>
  <c r="W931" i="2"/>
  <c r="V931" i="2" s="1"/>
  <c r="A932" i="2"/>
  <c r="B932" i="2"/>
  <c r="S932" i="2" l="1"/>
  <c r="X931" i="2"/>
  <c r="Y931" i="2" s="1"/>
  <c r="AC932" i="2" l="1"/>
  <c r="Z932" i="2"/>
  <c r="AA932" i="2"/>
  <c r="AD932" i="2"/>
  <c r="AB932" i="2"/>
  <c r="U932" i="2"/>
  <c r="T932" i="2" s="1"/>
  <c r="A933" i="2"/>
  <c r="B933" i="2"/>
  <c r="W932" i="2"/>
  <c r="V932" i="2" s="1"/>
  <c r="X932" i="2" l="1"/>
  <c r="Y932" i="2" s="1"/>
  <c r="S933" i="2"/>
  <c r="Z933" i="2" l="1"/>
  <c r="AC933" i="2"/>
  <c r="AD933" i="2"/>
  <c r="AA933" i="2"/>
  <c r="AB933" i="2"/>
  <c r="U933" i="2"/>
  <c r="T933" i="2" s="1"/>
  <c r="W933" i="2"/>
  <c r="V933" i="2" s="1"/>
  <c r="A934" i="2"/>
  <c r="B934" i="2"/>
  <c r="X933" i="2" l="1"/>
  <c r="Y933" i="2" s="1"/>
  <c r="S934" i="2"/>
  <c r="AB934" i="2" l="1"/>
  <c r="AA934" i="2"/>
  <c r="AC934" i="2"/>
  <c r="Z934" i="2"/>
  <c r="AD934" i="2"/>
  <c r="U934" i="2"/>
  <c r="T934" i="2" s="1"/>
  <c r="W934" i="2"/>
  <c r="V934" i="2" s="1"/>
  <c r="A935" i="2"/>
  <c r="B935" i="2"/>
  <c r="S935" i="2" l="1"/>
  <c r="X934" i="2"/>
  <c r="Y934" i="2" s="1"/>
  <c r="AC935" i="2" l="1"/>
  <c r="AA935" i="2"/>
  <c r="AD935" i="2"/>
  <c r="Z935" i="2"/>
  <c r="AB935" i="2"/>
  <c r="U935" i="2"/>
  <c r="T935" i="2" s="1"/>
  <c r="A936" i="2"/>
  <c r="B936" i="2"/>
  <c r="W935" i="2"/>
  <c r="V935" i="2" s="1"/>
  <c r="X935" i="2" l="1"/>
  <c r="Y935" i="2" s="1"/>
  <c r="S936" i="2"/>
  <c r="Z936" i="2" l="1"/>
  <c r="AC936" i="2"/>
  <c r="AA936" i="2"/>
  <c r="AD936" i="2"/>
  <c r="AB936" i="2"/>
  <c r="U936" i="2"/>
  <c r="T936" i="2" s="1"/>
  <c r="A937" i="2"/>
  <c r="B937" i="2"/>
  <c r="W936" i="2"/>
  <c r="V936" i="2" s="1"/>
  <c r="X936" i="2" l="1"/>
  <c r="Y936" i="2" s="1"/>
  <c r="S937" i="2"/>
  <c r="AB937" i="2" l="1"/>
  <c r="Z937" i="2"/>
  <c r="AD937" i="2"/>
  <c r="AA937" i="2"/>
  <c r="AC937" i="2"/>
  <c r="U937" i="2"/>
  <c r="T937" i="2" s="1"/>
  <c r="W937" i="2"/>
  <c r="V937" i="2" s="1"/>
  <c r="A938" i="2"/>
  <c r="B938" i="2"/>
  <c r="X937" i="2" l="1"/>
  <c r="Y937" i="2" s="1"/>
  <c r="S938" i="2"/>
  <c r="AC938" i="2" l="1"/>
  <c r="AB938" i="2"/>
  <c r="AA938" i="2"/>
  <c r="Z938" i="2"/>
  <c r="AD938" i="2"/>
  <c r="U938" i="2"/>
  <c r="T938" i="2" s="1"/>
  <c r="W938" i="2"/>
  <c r="V938" i="2" s="1"/>
  <c r="A939" i="2"/>
  <c r="B939" i="2"/>
  <c r="S939" i="2" l="1"/>
  <c r="X938" i="2"/>
  <c r="Y938" i="2" s="1"/>
  <c r="AC939" i="2" l="1"/>
  <c r="AD939" i="2"/>
  <c r="AB939" i="2"/>
  <c r="AA939" i="2"/>
  <c r="Z939" i="2"/>
  <c r="U939" i="2"/>
  <c r="T939" i="2" s="1"/>
  <c r="W939" i="2"/>
  <c r="V939" i="2" s="1"/>
  <c r="A940" i="2"/>
  <c r="B940" i="2"/>
  <c r="X939" i="2" l="1"/>
  <c r="Y939" i="2" s="1"/>
  <c r="S940" i="2"/>
  <c r="AB940" i="2" l="1"/>
  <c r="AA940" i="2"/>
  <c r="AC940" i="2"/>
  <c r="Z940" i="2"/>
  <c r="AD940" i="2"/>
  <c r="U940" i="2"/>
  <c r="T940" i="2" s="1"/>
  <c r="W940" i="2"/>
  <c r="V940" i="2" s="1"/>
  <c r="A941" i="2"/>
  <c r="B941" i="2"/>
  <c r="X940" i="2" l="1"/>
  <c r="Y940" i="2" s="1"/>
  <c r="S941" i="2"/>
  <c r="AB941" i="2" l="1"/>
  <c r="AA941" i="2"/>
  <c r="Z941" i="2"/>
  <c r="AC941" i="2"/>
  <c r="AD941" i="2"/>
  <c r="U941" i="2"/>
  <c r="T941" i="2" s="1"/>
  <c r="W941" i="2"/>
  <c r="V941" i="2" s="1"/>
  <c r="A942" i="2"/>
  <c r="B942" i="2"/>
  <c r="S942" i="2" l="1"/>
  <c r="X941" i="2"/>
  <c r="Y941" i="2" s="1"/>
  <c r="AD942" i="2" l="1"/>
  <c r="AC942" i="2"/>
  <c r="AA942" i="2"/>
  <c r="AB942" i="2"/>
  <c r="Z942" i="2"/>
  <c r="U942" i="2"/>
  <c r="T942" i="2" s="1"/>
  <c r="W942" i="2"/>
  <c r="V942" i="2" s="1"/>
  <c r="A943" i="2"/>
  <c r="B943" i="2"/>
  <c r="S943" i="2" l="1"/>
  <c r="X942" i="2"/>
  <c r="Y942" i="2" s="1"/>
  <c r="AA943" i="2" l="1"/>
  <c r="AB943" i="2"/>
  <c r="AD943" i="2"/>
  <c r="AC943" i="2"/>
  <c r="Z943" i="2"/>
  <c r="U943" i="2"/>
  <c r="T943" i="2" s="1"/>
  <c r="A944" i="2"/>
  <c r="B944" i="2"/>
  <c r="W943" i="2"/>
  <c r="V943" i="2" s="1"/>
  <c r="S944" i="2" l="1"/>
  <c r="X943" i="2"/>
  <c r="Y943" i="2" s="1"/>
  <c r="AA944" i="2" l="1"/>
  <c r="AB944" i="2"/>
  <c r="Z944" i="2"/>
  <c r="AC944" i="2"/>
  <c r="AD944" i="2"/>
  <c r="U944" i="2"/>
  <c r="T944" i="2" s="1"/>
  <c r="W944" i="2"/>
  <c r="V944" i="2" s="1"/>
  <c r="A945" i="2"/>
  <c r="B945" i="2"/>
  <c r="X944" i="2" l="1"/>
  <c r="Y944" i="2" s="1"/>
  <c r="S945" i="2"/>
  <c r="Z945" i="2" l="1"/>
  <c r="AA945" i="2"/>
  <c r="AC945" i="2"/>
  <c r="AD945" i="2"/>
  <c r="AB945" i="2"/>
  <c r="U945" i="2"/>
  <c r="T945" i="2" s="1"/>
  <c r="A946" i="2"/>
  <c r="B946" i="2"/>
  <c r="W945" i="2"/>
  <c r="V945" i="2" s="1"/>
  <c r="X945" i="2" l="1"/>
  <c r="Y945" i="2" s="1"/>
  <c r="S946" i="2"/>
  <c r="AD946" i="2" l="1"/>
  <c r="AA946" i="2"/>
  <c r="AB946" i="2"/>
  <c r="Z946" i="2"/>
  <c r="AC946" i="2"/>
  <c r="U946" i="2"/>
  <c r="T946" i="2" s="1"/>
  <c r="A947" i="2"/>
  <c r="B947" i="2"/>
  <c r="W946" i="2"/>
  <c r="V946" i="2" s="1"/>
  <c r="S947" i="2" l="1"/>
  <c r="X946" i="2"/>
  <c r="Y946" i="2" s="1"/>
  <c r="AB947" i="2" l="1"/>
  <c r="AC947" i="2"/>
  <c r="AA947" i="2"/>
  <c r="Z947" i="2"/>
  <c r="AD947" i="2"/>
  <c r="U947" i="2"/>
  <c r="T947" i="2" s="1"/>
  <c r="A948" i="2"/>
  <c r="B948" i="2"/>
  <c r="W947" i="2"/>
  <c r="V947" i="2" s="1"/>
  <c r="S948" i="2" l="1"/>
  <c r="X947" i="2"/>
  <c r="Y947" i="2" s="1"/>
  <c r="AC948" i="2" l="1"/>
  <c r="Z948" i="2"/>
  <c r="AA948" i="2"/>
  <c r="AB948" i="2"/>
  <c r="AD948" i="2"/>
  <c r="U948" i="2"/>
  <c r="T948" i="2" s="1"/>
  <c r="W948" i="2"/>
  <c r="V948" i="2" s="1"/>
  <c r="A949" i="2"/>
  <c r="B949" i="2"/>
  <c r="S949" i="2" l="1"/>
  <c r="X948" i="2"/>
  <c r="Y948" i="2" s="1"/>
  <c r="AC949" i="2" l="1"/>
  <c r="AD949" i="2"/>
  <c r="Z949" i="2"/>
  <c r="AA949" i="2"/>
  <c r="AB949" i="2"/>
  <c r="U949" i="2"/>
  <c r="T949" i="2" s="1"/>
  <c r="W949" i="2"/>
  <c r="V949" i="2" s="1"/>
  <c r="A950" i="2"/>
  <c r="B950" i="2"/>
  <c r="S950" i="2" l="1"/>
  <c r="X949" i="2"/>
  <c r="Y949" i="2" s="1"/>
  <c r="AD950" i="2" l="1"/>
  <c r="AB950" i="2"/>
  <c r="AA950" i="2"/>
  <c r="Z950" i="2"/>
  <c r="AC950" i="2"/>
  <c r="U950" i="2"/>
  <c r="T950" i="2" s="1"/>
  <c r="A951" i="2"/>
  <c r="B951" i="2"/>
  <c r="W950" i="2"/>
  <c r="V950" i="2" s="1"/>
  <c r="S951" i="2" l="1"/>
  <c r="X950" i="2"/>
  <c r="Y950" i="2" s="1"/>
  <c r="AC951" i="2" l="1"/>
  <c r="Z951" i="2"/>
  <c r="AB951" i="2"/>
  <c r="AD951" i="2"/>
  <c r="AA951" i="2"/>
  <c r="U951" i="2"/>
  <c r="T951" i="2" s="1"/>
  <c r="W951" i="2"/>
  <c r="V951" i="2" s="1"/>
  <c r="A952" i="2"/>
  <c r="B952" i="2"/>
  <c r="X951" i="2" l="1"/>
  <c r="Y951" i="2" s="1"/>
  <c r="S952" i="2"/>
  <c r="Z952" i="2" l="1"/>
  <c r="AC952" i="2"/>
  <c r="AB952" i="2"/>
  <c r="AA952" i="2"/>
  <c r="AD952" i="2"/>
  <c r="U952" i="2"/>
  <c r="T952" i="2" s="1"/>
  <c r="W952" i="2"/>
  <c r="V952" i="2" s="1"/>
  <c r="A953" i="2"/>
  <c r="B953" i="2"/>
  <c r="S953" i="2" l="1"/>
  <c r="X952" i="2"/>
  <c r="Y952" i="2" s="1"/>
  <c r="Z953" i="2" l="1"/>
  <c r="AB953" i="2"/>
  <c r="AC953" i="2"/>
  <c r="AA953" i="2"/>
  <c r="AD953" i="2"/>
  <c r="U953" i="2"/>
  <c r="T953" i="2" s="1"/>
  <c r="A954" i="2"/>
  <c r="B954" i="2"/>
  <c r="W953" i="2"/>
  <c r="V953" i="2" s="1"/>
  <c r="X953" i="2" l="1"/>
  <c r="Y953" i="2" s="1"/>
  <c r="S954" i="2"/>
  <c r="AC954" i="2" l="1"/>
  <c r="AB954" i="2"/>
  <c r="AD954" i="2"/>
  <c r="AA954" i="2"/>
  <c r="Z954" i="2"/>
  <c r="U954" i="2"/>
  <c r="T954" i="2" s="1"/>
  <c r="W954" i="2"/>
  <c r="V954" i="2" s="1"/>
  <c r="A955" i="2"/>
  <c r="B955" i="2"/>
  <c r="X954" i="2" l="1"/>
  <c r="Y954" i="2" s="1"/>
  <c r="S955" i="2"/>
  <c r="AB955" i="2" l="1"/>
  <c r="AA955" i="2"/>
  <c r="AC955" i="2"/>
  <c r="Z955" i="2"/>
  <c r="AD955" i="2"/>
  <c r="U955" i="2"/>
  <c r="T955" i="2" s="1"/>
  <c r="W955" i="2"/>
  <c r="V955" i="2" s="1"/>
  <c r="A956" i="2"/>
  <c r="B956" i="2"/>
  <c r="X955" i="2" l="1"/>
  <c r="Y955" i="2" s="1"/>
  <c r="S956" i="2"/>
  <c r="AB956" i="2" l="1"/>
  <c r="Z956" i="2"/>
  <c r="AA956" i="2"/>
  <c r="AC956" i="2"/>
  <c r="AD956" i="2"/>
  <c r="U956" i="2"/>
  <c r="T956" i="2" s="1"/>
  <c r="W956" i="2"/>
  <c r="V956" i="2" s="1"/>
  <c r="A957" i="2"/>
  <c r="B957" i="2"/>
  <c r="X956" i="2" l="1"/>
  <c r="Y956" i="2" s="1"/>
  <c r="S957" i="2"/>
  <c r="AB957" i="2" l="1"/>
  <c r="AC957" i="2"/>
  <c r="AD957" i="2"/>
  <c r="Z957" i="2"/>
  <c r="AA957" i="2"/>
  <c r="U957" i="2"/>
  <c r="T957" i="2" s="1"/>
  <c r="W957" i="2"/>
  <c r="V957" i="2" s="1"/>
  <c r="A958" i="2"/>
  <c r="B958" i="2"/>
  <c r="X957" i="2" l="1"/>
  <c r="Y957" i="2" s="1"/>
  <c r="S958" i="2"/>
  <c r="AC958" i="2" l="1"/>
  <c r="AA958" i="2"/>
  <c r="AD958" i="2"/>
  <c r="AB958" i="2"/>
  <c r="Z958" i="2"/>
  <c r="U958" i="2"/>
  <c r="T958" i="2" s="1"/>
  <c r="A959" i="2"/>
  <c r="B959" i="2"/>
  <c r="W958" i="2"/>
  <c r="V958" i="2" s="1"/>
  <c r="X958" i="2" l="1"/>
  <c r="Y958" i="2" s="1"/>
  <c r="S959" i="2"/>
  <c r="AA959" i="2" l="1"/>
  <c r="AC959" i="2"/>
  <c r="AD959" i="2"/>
  <c r="AB959" i="2"/>
  <c r="Z959" i="2"/>
  <c r="U959" i="2"/>
  <c r="T959" i="2" s="1"/>
  <c r="W959" i="2"/>
  <c r="V959" i="2" s="1"/>
  <c r="A960" i="2"/>
  <c r="B960" i="2"/>
  <c r="X959" i="2" l="1"/>
  <c r="Y959" i="2" s="1"/>
  <c r="S960" i="2"/>
  <c r="AA960" i="2" l="1"/>
  <c r="AB960" i="2"/>
  <c r="Z960" i="2"/>
  <c r="AC960" i="2"/>
  <c r="AD960" i="2"/>
  <c r="U960" i="2"/>
  <c r="T960" i="2" s="1"/>
  <c r="A961" i="2"/>
  <c r="B961" i="2"/>
  <c r="W960" i="2"/>
  <c r="V960" i="2" s="1"/>
  <c r="X960" i="2" l="1"/>
  <c r="Y960" i="2" s="1"/>
  <c r="S961" i="2"/>
  <c r="Z961" i="2" l="1"/>
  <c r="AA961" i="2"/>
  <c r="AC961" i="2"/>
  <c r="AD961" i="2"/>
  <c r="AB961" i="2"/>
  <c r="U961" i="2"/>
  <c r="T961" i="2" s="1"/>
  <c r="W961" i="2"/>
  <c r="V961" i="2" s="1"/>
  <c r="A962" i="2"/>
  <c r="B962" i="2"/>
  <c r="X961" i="2" l="1"/>
  <c r="Y961" i="2" s="1"/>
  <c r="S962" i="2"/>
  <c r="AD962" i="2" l="1"/>
  <c r="AA962" i="2"/>
  <c r="Z962" i="2"/>
  <c r="AB962" i="2"/>
  <c r="AC962" i="2"/>
  <c r="U962" i="2"/>
  <c r="T962" i="2" s="1"/>
  <c r="A963" i="2"/>
  <c r="B963" i="2"/>
  <c r="W962" i="2"/>
  <c r="V962" i="2" s="1"/>
  <c r="X962" i="2" l="1"/>
  <c r="Y962" i="2" s="1"/>
  <c r="S963" i="2"/>
  <c r="AB963" i="2" l="1"/>
  <c r="AA963" i="2"/>
  <c r="AD963" i="2"/>
  <c r="Z963" i="2"/>
  <c r="AC963" i="2"/>
  <c r="U963" i="2"/>
  <c r="T963" i="2" s="1"/>
  <c r="W963" i="2"/>
  <c r="V963" i="2" s="1"/>
  <c r="A964" i="2"/>
  <c r="B964" i="2"/>
  <c r="X963" i="2" l="1"/>
  <c r="Y963" i="2" s="1"/>
  <c r="S964" i="2"/>
  <c r="AC964" i="2" l="1"/>
  <c r="Z964" i="2"/>
  <c r="AA964" i="2"/>
  <c r="AD964" i="2"/>
  <c r="AB964" i="2"/>
  <c r="U964" i="2"/>
  <c r="T964" i="2" s="1"/>
  <c r="A965" i="2"/>
  <c r="B965" i="2"/>
  <c r="W964" i="2"/>
  <c r="V964" i="2" s="1"/>
  <c r="X964" i="2" l="1"/>
  <c r="Y964" i="2" s="1"/>
  <c r="S965" i="2"/>
  <c r="AC965" i="2" l="1"/>
  <c r="AD965" i="2"/>
  <c r="AA965" i="2"/>
  <c r="Z965" i="2"/>
  <c r="AB965" i="2"/>
  <c r="U965" i="2"/>
  <c r="T965" i="2" s="1"/>
  <c r="W965" i="2"/>
  <c r="V965" i="2" s="1"/>
  <c r="A966" i="2"/>
  <c r="B966" i="2"/>
  <c r="X965" i="2" l="1"/>
  <c r="Y965" i="2" s="1"/>
  <c r="S966" i="2"/>
  <c r="AB966" i="2" l="1"/>
  <c r="AD966" i="2"/>
  <c r="AA966" i="2"/>
  <c r="AC966" i="2"/>
  <c r="Z966" i="2"/>
  <c r="U966" i="2"/>
  <c r="T966" i="2" s="1"/>
  <c r="W966" i="2"/>
  <c r="V966" i="2" s="1"/>
  <c r="A967" i="2"/>
  <c r="B967" i="2"/>
  <c r="X966" i="2" l="1"/>
  <c r="Y966" i="2" s="1"/>
  <c r="S967" i="2"/>
  <c r="AC967" i="2" l="1"/>
  <c r="Z967" i="2"/>
  <c r="AD967" i="2"/>
  <c r="AB967" i="2"/>
  <c r="AA967" i="2"/>
  <c r="U967" i="2"/>
  <c r="T967" i="2" s="1"/>
  <c r="W967" i="2"/>
  <c r="V967" i="2" s="1"/>
  <c r="A968" i="2"/>
  <c r="B968" i="2"/>
  <c r="X967" i="2" l="1"/>
  <c r="Y967" i="2" s="1"/>
  <c r="S968" i="2"/>
  <c r="Z968" i="2" l="1"/>
  <c r="AC968" i="2"/>
  <c r="AA968" i="2"/>
  <c r="AD968" i="2"/>
  <c r="AB968" i="2"/>
  <c r="U968" i="2"/>
  <c r="T968" i="2" s="1"/>
  <c r="W968" i="2"/>
  <c r="V968" i="2" s="1"/>
  <c r="A969" i="2"/>
  <c r="B969" i="2"/>
  <c r="X968" i="2" l="1"/>
  <c r="Y968" i="2" s="1"/>
  <c r="S969" i="2"/>
  <c r="Z969" i="2" l="1"/>
  <c r="AB969" i="2"/>
  <c r="AD969" i="2"/>
  <c r="AC969" i="2"/>
  <c r="AA969" i="2"/>
  <c r="U969" i="2"/>
  <c r="T969" i="2" s="1"/>
  <c r="W969" i="2"/>
  <c r="V969" i="2" s="1"/>
  <c r="A970" i="2"/>
  <c r="B970" i="2"/>
  <c r="X969" i="2" l="1"/>
  <c r="Y969" i="2" s="1"/>
  <c r="S970" i="2"/>
  <c r="AD970" i="2" l="1"/>
  <c r="AC970" i="2"/>
  <c r="AB970" i="2"/>
  <c r="Z970" i="2"/>
  <c r="AA970" i="2"/>
  <c r="U970" i="2"/>
  <c r="T970" i="2" s="1"/>
  <c r="W970" i="2"/>
  <c r="V970" i="2" s="1"/>
  <c r="A971" i="2"/>
  <c r="B971" i="2"/>
  <c r="S971" i="2" l="1"/>
  <c r="X970" i="2"/>
  <c r="Y970" i="2" s="1"/>
  <c r="AC971" i="2" l="1"/>
  <c r="AA971" i="2"/>
  <c r="AD971" i="2"/>
  <c r="AB971" i="2"/>
  <c r="Z971" i="2"/>
  <c r="U971" i="2"/>
  <c r="T971" i="2" s="1"/>
  <c r="A972" i="2"/>
  <c r="B972" i="2"/>
  <c r="W971" i="2"/>
  <c r="V971" i="2" s="1"/>
  <c r="X971" i="2" l="1"/>
  <c r="Y971" i="2" s="1"/>
  <c r="S972" i="2"/>
  <c r="AB972" i="2" l="1"/>
  <c r="AA972" i="2"/>
  <c r="Z972" i="2"/>
  <c r="AD972" i="2"/>
  <c r="AC972" i="2"/>
  <c r="U972" i="2"/>
  <c r="T972" i="2" s="1"/>
  <c r="W972" i="2"/>
  <c r="V972" i="2" s="1"/>
  <c r="A973" i="2"/>
  <c r="B973" i="2"/>
  <c r="X972" i="2" l="1"/>
  <c r="Y972" i="2" s="1"/>
  <c r="S973" i="2"/>
  <c r="Z973" i="2" l="1"/>
  <c r="AB973" i="2"/>
  <c r="AA973" i="2"/>
  <c r="AC973" i="2"/>
  <c r="AD973" i="2"/>
  <c r="U973" i="2"/>
  <c r="T973" i="2" s="1"/>
  <c r="W973" i="2"/>
  <c r="V973" i="2" s="1"/>
  <c r="A974" i="2"/>
  <c r="B974" i="2"/>
  <c r="S974" i="2" l="1"/>
  <c r="X973" i="2"/>
  <c r="Y973" i="2" s="1"/>
  <c r="AC974" i="2" l="1"/>
  <c r="AD974" i="2"/>
  <c r="AB974" i="2"/>
  <c r="Z974" i="2"/>
  <c r="AA974" i="2"/>
  <c r="U974" i="2"/>
  <c r="T974" i="2" s="1"/>
  <c r="A975" i="2"/>
  <c r="B975" i="2"/>
  <c r="W974" i="2"/>
  <c r="V974" i="2" s="1"/>
  <c r="X974" i="2" l="1"/>
  <c r="Y974" i="2" s="1"/>
  <c r="S975" i="2"/>
  <c r="AA975" i="2" l="1"/>
  <c r="AC975" i="2"/>
  <c r="AB975" i="2"/>
  <c r="Z975" i="2"/>
  <c r="AD975" i="2"/>
  <c r="U975" i="2"/>
  <c r="T975" i="2" s="1"/>
  <c r="W975" i="2"/>
  <c r="V975" i="2" s="1"/>
  <c r="A976" i="2"/>
  <c r="B976" i="2"/>
  <c r="X975" i="2" l="1"/>
  <c r="Y975" i="2" s="1"/>
  <c r="S976" i="2"/>
  <c r="AA976" i="2" l="1"/>
  <c r="Z976" i="2"/>
  <c r="AC976" i="2"/>
  <c r="AD976" i="2"/>
  <c r="AB976" i="2"/>
  <c r="U976" i="2"/>
  <c r="T976" i="2" s="1"/>
  <c r="W976" i="2"/>
  <c r="V976" i="2" s="1"/>
  <c r="A977" i="2"/>
  <c r="B977" i="2"/>
  <c r="X976" i="2" l="1"/>
  <c r="Y976" i="2" s="1"/>
  <c r="S977" i="2"/>
  <c r="Z977" i="2" l="1"/>
  <c r="AA977" i="2"/>
  <c r="AC977" i="2"/>
  <c r="AD977" i="2"/>
  <c r="AB977" i="2"/>
  <c r="U977" i="2"/>
  <c r="T977" i="2" s="1"/>
  <c r="A978" i="2"/>
  <c r="B978" i="2"/>
  <c r="W977" i="2"/>
  <c r="V977" i="2" s="1"/>
  <c r="X977" i="2" l="1"/>
  <c r="Y977" i="2" s="1"/>
  <c r="S978" i="2"/>
  <c r="AD978" i="2" l="1"/>
  <c r="AA978" i="2"/>
  <c r="AB978" i="2"/>
  <c r="Z978" i="2"/>
  <c r="AC978" i="2"/>
  <c r="U978" i="2"/>
  <c r="T978" i="2" s="1"/>
  <c r="W978" i="2"/>
  <c r="V978" i="2" s="1"/>
  <c r="A979" i="2"/>
  <c r="B979" i="2"/>
  <c r="X978" i="2" l="1"/>
  <c r="Y978" i="2" s="1"/>
  <c r="S979" i="2"/>
  <c r="AA979" i="2" l="1"/>
  <c r="AB979" i="2"/>
  <c r="AC979" i="2"/>
  <c r="Z979" i="2"/>
  <c r="AD979" i="2"/>
  <c r="U979" i="2"/>
  <c r="T979" i="2" s="1"/>
  <c r="W979" i="2"/>
  <c r="V979" i="2" s="1"/>
  <c r="A980" i="2"/>
  <c r="B980" i="2"/>
  <c r="X979" i="2" l="1"/>
  <c r="Y979" i="2" s="1"/>
  <c r="S980" i="2"/>
  <c r="AC980" i="2" l="1"/>
  <c r="Z980" i="2"/>
  <c r="AA980" i="2"/>
  <c r="AB980" i="2"/>
  <c r="AD980" i="2"/>
  <c r="U980" i="2"/>
  <c r="T980" i="2" s="1"/>
  <c r="W980" i="2"/>
  <c r="V980" i="2" s="1"/>
  <c r="A981" i="2"/>
  <c r="B981" i="2"/>
  <c r="S981" i="2" l="1"/>
  <c r="X980" i="2"/>
  <c r="Y980" i="2" s="1"/>
  <c r="AC981" i="2" l="1"/>
  <c r="AD981" i="2"/>
  <c r="AA981" i="2"/>
  <c r="Z981" i="2"/>
  <c r="AB981" i="2"/>
  <c r="U981" i="2"/>
  <c r="T981" i="2" s="1"/>
  <c r="W981" i="2"/>
  <c r="V981" i="2" s="1"/>
  <c r="A982" i="2"/>
  <c r="B982" i="2"/>
  <c r="X981" i="2" l="1"/>
  <c r="Y981" i="2" s="1"/>
  <c r="S982" i="2"/>
  <c r="AB982" i="2" l="1"/>
  <c r="AA982" i="2"/>
  <c r="Z982" i="2"/>
  <c r="AC982" i="2"/>
  <c r="AD982" i="2"/>
  <c r="U982" i="2"/>
  <c r="T982" i="2" s="1"/>
  <c r="W982" i="2"/>
  <c r="V982" i="2" s="1"/>
  <c r="A983" i="2"/>
  <c r="B983" i="2"/>
  <c r="X982" i="2" l="1"/>
  <c r="Y982" i="2" s="1"/>
  <c r="S983" i="2"/>
  <c r="AB983" i="2" l="1"/>
  <c r="AC983" i="2"/>
  <c r="Z983" i="2"/>
  <c r="AD983" i="2"/>
  <c r="AA983" i="2"/>
  <c r="U983" i="2"/>
  <c r="T983" i="2" s="1"/>
  <c r="W983" i="2"/>
  <c r="V983" i="2" s="1"/>
  <c r="A984" i="2"/>
  <c r="B984" i="2"/>
  <c r="X983" i="2" l="1"/>
  <c r="Y983" i="2" s="1"/>
  <c r="S984" i="2"/>
  <c r="Z984" i="2" l="1"/>
  <c r="AC984" i="2"/>
  <c r="AB984" i="2"/>
  <c r="AA984" i="2"/>
  <c r="AD984" i="2"/>
  <c r="U984" i="2"/>
  <c r="T984" i="2" s="1"/>
  <c r="W984" i="2"/>
  <c r="V984" i="2" s="1"/>
  <c r="A985" i="2"/>
  <c r="B985" i="2"/>
  <c r="X984" i="2" l="1"/>
  <c r="Y984" i="2" s="1"/>
  <c r="S985" i="2"/>
  <c r="AB985" i="2" l="1"/>
  <c r="AC985" i="2"/>
  <c r="AD985" i="2"/>
  <c r="Z985" i="2"/>
  <c r="AA985" i="2"/>
  <c r="U985" i="2"/>
  <c r="T985" i="2" s="1"/>
  <c r="A986" i="2"/>
  <c r="B986" i="2"/>
  <c r="W985" i="2"/>
  <c r="V985" i="2" s="1"/>
  <c r="X985" i="2" l="1"/>
  <c r="Y985" i="2" s="1"/>
  <c r="S986" i="2"/>
  <c r="AC986" i="2" l="1"/>
  <c r="AD986" i="2"/>
  <c r="AB986" i="2"/>
  <c r="Z986" i="2"/>
  <c r="AA986" i="2"/>
  <c r="U986" i="2"/>
  <c r="T986" i="2" s="1"/>
  <c r="A987" i="2"/>
  <c r="B987" i="2"/>
  <c r="W986" i="2"/>
  <c r="V986" i="2" s="1"/>
  <c r="X986" i="2" l="1"/>
  <c r="Y986" i="2" s="1"/>
  <c r="S987" i="2"/>
  <c r="AC987" i="2" l="1"/>
  <c r="AB987" i="2"/>
  <c r="Z987" i="2"/>
  <c r="AA987" i="2"/>
  <c r="AD987" i="2"/>
  <c r="U987" i="2"/>
  <c r="T987" i="2" s="1"/>
  <c r="W987" i="2"/>
  <c r="V987" i="2" s="1"/>
  <c r="A988" i="2"/>
  <c r="B988" i="2"/>
  <c r="S988" i="2" l="1"/>
  <c r="X987" i="2"/>
  <c r="Y987" i="2" s="1"/>
  <c r="AB988" i="2" l="1"/>
  <c r="Z988" i="2"/>
  <c r="AC988" i="2"/>
  <c r="AA988" i="2"/>
  <c r="AD988" i="2"/>
  <c r="U988" i="2"/>
  <c r="T988" i="2" s="1"/>
  <c r="A989" i="2"/>
  <c r="B989" i="2"/>
  <c r="W988" i="2"/>
  <c r="V988" i="2" s="1"/>
  <c r="X988" i="2" l="1"/>
  <c r="Y988" i="2" s="1"/>
  <c r="S989" i="2"/>
  <c r="AB989" i="2" l="1"/>
  <c r="Z989" i="2"/>
  <c r="AA989" i="2"/>
  <c r="AC989" i="2"/>
  <c r="AD989" i="2"/>
  <c r="U989" i="2"/>
  <c r="T989" i="2" s="1"/>
  <c r="A990" i="2"/>
  <c r="B990" i="2"/>
  <c r="W989" i="2"/>
  <c r="V989" i="2" s="1"/>
  <c r="X989" i="2" l="1"/>
  <c r="Y989" i="2" s="1"/>
  <c r="S990" i="2"/>
  <c r="AD990" i="2" l="1"/>
  <c r="AC990" i="2"/>
  <c r="AA990" i="2"/>
  <c r="Z990" i="2"/>
  <c r="AB990" i="2"/>
  <c r="U990" i="2"/>
  <c r="T990" i="2" s="1"/>
  <c r="W990" i="2"/>
  <c r="V990" i="2" s="1"/>
  <c r="A991" i="2"/>
  <c r="B991" i="2"/>
  <c r="X990" i="2" l="1"/>
  <c r="Y990" i="2" s="1"/>
  <c r="S991" i="2"/>
  <c r="AA991" i="2" l="1"/>
  <c r="AB991" i="2"/>
  <c r="AD991" i="2"/>
  <c r="AC991" i="2"/>
  <c r="Z991" i="2"/>
  <c r="U991" i="2"/>
  <c r="T991" i="2" s="1"/>
  <c r="W991" i="2"/>
  <c r="V991" i="2" s="1"/>
  <c r="A992" i="2"/>
  <c r="B992" i="2"/>
  <c r="X991" i="2" l="1"/>
  <c r="Y991" i="2" s="1"/>
  <c r="S992" i="2"/>
  <c r="AA992" i="2" l="1"/>
  <c r="AB992" i="2"/>
  <c r="AD992" i="2"/>
  <c r="Z992" i="2"/>
  <c r="AC992" i="2"/>
  <c r="U992" i="2"/>
  <c r="T992" i="2" s="1"/>
  <c r="W992" i="2"/>
  <c r="V992" i="2" s="1"/>
  <c r="A993" i="2"/>
  <c r="B993" i="2"/>
  <c r="S993" i="2" l="1"/>
  <c r="X992" i="2"/>
  <c r="Y992" i="2" s="1"/>
  <c r="Z993" i="2" l="1"/>
  <c r="AA993" i="2"/>
  <c r="AC993" i="2"/>
  <c r="AD993" i="2"/>
  <c r="AB993" i="2"/>
  <c r="U993" i="2"/>
  <c r="T993" i="2" s="1"/>
  <c r="A994" i="2"/>
  <c r="B994" i="2"/>
  <c r="W993" i="2"/>
  <c r="V993" i="2" s="1"/>
  <c r="X993" i="2" l="1"/>
  <c r="Y993" i="2" s="1"/>
  <c r="S994" i="2"/>
  <c r="AD994" i="2" l="1"/>
  <c r="AA994" i="2"/>
  <c r="Z994" i="2"/>
  <c r="AC994" i="2"/>
  <c r="AB994" i="2"/>
  <c r="U994" i="2"/>
  <c r="T994" i="2" s="1"/>
  <c r="W994" i="2"/>
  <c r="V994" i="2" s="1"/>
  <c r="A995" i="2"/>
  <c r="B995" i="2"/>
  <c r="S995" i="2" l="1"/>
  <c r="X994" i="2"/>
  <c r="Y994" i="2" s="1"/>
  <c r="AA995" i="2" l="1"/>
  <c r="AB995" i="2"/>
  <c r="AD995" i="2"/>
  <c r="Z995" i="2"/>
  <c r="AC995" i="2"/>
  <c r="U995" i="2"/>
  <c r="T995" i="2" s="1"/>
  <c r="W995" i="2"/>
  <c r="V995" i="2" s="1"/>
  <c r="A996" i="2"/>
  <c r="B996" i="2"/>
  <c r="X995" i="2" l="1"/>
  <c r="Y995" i="2" s="1"/>
  <c r="S996" i="2"/>
  <c r="AC996" i="2" l="1"/>
  <c r="Z996" i="2"/>
  <c r="AA996" i="2"/>
  <c r="AD996" i="2"/>
  <c r="AB996" i="2"/>
  <c r="U996" i="2"/>
  <c r="T996" i="2" s="1"/>
  <c r="W996" i="2"/>
  <c r="V996" i="2" s="1"/>
  <c r="A997" i="2"/>
  <c r="B997" i="2"/>
  <c r="X996" i="2" l="1"/>
  <c r="Y996" i="2" s="1"/>
  <c r="S997" i="2"/>
  <c r="Z997" i="2" l="1"/>
  <c r="AC997" i="2"/>
  <c r="AD997" i="2"/>
  <c r="AA997" i="2"/>
  <c r="AB997" i="2"/>
  <c r="U997" i="2"/>
  <c r="T997" i="2" s="1"/>
  <c r="W997" i="2"/>
  <c r="V997" i="2" s="1"/>
  <c r="A998" i="2"/>
  <c r="B998" i="2"/>
  <c r="S998" i="2" l="1"/>
  <c r="X997" i="2"/>
  <c r="Y997" i="2" s="1"/>
  <c r="AB998" i="2" l="1"/>
  <c r="AA998" i="2"/>
  <c r="AD998" i="2"/>
  <c r="AC998" i="2"/>
  <c r="Z998" i="2"/>
  <c r="U998" i="2"/>
  <c r="T998" i="2" s="1"/>
  <c r="A999" i="2"/>
  <c r="B999" i="2"/>
  <c r="W998" i="2"/>
  <c r="V998" i="2" s="1"/>
  <c r="S999" i="2" l="1"/>
  <c r="X998" i="2"/>
  <c r="Y998" i="2" s="1"/>
  <c r="AB999" i="2" l="1"/>
  <c r="AC999" i="2"/>
  <c r="Z999" i="2"/>
  <c r="AD999" i="2"/>
  <c r="AA999" i="2"/>
  <c r="U999" i="2"/>
  <c r="T999" i="2" s="1"/>
  <c r="W999" i="2"/>
  <c r="V999" i="2" s="1"/>
  <c r="A1000" i="2"/>
  <c r="S1000" i="2"/>
  <c r="B1000" i="2"/>
  <c r="Z1000" i="2" l="1"/>
  <c r="AC1000" i="2"/>
  <c r="AA1000" i="2"/>
  <c r="AB1000" i="2"/>
  <c r="AD1000" i="2"/>
  <c r="U1000" i="2"/>
  <c r="X999" i="2"/>
  <c r="Y999" i="2" s="1"/>
  <c r="W1000" i="2"/>
  <c r="V1000" i="2" l="1"/>
  <c r="T1000" i="2"/>
  <c r="X1000" i="2" l="1"/>
  <c r="Y1000" i="2" s="1"/>
  <c r="A3" i="1"/>
  <c r="K85" i="2" l="1"/>
  <c r="H3" i="1"/>
  <c r="A4" i="1"/>
  <c r="H4" i="1" s="1"/>
  <c r="K32" i="2" l="1"/>
  <c r="A5" i="1"/>
  <c r="K25" i="2" l="1"/>
  <c r="H5" i="1"/>
  <c r="A6" i="1"/>
  <c r="H6" i="1" l="1"/>
  <c r="A7" i="1"/>
  <c r="K8" i="2" l="1"/>
  <c r="H7" i="1"/>
  <c r="A8" i="1"/>
  <c r="H8" i="1" l="1"/>
  <c r="A9" i="1"/>
  <c r="H9" i="1" l="1"/>
  <c r="A10" i="1"/>
  <c r="H10" i="1" l="1"/>
  <c r="A11" i="1"/>
  <c r="H11" i="1" l="1"/>
  <c r="A12" i="1"/>
  <c r="H12" i="1" s="1"/>
  <c r="A13" i="1" l="1"/>
  <c r="H13" i="1" s="1"/>
  <c r="A14" i="1" l="1"/>
  <c r="H14" i="1" s="1"/>
  <c r="A15" i="1" l="1"/>
  <c r="H15" i="1" s="1"/>
  <c r="A16" i="1" l="1"/>
  <c r="H16" i="1" l="1"/>
  <c r="A17" i="1"/>
  <c r="H17" i="1" s="1"/>
  <c r="A18" i="1"/>
  <c r="H18" i="1" s="1"/>
  <c r="A19" i="1" l="1"/>
  <c r="H19" i="1" s="1"/>
  <c r="A20" i="1" l="1"/>
  <c r="H20" i="1" s="1"/>
  <c r="A21" i="1" l="1"/>
  <c r="H21" i="1" s="1"/>
  <c r="A22" i="1" l="1"/>
  <c r="H22" i="1" s="1"/>
  <c r="A23" i="1" l="1"/>
  <c r="H23" i="1" s="1"/>
  <c r="A24" i="1" l="1"/>
  <c r="H24" i="1" s="1"/>
  <c r="A25" i="1" l="1"/>
  <c r="H25" i="1" s="1"/>
  <c r="A26" i="1" l="1"/>
  <c r="H26" i="1" s="1"/>
  <c r="A27" i="1" l="1"/>
  <c r="H27" i="1" s="1"/>
  <c r="A28" i="1" l="1"/>
  <c r="H28" i="1" s="1"/>
  <c r="A29" i="1" l="1"/>
  <c r="H29" i="1" s="1"/>
  <c r="A30" i="1" l="1"/>
  <c r="H30" i="1" s="1"/>
  <c r="A31" i="1" l="1"/>
  <c r="H31" i="1" s="1"/>
  <c r="A32" i="1" l="1"/>
  <c r="H32" i="1" s="1"/>
  <c r="A33" i="1" l="1"/>
  <c r="H33" i="1" s="1"/>
  <c r="A34" i="1" l="1"/>
  <c r="H34" i="1" s="1"/>
  <c r="A35" i="1" l="1"/>
  <c r="H35" i="1" s="1"/>
  <c r="A36" i="1" l="1"/>
  <c r="H36" i="1" s="1"/>
  <c r="A37" i="1" l="1"/>
  <c r="H37" i="1" s="1"/>
  <c r="A38" i="1" l="1"/>
  <c r="H38" i="1" s="1"/>
  <c r="A39" i="1" l="1"/>
  <c r="H39" i="1" s="1"/>
  <c r="A40" i="1" l="1"/>
  <c r="H40" i="1" s="1"/>
  <c r="A41" i="1" l="1"/>
  <c r="H41" i="1" s="1"/>
  <c r="A42" i="1" l="1"/>
  <c r="H42" i="1" s="1"/>
  <c r="A43" i="1" l="1"/>
  <c r="H43" i="1" s="1"/>
  <c r="A44" i="1" l="1"/>
  <c r="H44" i="1" s="1"/>
  <c r="A45" i="1" l="1"/>
  <c r="H45" i="1" s="1"/>
  <c r="A46" i="1" l="1"/>
  <c r="H46" i="1" s="1"/>
  <c r="A47" i="1" l="1"/>
  <c r="H47" i="1" s="1"/>
  <c r="A48" i="1" l="1"/>
  <c r="H48" i="1" s="1"/>
  <c r="A49" i="1" l="1"/>
  <c r="H49" i="1" s="1"/>
  <c r="A50" i="1" l="1"/>
  <c r="H50" i="1" s="1"/>
  <c r="A51" i="1" l="1"/>
  <c r="H51" i="1" s="1"/>
  <c r="A52" i="1" l="1"/>
  <c r="H52" i="1" s="1"/>
  <c r="A53" i="1" l="1"/>
  <c r="H53" i="1" s="1"/>
  <c r="A54" i="1" l="1"/>
  <c r="H54" i="1" s="1"/>
  <c r="A55" i="1" l="1"/>
  <c r="H55" i="1" s="1"/>
  <c r="A56" i="1" l="1"/>
  <c r="H56" i="1" s="1"/>
  <c r="A57" i="1" l="1"/>
  <c r="H57" i="1" s="1"/>
  <c r="A58" i="1" l="1"/>
  <c r="H58" i="1" s="1"/>
  <c r="A59" i="1" l="1"/>
  <c r="H59" i="1" s="1"/>
  <c r="A60" i="1" l="1"/>
  <c r="H60" i="1" s="1"/>
  <c r="A61" i="1" l="1"/>
  <c r="H61" i="1" s="1"/>
  <c r="A62" i="1" l="1"/>
  <c r="H62" i="1" s="1"/>
  <c r="A63" i="1" l="1"/>
  <c r="H63" i="1" s="1"/>
  <c r="A64" i="1" l="1"/>
  <c r="H64" i="1" s="1"/>
  <c r="A65" i="1" l="1"/>
  <c r="H65" i="1" s="1"/>
  <c r="A66" i="1" l="1"/>
  <c r="H66" i="1" s="1"/>
  <c r="A67" i="1" l="1"/>
  <c r="H67" i="1" s="1"/>
  <c r="A68" i="1" l="1"/>
  <c r="H68" i="1" s="1"/>
  <c r="A69" i="1" l="1"/>
  <c r="H69" i="1" s="1"/>
  <c r="A70" i="1" l="1"/>
  <c r="H70" i="1" s="1"/>
  <c r="A71" i="1" l="1"/>
  <c r="H71" i="1" s="1"/>
  <c r="A72" i="1" l="1"/>
  <c r="H72" i="1" s="1"/>
  <c r="A73" i="1" l="1"/>
  <c r="H73" i="1" s="1"/>
  <c r="A74" i="1" l="1"/>
  <c r="H74" i="1" s="1"/>
  <c r="A75" i="1" l="1"/>
  <c r="H75" i="1" s="1"/>
  <c r="A76" i="1" l="1"/>
  <c r="H76" i="1" s="1"/>
  <c r="A77" i="1" l="1"/>
  <c r="H77" i="1" s="1"/>
  <c r="A78" i="1" l="1"/>
  <c r="H78" i="1" s="1"/>
  <c r="A79" i="1" l="1"/>
  <c r="H79" i="1" s="1"/>
  <c r="A80" i="1" l="1"/>
  <c r="H80" i="1" s="1"/>
  <c r="A81" i="1" l="1"/>
  <c r="H81" i="1" s="1"/>
  <c r="A82" i="1" l="1"/>
  <c r="H82" i="1" s="1"/>
  <c r="A83" i="1" l="1"/>
  <c r="H83" i="1" s="1"/>
  <c r="A84" i="1" l="1"/>
  <c r="H84" i="1" s="1"/>
  <c r="A85" i="1" l="1"/>
  <c r="H85" i="1" s="1"/>
  <c r="A86" i="1" l="1"/>
  <c r="H86" i="1" s="1"/>
  <c r="A87" i="1" l="1"/>
  <c r="H87" i="1" s="1"/>
  <c r="A88" i="1" l="1"/>
  <c r="H88" i="1" s="1"/>
  <c r="A89" i="1" l="1"/>
  <c r="H89" i="1" s="1"/>
  <c r="A90" i="1" l="1"/>
  <c r="H90" i="1" s="1"/>
  <c r="A91" i="1" l="1"/>
  <c r="H91" i="1" s="1"/>
  <c r="A92" i="1" l="1"/>
  <c r="H92" i="1" s="1"/>
  <c r="A93" i="1" l="1"/>
  <c r="H93" i="1" s="1"/>
  <c r="A94" i="1" l="1"/>
  <c r="H94" i="1" s="1"/>
  <c r="A95" i="1" l="1"/>
  <c r="H95" i="1" s="1"/>
  <c r="A96" i="1" l="1"/>
  <c r="H96" i="1" s="1"/>
  <c r="A97" i="1" l="1"/>
  <c r="H97" i="1" s="1"/>
  <c r="A98" i="1" l="1"/>
  <c r="H98" i="1" s="1"/>
  <c r="A99" i="1" l="1"/>
  <c r="H99" i="1" s="1"/>
  <c r="A100" i="1" l="1"/>
  <c r="H100" i="1" s="1"/>
  <c r="A101" i="1" l="1"/>
  <c r="H101" i="1" s="1"/>
  <c r="A102" i="1" l="1"/>
  <c r="H102" i="1" s="1"/>
  <c r="A103" i="1" l="1"/>
  <c r="H103" i="1" s="1"/>
  <c r="A104" i="1" l="1"/>
  <c r="H104" i="1" s="1"/>
  <c r="A105" i="1" l="1"/>
  <c r="H105" i="1" s="1"/>
  <c r="A106" i="1" l="1"/>
  <c r="H106" i="1" s="1"/>
  <c r="A107" i="1" l="1"/>
  <c r="A108" i="1" l="1"/>
  <c r="H107" i="1"/>
  <c r="K2" i="2"/>
  <c r="O12" i="2"/>
  <c r="M14" i="2"/>
  <c r="I80" i="2"/>
  <c r="J47" i="2"/>
  <c r="J80" i="2"/>
  <c r="I12" i="2"/>
  <c r="O32" i="2"/>
  <c r="O74" i="2"/>
  <c r="J74" i="2"/>
  <c r="M46" i="2"/>
  <c r="I53" i="2"/>
  <c r="I35" i="2"/>
  <c r="O40" i="2"/>
  <c r="M81" i="2"/>
  <c r="I98" i="2"/>
  <c r="M34" i="2"/>
  <c r="O51" i="2"/>
  <c r="I94" i="2"/>
  <c r="J37" i="2"/>
  <c r="O48" i="2"/>
  <c r="J98" i="2"/>
  <c r="O27" i="2"/>
  <c r="O58" i="2"/>
  <c r="M6" i="2"/>
  <c r="I47" i="2"/>
  <c r="O55" i="2"/>
  <c r="I97" i="2"/>
  <c r="J57" i="2"/>
  <c r="M40" i="2"/>
  <c r="M44" i="2"/>
  <c r="O69" i="2"/>
  <c r="I44" i="2"/>
  <c r="O86" i="2"/>
  <c r="I25" i="2"/>
  <c r="O80" i="2"/>
  <c r="M59" i="2"/>
  <c r="O41" i="2"/>
  <c r="I36" i="2"/>
  <c r="M80" i="2"/>
  <c r="O88" i="2"/>
  <c r="J25" i="2"/>
  <c r="J73" i="2"/>
  <c r="O59" i="2"/>
  <c r="I75" i="2"/>
  <c r="M31" i="2"/>
  <c r="I71" i="2"/>
  <c r="O29" i="2"/>
  <c r="J85" i="2"/>
  <c r="O81" i="2"/>
  <c r="M69" i="2"/>
  <c r="M61" i="2"/>
  <c r="M37" i="2"/>
  <c r="O87" i="2"/>
  <c r="O98" i="2"/>
  <c r="O49" i="2"/>
  <c r="M97" i="2"/>
  <c r="M84" i="2"/>
  <c r="I26" i="2"/>
  <c r="J45" i="2"/>
  <c r="I74" i="2"/>
  <c r="I10" i="2"/>
  <c r="I79" i="2"/>
  <c r="O91" i="2"/>
  <c r="J26" i="2"/>
  <c r="O2" i="2"/>
  <c r="J20" i="2"/>
  <c r="M22" i="2"/>
  <c r="O57" i="2"/>
  <c r="I41" i="2"/>
  <c r="J29" i="2"/>
  <c r="M45" i="2"/>
  <c r="M72" i="2"/>
  <c r="J30" i="2"/>
  <c r="M86" i="2"/>
  <c r="O94" i="2"/>
  <c r="M100" i="2"/>
  <c r="I11" i="2"/>
  <c r="J82" i="2"/>
  <c r="M94" i="2"/>
  <c r="M98" i="2"/>
  <c r="M21" i="2"/>
  <c r="I100" i="2"/>
  <c r="M33" i="2"/>
  <c r="M15" i="2"/>
  <c r="M29" i="2"/>
  <c r="O84" i="2"/>
  <c r="J51" i="2"/>
  <c r="O73" i="2"/>
  <c r="J72" i="2"/>
  <c r="O8" i="2"/>
  <c r="I88" i="2"/>
  <c r="M91" i="2"/>
  <c r="J2" i="2"/>
  <c r="O75" i="2"/>
  <c r="M79" i="2"/>
  <c r="M71" i="2"/>
  <c r="M8" i="2"/>
  <c r="J31" i="2"/>
  <c r="M89" i="2"/>
  <c r="J90" i="2"/>
  <c r="I4" i="2"/>
  <c r="M36" i="2"/>
  <c r="O23" i="2"/>
  <c r="O96" i="2"/>
  <c r="O44" i="2"/>
  <c r="M55" i="2"/>
  <c r="M101" i="2"/>
  <c r="J40" i="2"/>
  <c r="O104" i="2"/>
  <c r="I60" i="2"/>
  <c r="I61" i="2"/>
  <c r="J23" i="2"/>
  <c r="M60" i="2"/>
  <c r="I81" i="2"/>
  <c r="I17" i="2"/>
  <c r="M32" i="2"/>
  <c r="J4" i="2"/>
  <c r="J83" i="2"/>
  <c r="I99" i="2"/>
  <c r="J6" i="2"/>
  <c r="I22" i="2"/>
  <c r="M65" i="2"/>
  <c r="J3" i="2"/>
  <c r="J12" i="2"/>
  <c r="I34" i="2"/>
  <c r="O4" i="2"/>
  <c r="O64" i="2"/>
  <c r="M85" i="2"/>
  <c r="O35" i="2"/>
  <c r="M99" i="2"/>
  <c r="I48" i="2"/>
  <c r="M12" i="2"/>
  <c r="I30" i="2"/>
  <c r="I84" i="2"/>
  <c r="M41" i="2"/>
  <c r="J58" i="2"/>
  <c r="O85" i="2"/>
  <c r="J65" i="2"/>
  <c r="O93" i="2"/>
  <c r="M87" i="2"/>
  <c r="I40" i="2"/>
  <c r="M96" i="2"/>
  <c r="J35" i="2"/>
  <c r="I32" i="2"/>
  <c r="J88" i="2"/>
  <c r="M38" i="2"/>
  <c r="J14" i="2"/>
  <c r="O6" i="2"/>
  <c r="O89" i="2"/>
  <c r="J53" i="2"/>
  <c r="J41" i="2"/>
  <c r="M10" i="2"/>
  <c r="I55" i="2"/>
  <c r="I86" i="2"/>
  <c r="J95" i="2"/>
  <c r="J93" i="2"/>
  <c r="M25" i="2"/>
  <c r="I14" i="2"/>
  <c r="J71" i="2"/>
  <c r="J64" i="2"/>
  <c r="J59" i="2"/>
  <c r="O100" i="2"/>
  <c r="J38" i="2"/>
  <c r="I72" i="2"/>
  <c r="J100" i="2"/>
  <c r="M17" i="2"/>
  <c r="I87" i="2"/>
  <c r="O30" i="2"/>
  <c r="M48" i="2"/>
  <c r="J104" i="2"/>
  <c r="I49" i="2"/>
  <c r="M82" i="2"/>
  <c r="J69" i="2"/>
  <c r="J79" i="2"/>
  <c r="I5" i="2"/>
  <c r="J48" i="2"/>
  <c r="J8" i="2"/>
  <c r="J89" i="2"/>
  <c r="I51" i="2"/>
  <c r="I46" i="2"/>
  <c r="M3" i="2"/>
  <c r="M83" i="2"/>
  <c r="J5" i="2"/>
  <c r="M95" i="2"/>
  <c r="I38" i="2"/>
  <c r="J34" i="2"/>
  <c r="M75" i="2"/>
  <c r="M57" i="2"/>
  <c r="M53" i="2"/>
  <c r="M11" i="2"/>
  <c r="M2" i="2"/>
  <c r="O83" i="2"/>
  <c r="M5" i="2"/>
  <c r="J33" i="2"/>
  <c r="O95" i="2"/>
  <c r="I85" i="2"/>
  <c r="I37" i="2"/>
  <c r="M27" i="2"/>
  <c r="I82" i="2"/>
  <c r="I45" i="2"/>
  <c r="O3" i="2"/>
  <c r="J17" i="2"/>
  <c r="J44" i="2"/>
  <c r="I89" i="2"/>
  <c r="M26" i="2"/>
  <c r="J84" i="2"/>
  <c r="I6" i="2"/>
  <c r="O17" i="2"/>
  <c r="M30" i="2"/>
  <c r="J46" i="2"/>
  <c r="I57" i="2"/>
  <c r="O31" i="2"/>
  <c r="J87" i="2"/>
  <c r="I96" i="2"/>
  <c r="O82" i="2"/>
  <c r="O99" i="2"/>
  <c r="M104" i="2"/>
  <c r="I69" i="2"/>
  <c r="I29" i="2"/>
  <c r="I8" i="2"/>
  <c r="J32" i="2"/>
  <c r="J81" i="2"/>
  <c r="I73" i="2"/>
  <c r="J22" i="2"/>
  <c r="O5" i="2"/>
  <c r="O45" i="2"/>
  <c r="J99" i="2"/>
  <c r="O34" i="2"/>
  <c r="M74" i="2"/>
  <c r="I95" i="2"/>
  <c r="M4" i="2"/>
  <c r="J97" i="2"/>
  <c r="J61" i="2"/>
  <c r="J60" i="2"/>
  <c r="J75" i="2"/>
  <c r="I93" i="2"/>
  <c r="O33" i="2"/>
  <c r="O61" i="2"/>
  <c r="O15" i="2"/>
  <c r="I58" i="2"/>
  <c r="I59" i="2"/>
  <c r="J94" i="2"/>
  <c r="I91" i="2"/>
  <c r="O11" i="2"/>
  <c r="M58" i="2"/>
  <c r="O65" i="2"/>
  <c r="M20" i="2"/>
  <c r="M73" i="2"/>
  <c r="J101" i="2"/>
  <c r="I21" i="2"/>
  <c r="I2" i="2"/>
  <c r="J49" i="2"/>
  <c r="O72" i="2"/>
  <c r="I31" i="2"/>
  <c r="J11" i="2"/>
  <c r="M51" i="2"/>
  <c r="I90" i="2"/>
  <c r="O26" i="2"/>
  <c r="J55" i="2"/>
  <c r="O97" i="2"/>
  <c r="I20" i="2"/>
  <c r="O14" i="2"/>
  <c r="M35" i="2"/>
  <c r="J91" i="2"/>
  <c r="I3" i="2"/>
  <c r="O90" i="2"/>
  <c r="O47" i="2"/>
  <c r="O20" i="2"/>
  <c r="M23" i="2"/>
  <c r="M88" i="2"/>
  <c r="O36" i="2"/>
  <c r="O60" i="2"/>
  <c r="I23" i="2"/>
  <c r="I27" i="2"/>
  <c r="J21" i="2"/>
  <c r="O46" i="2"/>
  <c r="I64" i="2"/>
  <c r="J86" i="2"/>
  <c r="I65" i="2"/>
  <c r="J10" i="2"/>
  <c r="O79" i="2"/>
  <c r="O101" i="2"/>
  <c r="M93" i="2"/>
  <c r="I83" i="2"/>
  <c r="I104" i="2"/>
  <c r="O25" i="2"/>
  <c r="O53" i="2"/>
  <c r="M47" i="2"/>
  <c r="O21" i="2"/>
  <c r="M49" i="2"/>
  <c r="I101" i="2"/>
  <c r="I15" i="2"/>
  <c r="M90" i="2"/>
  <c r="O71" i="2"/>
  <c r="O22" i="2"/>
  <c r="I33" i="2"/>
  <c r="M64" i="2"/>
  <c r="O10" i="2"/>
  <c r="J15" i="2"/>
  <c r="J36" i="2"/>
  <c r="O37" i="2"/>
  <c r="O38" i="2"/>
  <c r="J96" i="2"/>
  <c r="J27" i="2"/>
  <c r="A109" i="1" l="1"/>
  <c r="H108" i="1"/>
  <c r="N4" i="2"/>
  <c r="B4" i="2" s="1"/>
  <c r="N5" i="2"/>
  <c r="B5" i="2" s="1"/>
  <c r="N6" i="2"/>
  <c r="B6" i="2" s="1"/>
  <c r="R25" i="2"/>
  <c r="N2" i="2"/>
  <c r="B2" i="2" s="1"/>
  <c r="R32" i="2"/>
  <c r="R85" i="2"/>
  <c r="R8" i="2"/>
  <c r="L2" i="2"/>
  <c r="A2" i="2" s="1"/>
  <c r="R2" i="2"/>
  <c r="N3" i="2"/>
  <c r="B3" i="2" s="1"/>
  <c r="R34" i="2"/>
  <c r="A110" i="1" l="1"/>
  <c r="H109" i="1"/>
  <c r="M102" i="2"/>
  <c r="J66" i="2"/>
  <c r="M66" i="2"/>
  <c r="J102" i="2"/>
  <c r="O102" i="2"/>
  <c r="I102" i="2"/>
  <c r="I66" i="2"/>
  <c r="O66" i="2"/>
  <c r="F13" i="3"/>
  <c r="E13" i="3"/>
  <c r="H13" i="3"/>
  <c r="G13" i="3"/>
  <c r="I13" i="3"/>
  <c r="C13" i="3"/>
  <c r="E52" i="3"/>
  <c r="C43" i="3"/>
  <c r="G37" i="3"/>
  <c r="C44" i="3"/>
  <c r="I42" i="3"/>
  <c r="F37" i="3"/>
  <c r="C52" i="3"/>
  <c r="I43" i="3"/>
  <c r="H42" i="3"/>
  <c r="E37" i="3"/>
  <c r="F52" i="3"/>
  <c r="I44" i="3"/>
  <c r="H43" i="3"/>
  <c r="G42" i="3"/>
  <c r="E44" i="3"/>
  <c r="I52" i="3"/>
  <c r="H44" i="3"/>
  <c r="G43" i="3"/>
  <c r="F42" i="3"/>
  <c r="C37" i="3"/>
  <c r="H37" i="3"/>
  <c r="H52" i="3"/>
  <c r="G44" i="3"/>
  <c r="F43" i="3"/>
  <c r="E42" i="3"/>
  <c r="C42" i="3"/>
  <c r="G52" i="3"/>
  <c r="F44" i="3"/>
  <c r="E43" i="3"/>
  <c r="D42" i="3"/>
  <c r="I37" i="3"/>
  <c r="S2" i="2"/>
  <c r="Z2" i="2" s="1"/>
  <c r="A111" i="1" l="1"/>
  <c r="H110" i="1"/>
  <c r="AD2" i="2"/>
  <c r="U2" i="2"/>
  <c r="T2" i="2" s="1"/>
  <c r="W2" i="2"/>
  <c r="V2" i="2" s="1"/>
  <c r="AA2" i="2"/>
  <c r="AB2" i="2"/>
  <c r="AC2" i="2"/>
  <c r="A112" i="1" l="1"/>
  <c r="H111" i="1"/>
  <c r="I103" i="2"/>
  <c r="J103" i="2"/>
  <c r="J24" i="2"/>
  <c r="I24" i="2"/>
  <c r="M24" i="2"/>
  <c r="O24" i="2"/>
  <c r="O103" i="2"/>
  <c r="M103" i="2"/>
  <c r="X2" i="2"/>
  <c r="Y2" i="2" s="1"/>
  <c r="A113" i="1" l="1"/>
  <c r="H112" i="1"/>
  <c r="A114" i="1" l="1"/>
  <c r="H113" i="1"/>
  <c r="O52" i="2"/>
  <c r="J52" i="2"/>
  <c r="M52" i="2"/>
  <c r="I52" i="2"/>
  <c r="A115" i="1" l="1"/>
  <c r="H114" i="1"/>
  <c r="A116" i="1" l="1"/>
  <c r="H115" i="1"/>
  <c r="J76" i="2"/>
  <c r="O67" i="2"/>
  <c r="M76" i="2"/>
  <c r="J67" i="2"/>
  <c r="O76" i="2"/>
  <c r="I67" i="2"/>
  <c r="I76" i="2"/>
  <c r="M67" i="2"/>
  <c r="A117" i="1" l="1"/>
  <c r="H116" i="1"/>
  <c r="I19" i="2"/>
  <c r="A118" i="1" l="1"/>
  <c r="H117" i="1"/>
  <c r="I70" i="2"/>
  <c r="O19" i="2"/>
  <c r="J19" i="2"/>
  <c r="M19" i="2"/>
  <c r="M70" i="2"/>
  <c r="O70" i="2"/>
  <c r="J70" i="2"/>
  <c r="A119" i="1" l="1"/>
  <c r="H118" i="1"/>
  <c r="A120" i="1" l="1"/>
  <c r="H119" i="1"/>
  <c r="A121" i="1" l="1"/>
  <c r="H120" i="1"/>
  <c r="A122" i="1" l="1"/>
  <c r="H121" i="1"/>
  <c r="A123" i="1" l="1"/>
  <c r="H122" i="1"/>
  <c r="A124" i="1" l="1"/>
  <c r="H123" i="1"/>
  <c r="A125" i="1" l="1"/>
  <c r="H124" i="1"/>
  <c r="A126" i="1" l="1"/>
  <c r="H125" i="1"/>
  <c r="A127" i="1" l="1"/>
  <c r="H126" i="1"/>
  <c r="A128" i="1" l="1"/>
  <c r="H127" i="1"/>
  <c r="A129" i="1" l="1"/>
  <c r="H128" i="1"/>
  <c r="A130" i="1" l="1"/>
  <c r="H129" i="1"/>
  <c r="A131" i="1" l="1"/>
  <c r="H130" i="1"/>
  <c r="A132" i="1" l="1"/>
  <c r="H131" i="1"/>
  <c r="A133" i="1" l="1"/>
  <c r="H132" i="1"/>
  <c r="A134" i="1" l="1"/>
  <c r="H133" i="1"/>
  <c r="A135" i="1" l="1"/>
  <c r="H134" i="1"/>
  <c r="A136" i="1" l="1"/>
  <c r="H135" i="1"/>
  <c r="A137" i="1" l="1"/>
  <c r="H136" i="1"/>
  <c r="A138" i="1" l="1"/>
  <c r="H137" i="1"/>
  <c r="A139" i="1" l="1"/>
  <c r="H138" i="1"/>
  <c r="A140" i="1" l="1"/>
  <c r="H139" i="1"/>
  <c r="A141" i="1" l="1"/>
  <c r="H141" i="1" s="1"/>
  <c r="H140" i="1"/>
  <c r="A142" i="1" l="1"/>
  <c r="A143" i="1" l="1"/>
  <c r="H142" i="1"/>
  <c r="A144" i="1" l="1"/>
  <c r="H143" i="1"/>
  <c r="A145" i="1" l="1"/>
  <c r="H144" i="1"/>
  <c r="A146" i="1" l="1"/>
  <c r="H145" i="1"/>
  <c r="A147" i="1" l="1"/>
  <c r="H146" i="1"/>
  <c r="A148" i="1" l="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K79" i="2" s="1"/>
  <c r="R79" i="2" s="1"/>
  <c r="H147" i="1"/>
  <c r="O120" i="2" l="1"/>
  <c r="K53" i="2"/>
  <c r="R53" i="2" s="1"/>
  <c r="K116" i="2"/>
  <c r="K99" i="2"/>
  <c r="R99" i="2" s="1"/>
  <c r="M121" i="2"/>
  <c r="K129" i="2"/>
  <c r="K105" i="2"/>
  <c r="K82" i="2"/>
  <c r="R82" i="2" s="1"/>
  <c r="K21" i="2"/>
  <c r="R21" i="2" s="1"/>
  <c r="K15" i="2"/>
  <c r="R15" i="2" s="1"/>
  <c r="O121" i="2"/>
  <c r="K90" i="2"/>
  <c r="R90" i="2" s="1"/>
  <c r="K138" i="2"/>
  <c r="K93" i="2"/>
  <c r="R93" i="2" s="1"/>
  <c r="K16" i="2"/>
  <c r="K31" i="2"/>
  <c r="R31" i="2" s="1"/>
  <c r="M142" i="2"/>
  <c r="K20" i="2"/>
  <c r="R20" i="2" s="1"/>
  <c r="J145" i="2"/>
  <c r="K62" i="2"/>
  <c r="K59" i="2"/>
  <c r="R59" i="2" s="1"/>
  <c r="K95" i="2"/>
  <c r="R95" i="2" s="1"/>
  <c r="K6" i="2"/>
  <c r="K45" i="2"/>
  <c r="R45" i="2" s="1"/>
  <c r="M144" i="2"/>
  <c r="J119" i="2"/>
  <c r="K133" i="2"/>
  <c r="K5" i="2"/>
  <c r="K77" i="2"/>
  <c r="K38" i="2"/>
  <c r="R38" i="2" s="1"/>
  <c r="O146" i="2"/>
  <c r="I120" i="2"/>
  <c r="K128" i="2"/>
  <c r="O145" i="2"/>
  <c r="K27" i="2"/>
  <c r="R27" i="2" s="1"/>
  <c r="K56" i="2"/>
  <c r="K66" i="2"/>
  <c r="R66" i="2" s="1"/>
  <c r="K28" i="2"/>
  <c r="K11" i="2"/>
  <c r="R11" i="2" s="1"/>
  <c r="K73" i="2"/>
  <c r="R73" i="2" s="1"/>
  <c r="K137" i="2"/>
  <c r="K74" i="2"/>
  <c r="R74" i="2" s="1"/>
  <c r="K126" i="2"/>
  <c r="K37" i="2"/>
  <c r="R37" i="2" s="1"/>
  <c r="K52" i="2"/>
  <c r="R52" i="2" s="1"/>
  <c r="K103" i="2"/>
  <c r="R103" i="2" s="1"/>
  <c r="K97" i="2"/>
  <c r="R97" i="2" s="1"/>
  <c r="K33" i="2"/>
  <c r="R33" i="2" s="1"/>
  <c r="I143" i="2"/>
  <c r="K36" i="2"/>
  <c r="R36" i="2" s="1"/>
  <c r="K69" i="2"/>
  <c r="R69" i="2" s="1"/>
  <c r="K119" i="2"/>
  <c r="K110" i="2"/>
  <c r="K84" i="2"/>
  <c r="R84" i="2" s="1"/>
  <c r="K140" i="2"/>
  <c r="K88" i="2"/>
  <c r="R88" i="2" s="1"/>
  <c r="K50" i="2"/>
  <c r="K122" i="2"/>
  <c r="K98" i="2"/>
  <c r="R98" i="2" s="1"/>
  <c r="K65" i="2"/>
  <c r="R65" i="2" s="1"/>
  <c r="J144" i="2"/>
  <c r="K83" i="2"/>
  <c r="R83" i="2" s="1"/>
  <c r="K94" i="2"/>
  <c r="R94" i="2" s="1"/>
  <c r="K49" i="2"/>
  <c r="R49" i="2" s="1"/>
  <c r="K40" i="2"/>
  <c r="R40" i="2" s="1"/>
  <c r="K118" i="2"/>
  <c r="K61" i="2"/>
  <c r="R61" i="2" s="1"/>
  <c r="K70" i="2"/>
  <c r="R70" i="2" s="1"/>
  <c r="K114" i="2"/>
  <c r="K13" i="2"/>
  <c r="K121" i="2"/>
  <c r="R121" i="2" s="1"/>
  <c r="K78" i="2"/>
  <c r="K92" i="2"/>
  <c r="K42" i="2"/>
  <c r="K145" i="2"/>
  <c r="R145" i="2" s="1"/>
  <c r="K14" i="2"/>
  <c r="R14" i="2" s="1"/>
  <c r="K135" i="2"/>
  <c r="I142" i="2"/>
  <c r="O147" i="2"/>
  <c r="K58" i="2"/>
  <c r="R58" i="2" s="1"/>
  <c r="K139" i="2"/>
  <c r="K17" i="2"/>
  <c r="R17" i="2" s="1"/>
  <c r="K141" i="2"/>
  <c r="K146" i="2"/>
  <c r="R146" i="2" s="1"/>
  <c r="K67" i="2"/>
  <c r="R67" i="2" s="1"/>
  <c r="K113" i="2"/>
  <c r="K123" i="2"/>
  <c r="K9" i="2"/>
  <c r="K125" i="2"/>
  <c r="K30" i="2"/>
  <c r="R30" i="2" s="1"/>
  <c r="K19" i="2"/>
  <c r="R19" i="2" s="1"/>
  <c r="K43" i="2"/>
  <c r="K71" i="2"/>
  <c r="R71" i="2" s="1"/>
  <c r="K23" i="2"/>
  <c r="R23" i="2" s="1"/>
  <c r="K81" i="2"/>
  <c r="R81" i="2" s="1"/>
  <c r="K22" i="2"/>
  <c r="R22" i="2" s="1"/>
  <c r="K100" i="2"/>
  <c r="R100" i="2" s="1"/>
  <c r="K102" i="2"/>
  <c r="R102" i="2" s="1"/>
  <c r="K111" i="2"/>
  <c r="K86" i="2"/>
  <c r="R86" i="2" s="1"/>
  <c r="M143" i="2"/>
  <c r="I121" i="2"/>
  <c r="K89" i="2"/>
  <c r="R89" i="2" s="1"/>
  <c r="J143" i="2"/>
  <c r="K64" i="2"/>
  <c r="R64" i="2" s="1"/>
  <c r="K136" i="2"/>
  <c r="K24" i="2"/>
  <c r="R24" i="2" s="1"/>
  <c r="K96" i="2"/>
  <c r="R96" i="2" s="1"/>
  <c r="K107" i="2"/>
  <c r="K115" i="2"/>
  <c r="K7" i="2"/>
  <c r="J121" i="2"/>
  <c r="K76" i="2"/>
  <c r="R76" i="2" s="1"/>
  <c r="K120" i="2"/>
  <c r="R120" i="2" s="1"/>
  <c r="K109" i="2"/>
  <c r="M120" i="2"/>
  <c r="K54" i="2"/>
  <c r="K60" i="2"/>
  <c r="R60" i="2" s="1"/>
  <c r="K4" i="2"/>
  <c r="K91" i="2"/>
  <c r="R91" i="2" s="1"/>
  <c r="K112" i="2"/>
  <c r="K68" i="2"/>
  <c r="K57" i="2"/>
  <c r="R57" i="2" s="1"/>
  <c r="K108" i="2"/>
  <c r="K47" i="2"/>
  <c r="R47" i="2" s="1"/>
  <c r="I146" i="2"/>
  <c r="K12" i="2"/>
  <c r="R12" i="2" s="1"/>
  <c r="K55" i="2"/>
  <c r="R55" i="2" s="1"/>
  <c r="J120" i="2"/>
  <c r="K143" i="2"/>
  <c r="K130" i="2"/>
  <c r="K26" i="2"/>
  <c r="R26" i="2" s="1"/>
  <c r="J147" i="2"/>
  <c r="K124" i="2"/>
  <c r="K104" i="2"/>
  <c r="R104" i="2" s="1"/>
  <c r="K147" i="2"/>
  <c r="K63" i="2"/>
  <c r="K10" i="2"/>
  <c r="R10" i="2" s="1"/>
  <c r="K106" i="2"/>
  <c r="K3" i="2"/>
  <c r="O142" i="2"/>
  <c r="K51" i="2"/>
  <c r="R51" i="2" s="1"/>
  <c r="K132" i="2"/>
  <c r="K35" i="2"/>
  <c r="R35" i="2" s="1"/>
  <c r="J142" i="2"/>
  <c r="K80" i="2"/>
  <c r="R80" i="2" s="1"/>
  <c r="K18" i="2"/>
  <c r="K134" i="2"/>
  <c r="O143" i="2"/>
  <c r="O119" i="2"/>
  <c r="K44" i="2"/>
  <c r="R44" i="2" s="1"/>
  <c r="K142" i="2"/>
  <c r="K29" i="2"/>
  <c r="R29" i="2" s="1"/>
  <c r="K48" i="2"/>
  <c r="R48" i="2" s="1"/>
  <c r="K87" i="2"/>
  <c r="R87" i="2" s="1"/>
  <c r="K41" i="2"/>
  <c r="R41" i="2" s="1"/>
  <c r="K101" i="2"/>
  <c r="R101" i="2" s="1"/>
  <c r="K72" i="2"/>
  <c r="R72" i="2" s="1"/>
  <c r="K144" i="2"/>
  <c r="M145" i="2"/>
  <c r="K75" i="2"/>
  <c r="R75" i="2" s="1"/>
  <c r="K46" i="2"/>
  <c r="R46" i="2" s="1"/>
  <c r="K127" i="2"/>
  <c r="K117" i="2"/>
  <c r="J146" i="2"/>
  <c r="K131" i="2"/>
  <c r="K39" i="2"/>
  <c r="O144" i="2"/>
  <c r="I145" i="2"/>
  <c r="I144" i="2"/>
  <c r="M147" i="2"/>
  <c r="M146" i="2"/>
  <c r="M119" i="2"/>
  <c r="I119" i="2"/>
  <c r="I147" i="2"/>
  <c r="O111" i="2"/>
  <c r="O105" i="2"/>
  <c r="I128" i="2"/>
  <c r="J131" i="2"/>
  <c r="J115" i="2"/>
  <c r="M130" i="2"/>
  <c r="O114" i="2"/>
  <c r="J114" i="2"/>
  <c r="O123" i="2"/>
  <c r="M137" i="2"/>
  <c r="M111" i="2"/>
  <c r="J109" i="2"/>
  <c r="I139" i="2"/>
  <c r="O127" i="2"/>
  <c r="J123" i="2"/>
  <c r="O116" i="2"/>
  <c r="J138" i="2"/>
  <c r="M131" i="2"/>
  <c r="J135" i="2"/>
  <c r="J136" i="2"/>
  <c r="J106" i="2"/>
  <c r="I140" i="2"/>
  <c r="J126" i="2"/>
  <c r="I138" i="2"/>
  <c r="M115" i="2"/>
  <c r="O130" i="2"/>
  <c r="M109" i="2"/>
  <c r="O131" i="2"/>
  <c r="J137" i="2"/>
  <c r="O125" i="2"/>
  <c r="M122" i="2"/>
  <c r="M134" i="2"/>
  <c r="O129" i="2"/>
  <c r="M138" i="2"/>
  <c r="J107" i="2"/>
  <c r="O124" i="2"/>
  <c r="J127" i="2"/>
  <c r="J129" i="2"/>
  <c r="I112" i="2"/>
  <c r="O128" i="2"/>
  <c r="M107" i="2"/>
  <c r="O136" i="2"/>
  <c r="M140" i="2"/>
  <c r="M132" i="2"/>
  <c r="O113" i="2"/>
  <c r="O134" i="2"/>
  <c r="O126" i="2"/>
  <c r="J134" i="2"/>
  <c r="M106" i="2"/>
  <c r="J122" i="2"/>
  <c r="O140" i="2"/>
  <c r="I116" i="2"/>
  <c r="M135" i="2"/>
  <c r="J108" i="2"/>
  <c r="I123" i="2"/>
  <c r="I124" i="2"/>
  <c r="M127" i="2"/>
  <c r="I134" i="2"/>
  <c r="I108" i="2"/>
  <c r="J139" i="2"/>
  <c r="I127" i="2"/>
  <c r="O133" i="2"/>
  <c r="M136" i="2"/>
  <c r="I130" i="2"/>
  <c r="M126" i="2"/>
  <c r="M125" i="2"/>
  <c r="I136" i="2"/>
  <c r="M105" i="2"/>
  <c r="I131" i="2"/>
  <c r="O107" i="2"/>
  <c r="J128" i="2"/>
  <c r="I133" i="2"/>
  <c r="I135" i="2"/>
  <c r="I125" i="2"/>
  <c r="I106" i="2"/>
  <c r="I129" i="2"/>
  <c r="O106" i="2"/>
  <c r="M117" i="2"/>
  <c r="O118" i="2"/>
  <c r="J113" i="2"/>
  <c r="O137" i="2"/>
  <c r="I126" i="2"/>
  <c r="J112" i="2"/>
  <c r="J111" i="2"/>
  <c r="I114" i="2"/>
  <c r="J132" i="2"/>
  <c r="O135" i="2"/>
  <c r="I105" i="2"/>
  <c r="M141" i="2"/>
  <c r="M128" i="2"/>
  <c r="I109" i="2"/>
  <c r="J116" i="2"/>
  <c r="J133" i="2"/>
  <c r="O108" i="2"/>
  <c r="M133" i="2"/>
  <c r="M139" i="2"/>
  <c r="O109" i="2"/>
  <c r="M114" i="2"/>
  <c r="I137" i="2"/>
  <c r="M113" i="2"/>
  <c r="J125" i="2"/>
  <c r="J117" i="2"/>
  <c r="J124" i="2"/>
  <c r="I141" i="2"/>
  <c r="M118" i="2"/>
  <c r="O141" i="2"/>
  <c r="I118" i="2"/>
  <c r="O112" i="2"/>
  <c r="O115" i="2"/>
  <c r="I115" i="2"/>
  <c r="M116" i="2"/>
  <c r="I122" i="2"/>
  <c r="I117" i="2"/>
  <c r="I107" i="2"/>
  <c r="I111" i="2"/>
  <c r="M129" i="2"/>
  <c r="J130" i="2"/>
  <c r="O122" i="2"/>
  <c r="J140" i="2"/>
  <c r="M110" i="2"/>
  <c r="I132" i="2"/>
  <c r="M124" i="2"/>
  <c r="M123" i="2"/>
  <c r="J110" i="2"/>
  <c r="O132" i="2"/>
  <c r="I113" i="2"/>
  <c r="M112" i="2"/>
  <c r="I110" i="2"/>
  <c r="O139" i="2"/>
  <c r="O117" i="2"/>
  <c r="O138" i="2"/>
  <c r="M108" i="2"/>
  <c r="J141" i="2"/>
  <c r="J105" i="2"/>
  <c r="O110" i="2"/>
  <c r="J118" i="2"/>
  <c r="A1001" i="1"/>
  <c r="O50" i="2"/>
  <c r="I9" i="2"/>
  <c r="J43" i="2"/>
  <c r="O77" i="2"/>
  <c r="O68" i="2"/>
  <c r="I54" i="2"/>
  <c r="M68" i="2"/>
  <c r="I42" i="2"/>
  <c r="M77" i="2"/>
  <c r="O42" i="2"/>
  <c r="M56" i="2"/>
  <c r="I7" i="2"/>
  <c r="J16" i="2"/>
  <c r="J18" i="2"/>
  <c r="J28" i="2"/>
  <c r="I56" i="2"/>
  <c r="O18" i="2"/>
  <c r="M39" i="2"/>
  <c r="J92" i="2"/>
  <c r="I28" i="2"/>
  <c r="M92" i="2"/>
  <c r="J77" i="2"/>
  <c r="O9" i="2"/>
  <c r="I63" i="2"/>
  <c r="M62" i="2"/>
  <c r="I16" i="2"/>
  <c r="M42" i="2"/>
  <c r="J39" i="2"/>
  <c r="O39" i="2"/>
  <c r="M63" i="2"/>
  <c r="J13" i="2"/>
  <c r="M50" i="2"/>
  <c r="M13" i="2"/>
  <c r="O63" i="2"/>
  <c r="J68" i="2"/>
  <c r="M9" i="2"/>
  <c r="M16" i="2"/>
  <c r="O13" i="2"/>
  <c r="J9" i="2"/>
  <c r="I62" i="2"/>
  <c r="J56" i="2"/>
  <c r="O54" i="2"/>
  <c r="O56" i="2"/>
  <c r="O16" i="2"/>
  <c r="O78" i="2"/>
  <c r="I77" i="2"/>
  <c r="O62" i="2"/>
  <c r="I13" i="2"/>
  <c r="I39" i="2"/>
  <c r="I18" i="2"/>
  <c r="I78" i="2"/>
  <c r="M28" i="2"/>
  <c r="M43" i="2"/>
  <c r="O28" i="2"/>
  <c r="I68" i="2"/>
  <c r="M18" i="2"/>
  <c r="I92" i="2"/>
  <c r="J42" i="2"/>
  <c r="J7" i="2"/>
  <c r="J62" i="2"/>
  <c r="M7" i="2"/>
  <c r="J78" i="2"/>
  <c r="J50" i="2"/>
  <c r="O7" i="2"/>
  <c r="I43" i="2"/>
  <c r="J54" i="2"/>
  <c r="M78" i="2"/>
  <c r="I50" i="2"/>
  <c r="O43" i="2"/>
  <c r="O92" i="2"/>
  <c r="J63" i="2"/>
  <c r="M54" i="2"/>
  <c r="R4" i="2" l="1"/>
  <c r="L4" i="2"/>
  <c r="L6" i="2"/>
  <c r="R6" i="2"/>
  <c r="R147" i="2"/>
  <c r="R143" i="2"/>
  <c r="R119" i="2"/>
  <c r="R5" i="2"/>
  <c r="L5" i="2"/>
  <c r="N13" i="2"/>
  <c r="B13" i="2" s="1"/>
  <c r="R144" i="2"/>
  <c r="N18" i="2"/>
  <c r="B18" i="2" s="1"/>
  <c r="R142" i="2"/>
  <c r="L3" i="2"/>
  <c r="R3" i="2"/>
  <c r="S3" i="2" s="1"/>
  <c r="AB3" i="2" s="1"/>
  <c r="AA3" i="2"/>
  <c r="L147" i="2"/>
  <c r="A147" i="2" s="1"/>
  <c r="N147" i="2"/>
  <c r="B147" i="2" s="1"/>
  <c r="N146" i="2"/>
  <c r="B146" i="2" s="1"/>
  <c r="L146" i="2"/>
  <c r="A146" i="2" s="1"/>
  <c r="L145" i="2"/>
  <c r="A145" i="2" s="1"/>
  <c r="N145" i="2"/>
  <c r="B145" i="2" s="1"/>
  <c r="L144" i="2"/>
  <c r="A144" i="2" s="1"/>
  <c r="N144" i="2"/>
  <c r="B144" i="2" s="1"/>
  <c r="N142" i="2"/>
  <c r="B142" i="2" s="1"/>
  <c r="N143" i="2"/>
  <c r="B143" i="2" s="1"/>
  <c r="L143" i="2"/>
  <c r="A143" i="2" s="1"/>
  <c r="L142" i="2"/>
  <c r="A142" i="2" s="1"/>
  <c r="L121" i="2"/>
  <c r="A121" i="2" s="1"/>
  <c r="N120" i="2"/>
  <c r="B120" i="2" s="1"/>
  <c r="N121" i="2"/>
  <c r="B121" i="2" s="1"/>
  <c r="L120" i="2"/>
  <c r="A120" i="2" s="1"/>
  <c r="N119" i="2"/>
  <c r="B119" i="2" s="1"/>
  <c r="L119" i="2"/>
  <c r="A119" i="2" s="1"/>
  <c r="L49" i="2"/>
  <c r="A49" i="2" s="1"/>
  <c r="N48" i="2"/>
  <c r="B48" i="2" s="1"/>
  <c r="N49" i="2"/>
  <c r="B49" i="2" s="1"/>
  <c r="L48" i="2"/>
  <c r="A48" i="2" s="1"/>
  <c r="N47" i="2"/>
  <c r="B47" i="2" s="1"/>
  <c r="L47" i="2"/>
  <c r="A47" i="2" s="1"/>
  <c r="L46" i="2"/>
  <c r="A46" i="2" s="1"/>
  <c r="N46" i="2"/>
  <c r="B46" i="2" s="1"/>
  <c r="L45" i="2"/>
  <c r="A45" i="2" s="1"/>
  <c r="N45" i="2"/>
  <c r="B45" i="2" s="1"/>
  <c r="L44" i="2"/>
  <c r="A44" i="2" s="1"/>
  <c r="N44" i="2"/>
  <c r="B44" i="2" s="1"/>
  <c r="L68" i="2"/>
  <c r="A68" i="2" s="1"/>
  <c r="R68" i="2"/>
  <c r="L43" i="2"/>
  <c r="A43" i="2" s="1"/>
  <c r="R43" i="2"/>
  <c r="R63" i="2"/>
  <c r="L63" i="2"/>
  <c r="A63" i="2" s="1"/>
  <c r="N124" i="2"/>
  <c r="B124" i="2" s="1"/>
  <c r="R132" i="2"/>
  <c r="L132" i="2"/>
  <c r="A132" i="2" s="1"/>
  <c r="R133" i="2"/>
  <c r="L133" i="2"/>
  <c r="A133" i="2" s="1"/>
  <c r="N114" i="2"/>
  <c r="B114" i="2" s="1"/>
  <c r="R124" i="2"/>
  <c r="L124" i="2"/>
  <c r="A124" i="2" s="1"/>
  <c r="R126" i="2"/>
  <c r="L126" i="2"/>
  <c r="A126" i="2" s="1"/>
  <c r="N138" i="2"/>
  <c r="B138" i="2" s="1"/>
  <c r="N109" i="2"/>
  <c r="B109" i="2" s="1"/>
  <c r="R141" i="2"/>
  <c r="L141" i="2"/>
  <c r="A141" i="2" s="1"/>
  <c r="R28" i="2"/>
  <c r="L28" i="2"/>
  <c r="A28" i="2" s="1"/>
  <c r="L78" i="2"/>
  <c r="A78" i="2" s="1"/>
  <c r="R78" i="2"/>
  <c r="R77" i="2"/>
  <c r="N112" i="2"/>
  <c r="B112" i="2" s="1"/>
  <c r="R108" i="2"/>
  <c r="L108" i="2"/>
  <c r="A108" i="2" s="1"/>
  <c r="N129" i="2"/>
  <c r="B129" i="2" s="1"/>
  <c r="R128" i="2"/>
  <c r="L128" i="2"/>
  <c r="A128" i="2" s="1"/>
  <c r="R112" i="2"/>
  <c r="L112" i="2"/>
  <c r="A112" i="2" s="1"/>
  <c r="R130" i="2"/>
  <c r="L130" i="2"/>
  <c r="A130" i="2" s="1"/>
  <c r="R123" i="2"/>
  <c r="L123" i="2"/>
  <c r="A123" i="2" s="1"/>
  <c r="N130" i="2"/>
  <c r="B130" i="2" s="1"/>
  <c r="L39" i="2"/>
  <c r="A39" i="2" s="1"/>
  <c r="R39" i="2"/>
  <c r="N42" i="2"/>
  <c r="B42" i="2" s="1"/>
  <c r="L97" i="2"/>
  <c r="A97" i="2" s="1"/>
  <c r="L98" i="2"/>
  <c r="A98" i="2" s="1"/>
  <c r="L37" i="2"/>
  <c r="A37" i="2" s="1"/>
  <c r="L23" i="2"/>
  <c r="A23" i="2" s="1"/>
  <c r="L33" i="2"/>
  <c r="A33" i="2" s="1"/>
  <c r="L84" i="2"/>
  <c r="A84" i="2" s="1"/>
  <c r="L57" i="2"/>
  <c r="A57" i="2" s="1"/>
  <c r="L59" i="2"/>
  <c r="A59" i="2" s="1"/>
  <c r="L60" i="2"/>
  <c r="A60" i="2" s="1"/>
  <c r="L64" i="2"/>
  <c r="A64" i="2" s="1"/>
  <c r="L15" i="2"/>
  <c r="A15" i="2" s="1"/>
  <c r="L40" i="2"/>
  <c r="A40" i="2" s="1"/>
  <c r="L41" i="2"/>
  <c r="A41" i="2" s="1"/>
  <c r="L38" i="2"/>
  <c r="A38" i="2" s="1"/>
  <c r="L26" i="2"/>
  <c r="A26" i="2" s="1"/>
  <c r="L82" i="2"/>
  <c r="A82" i="2" s="1"/>
  <c r="L91" i="2"/>
  <c r="A91" i="2" s="1"/>
  <c r="L99" i="2"/>
  <c r="A99" i="2" s="1"/>
  <c r="L35" i="2"/>
  <c r="A35" i="2" s="1"/>
  <c r="L53" i="2"/>
  <c r="A53" i="2" s="1"/>
  <c r="L10" i="2"/>
  <c r="A10" i="2" s="1"/>
  <c r="L30" i="2"/>
  <c r="A30" i="2" s="1"/>
  <c r="L58" i="2"/>
  <c r="A58" i="2" s="1"/>
  <c r="L93" i="2"/>
  <c r="A93" i="2" s="1"/>
  <c r="L72" i="2"/>
  <c r="A72" i="2" s="1"/>
  <c r="L96" i="2"/>
  <c r="A96" i="2" s="1"/>
  <c r="L77" i="2"/>
  <c r="A77" i="2" s="1"/>
  <c r="L94" i="2"/>
  <c r="A94" i="2" s="1"/>
  <c r="L101" i="2"/>
  <c r="A101" i="2" s="1"/>
  <c r="L80" i="2"/>
  <c r="A80" i="2" s="1"/>
  <c r="L61" i="2"/>
  <c r="A61" i="2" s="1"/>
  <c r="L17" i="2"/>
  <c r="A17" i="2" s="1"/>
  <c r="L20" i="2"/>
  <c r="A20" i="2" s="1"/>
  <c r="L104" i="2"/>
  <c r="A104" i="2" s="1"/>
  <c r="L71" i="2"/>
  <c r="A71" i="2" s="1"/>
  <c r="L22" i="2"/>
  <c r="A22" i="2" s="1"/>
  <c r="L90" i="2"/>
  <c r="A90" i="2" s="1"/>
  <c r="L11" i="2"/>
  <c r="A11" i="2" s="1"/>
  <c r="L87" i="2"/>
  <c r="A87" i="2" s="1"/>
  <c r="L31" i="2"/>
  <c r="A31" i="2" s="1"/>
  <c r="L73" i="2"/>
  <c r="A73" i="2" s="1"/>
  <c r="L7" i="2"/>
  <c r="A7" i="2" s="1"/>
  <c r="L12" i="2"/>
  <c r="A12" i="2" s="1"/>
  <c r="L32" i="2"/>
  <c r="A32" i="2" s="1"/>
  <c r="L8" i="2"/>
  <c r="A8" i="2" s="1"/>
  <c r="L29" i="2"/>
  <c r="A29" i="2" s="1"/>
  <c r="L65" i="2"/>
  <c r="A65" i="2" s="1"/>
  <c r="R7" i="2"/>
  <c r="L14" i="2"/>
  <c r="A14" i="2" s="1"/>
  <c r="L34" i="2"/>
  <c r="A34" i="2" s="1"/>
  <c r="L21" i="2"/>
  <c r="A21" i="2" s="1"/>
  <c r="L74" i="2"/>
  <c r="A74" i="2" s="1"/>
  <c r="L36" i="2"/>
  <c r="A36" i="2" s="1"/>
  <c r="L86" i="2"/>
  <c r="A86" i="2" s="1"/>
  <c r="L83" i="2"/>
  <c r="A83" i="2" s="1"/>
  <c r="L69" i="2"/>
  <c r="A69" i="2" s="1"/>
  <c r="L25" i="2"/>
  <c r="A25" i="2" s="1"/>
  <c r="L75" i="2"/>
  <c r="A75" i="2" s="1"/>
  <c r="L85" i="2"/>
  <c r="A85" i="2" s="1"/>
  <c r="L81" i="2"/>
  <c r="A81" i="2" s="1"/>
  <c r="L95" i="2"/>
  <c r="A95" i="2" s="1"/>
  <c r="L27" i="2"/>
  <c r="A27" i="2" s="1"/>
  <c r="L55" i="2"/>
  <c r="A55" i="2" s="1"/>
  <c r="L89" i="2"/>
  <c r="A89" i="2" s="1"/>
  <c r="L100" i="2"/>
  <c r="A100" i="2" s="1"/>
  <c r="L79" i="2"/>
  <c r="A79" i="2" s="1"/>
  <c r="L51" i="2"/>
  <c r="A51" i="2" s="1"/>
  <c r="L88" i="2"/>
  <c r="A88" i="2" s="1"/>
  <c r="L102" i="2"/>
  <c r="A102" i="2" s="1"/>
  <c r="L66" i="2"/>
  <c r="A66" i="2" s="1"/>
  <c r="L103" i="2"/>
  <c r="A103" i="2" s="1"/>
  <c r="L24" i="2"/>
  <c r="A24" i="2" s="1"/>
  <c r="L52" i="2"/>
  <c r="A52" i="2" s="1"/>
  <c r="L67" i="2"/>
  <c r="A67" i="2" s="1"/>
  <c r="L76" i="2"/>
  <c r="A76" i="2" s="1"/>
  <c r="L70" i="2"/>
  <c r="A70" i="2" s="1"/>
  <c r="L19" i="2"/>
  <c r="A19" i="2" s="1"/>
  <c r="N56" i="2"/>
  <c r="B56" i="2" s="1"/>
  <c r="R114" i="2"/>
  <c r="L114" i="2"/>
  <c r="A114" i="2" s="1"/>
  <c r="N139" i="2"/>
  <c r="B139" i="2" s="1"/>
  <c r="R138" i="2"/>
  <c r="L138" i="2"/>
  <c r="A138" i="2" s="1"/>
  <c r="N117" i="2"/>
  <c r="B117" i="2" s="1"/>
  <c r="N125" i="2"/>
  <c r="B125" i="2" s="1"/>
  <c r="N135" i="2"/>
  <c r="B135" i="2" s="1"/>
  <c r="R139" i="2"/>
  <c r="L139" i="2"/>
  <c r="A139" i="2" s="1"/>
  <c r="N134" i="2"/>
  <c r="B134" i="2" s="1"/>
  <c r="R107" i="2"/>
  <c r="L107" i="2"/>
  <c r="A107" i="2" s="1"/>
  <c r="N78" i="2"/>
  <c r="B78" i="2" s="1"/>
  <c r="N26" i="2"/>
  <c r="B26" i="2" s="1"/>
  <c r="N23" i="2"/>
  <c r="B23" i="2" s="1"/>
  <c r="N55" i="2"/>
  <c r="B55" i="2" s="1"/>
  <c r="N64" i="2"/>
  <c r="B64" i="2" s="1"/>
  <c r="N96" i="2"/>
  <c r="B96" i="2" s="1"/>
  <c r="N95" i="2"/>
  <c r="B95" i="2" s="1"/>
  <c r="N90" i="2"/>
  <c r="B90" i="2" s="1"/>
  <c r="N10" i="2"/>
  <c r="B10" i="2" s="1"/>
  <c r="N97" i="2"/>
  <c r="B97" i="2" s="1"/>
  <c r="N15" i="2"/>
  <c r="B15" i="2" s="1"/>
  <c r="N14" i="2"/>
  <c r="B14" i="2" s="1"/>
  <c r="N99" i="2"/>
  <c r="B99" i="2" s="1"/>
  <c r="N27" i="2"/>
  <c r="B27" i="2" s="1"/>
  <c r="N59" i="2"/>
  <c r="B59" i="2" s="1"/>
  <c r="N20" i="2"/>
  <c r="B20" i="2" s="1"/>
  <c r="N83" i="2"/>
  <c r="B83" i="2" s="1"/>
  <c r="N72" i="2"/>
  <c r="B72" i="2" s="1"/>
  <c r="N30" i="2"/>
  <c r="B30" i="2" s="1"/>
  <c r="N29" i="2"/>
  <c r="B29" i="2" s="1"/>
  <c r="N91" i="2"/>
  <c r="B91" i="2" s="1"/>
  <c r="N94" i="2"/>
  <c r="B94" i="2" s="1"/>
  <c r="N60" i="2"/>
  <c r="B60" i="2" s="1"/>
  <c r="N35" i="2"/>
  <c r="B35" i="2" s="1"/>
  <c r="N21" i="2"/>
  <c r="B21" i="2" s="1"/>
  <c r="N88" i="2"/>
  <c r="B88" i="2" s="1"/>
  <c r="N57" i="2"/>
  <c r="B57" i="2" s="1"/>
  <c r="N33" i="2"/>
  <c r="B33" i="2" s="1"/>
  <c r="N75" i="2"/>
  <c r="B75" i="2" s="1"/>
  <c r="N101" i="2"/>
  <c r="B101" i="2" s="1"/>
  <c r="N65" i="2"/>
  <c r="B65" i="2" s="1"/>
  <c r="N37" i="2"/>
  <c r="B37" i="2" s="1"/>
  <c r="N104" i="2"/>
  <c r="B104" i="2" s="1"/>
  <c r="N31" i="2"/>
  <c r="B31" i="2" s="1"/>
  <c r="N61" i="2"/>
  <c r="B61" i="2" s="1"/>
  <c r="N12" i="2"/>
  <c r="B12" i="2" s="1"/>
  <c r="N32" i="2"/>
  <c r="B32" i="2" s="1"/>
  <c r="N51" i="2"/>
  <c r="B51" i="2" s="1"/>
  <c r="N25" i="2"/>
  <c r="B25" i="2" s="1"/>
  <c r="N82" i="2"/>
  <c r="B82" i="2" s="1"/>
  <c r="N36" i="2"/>
  <c r="B36" i="2" s="1"/>
  <c r="N100" i="2"/>
  <c r="B100" i="2" s="1"/>
  <c r="N86" i="2"/>
  <c r="B86" i="2" s="1"/>
  <c r="N58" i="2"/>
  <c r="B58" i="2" s="1"/>
  <c r="N69" i="2"/>
  <c r="B69" i="2" s="1"/>
  <c r="N84" i="2"/>
  <c r="B84" i="2" s="1"/>
  <c r="N40" i="2"/>
  <c r="B40" i="2" s="1"/>
  <c r="N74" i="2"/>
  <c r="B74" i="2" s="1"/>
  <c r="N53" i="2"/>
  <c r="B53" i="2" s="1"/>
  <c r="N8" i="2"/>
  <c r="B8" i="2" s="1"/>
  <c r="N81" i="2"/>
  <c r="B81" i="2" s="1"/>
  <c r="N89" i="2"/>
  <c r="B89" i="2" s="1"/>
  <c r="N98" i="2"/>
  <c r="B98" i="2" s="1"/>
  <c r="N80" i="2"/>
  <c r="B80" i="2" s="1"/>
  <c r="N38" i="2"/>
  <c r="B38" i="2" s="1"/>
  <c r="N41" i="2"/>
  <c r="B41" i="2" s="1"/>
  <c r="N34" i="2"/>
  <c r="B34" i="2" s="1"/>
  <c r="N7" i="2"/>
  <c r="B7" i="2" s="1"/>
  <c r="N17" i="2"/>
  <c r="B17" i="2" s="1"/>
  <c r="N79" i="2"/>
  <c r="B79" i="2" s="1"/>
  <c r="N22" i="2"/>
  <c r="B22" i="2" s="1"/>
  <c r="N87" i="2"/>
  <c r="B87" i="2" s="1"/>
  <c r="N11" i="2"/>
  <c r="B11" i="2" s="1"/>
  <c r="N93" i="2"/>
  <c r="B93" i="2" s="1"/>
  <c r="N71" i="2"/>
  <c r="B71" i="2" s="1"/>
  <c r="N85" i="2"/>
  <c r="B85" i="2" s="1"/>
  <c r="N73" i="2"/>
  <c r="B73" i="2" s="1"/>
  <c r="N66" i="2"/>
  <c r="B66" i="2" s="1"/>
  <c r="N102" i="2"/>
  <c r="B102" i="2" s="1"/>
  <c r="N24" i="2"/>
  <c r="B24" i="2" s="1"/>
  <c r="N103" i="2"/>
  <c r="B103" i="2" s="1"/>
  <c r="N52" i="2"/>
  <c r="B52" i="2" s="1"/>
  <c r="N76" i="2"/>
  <c r="B76" i="2" s="1"/>
  <c r="N67" i="2"/>
  <c r="B67" i="2" s="1"/>
  <c r="N19" i="2"/>
  <c r="B19" i="2" s="1"/>
  <c r="N70" i="2"/>
  <c r="B70" i="2" s="1"/>
  <c r="N50" i="2"/>
  <c r="B50" i="2" s="1"/>
  <c r="N92" i="2"/>
  <c r="B92" i="2" s="1"/>
  <c r="R129" i="2"/>
  <c r="L129" i="2"/>
  <c r="A129" i="2" s="1"/>
  <c r="N110" i="2"/>
  <c r="B110" i="2" s="1"/>
  <c r="R137" i="2"/>
  <c r="L137" i="2"/>
  <c r="A137" i="2" s="1"/>
  <c r="N126" i="2"/>
  <c r="B126" i="2" s="1"/>
  <c r="R134" i="2"/>
  <c r="L134" i="2"/>
  <c r="A134" i="2" s="1"/>
  <c r="N132" i="2"/>
  <c r="B132" i="2" s="1"/>
  <c r="N122" i="2"/>
  <c r="B122" i="2" s="1"/>
  <c r="N115" i="2"/>
  <c r="B115" i="2" s="1"/>
  <c r="N111" i="2"/>
  <c r="B111" i="2" s="1"/>
  <c r="R110" i="2"/>
  <c r="L110" i="2"/>
  <c r="A110" i="2" s="1"/>
  <c r="R42" i="2"/>
  <c r="L42" i="2"/>
  <c r="A42" i="2" s="1"/>
  <c r="N54" i="2"/>
  <c r="B54" i="2" s="1"/>
  <c r="N62" i="2"/>
  <c r="B62" i="2" s="1"/>
  <c r="R62" i="2"/>
  <c r="L62" i="2"/>
  <c r="A62" i="2" s="1"/>
  <c r="N77" i="2"/>
  <c r="B77" i="2" s="1"/>
  <c r="N108" i="2"/>
  <c r="B108" i="2" s="1"/>
  <c r="R109" i="2"/>
  <c r="L109" i="2"/>
  <c r="A109" i="2" s="1"/>
  <c r="R105" i="2"/>
  <c r="L105" i="2"/>
  <c r="A105" i="2" s="1"/>
  <c r="N128" i="2"/>
  <c r="B128" i="2" s="1"/>
  <c r="R127" i="2"/>
  <c r="L127" i="2"/>
  <c r="A127" i="2" s="1"/>
  <c r="N127" i="2"/>
  <c r="B127" i="2" s="1"/>
  <c r="N140" i="2"/>
  <c r="B140" i="2" s="1"/>
  <c r="N131" i="2"/>
  <c r="B131" i="2" s="1"/>
  <c r="N137" i="2"/>
  <c r="B137" i="2" s="1"/>
  <c r="R9" i="2"/>
  <c r="L9" i="2"/>
  <c r="A9" i="2" s="1"/>
  <c r="N43" i="2"/>
  <c r="B43" i="2" s="1"/>
  <c r="N63" i="2"/>
  <c r="B63" i="2" s="1"/>
  <c r="L56" i="2"/>
  <c r="A56" i="2" s="1"/>
  <c r="R56" i="2"/>
  <c r="R131" i="2"/>
  <c r="L131" i="2"/>
  <c r="A131" i="2" s="1"/>
  <c r="R115" i="2"/>
  <c r="L115" i="2"/>
  <c r="A115" i="2" s="1"/>
  <c r="N113" i="2"/>
  <c r="B113" i="2" s="1"/>
  <c r="N133" i="2"/>
  <c r="B133" i="2" s="1"/>
  <c r="N141" i="2"/>
  <c r="B141" i="2" s="1"/>
  <c r="R116" i="2"/>
  <c r="L116" i="2"/>
  <c r="A116" i="2" s="1"/>
  <c r="N136" i="2"/>
  <c r="B136" i="2" s="1"/>
  <c r="R118" i="2"/>
  <c r="L118" i="2"/>
  <c r="A118" i="2" s="1"/>
  <c r="N28" i="2"/>
  <c r="B28" i="2" s="1"/>
  <c r="N16" i="2"/>
  <c r="B16" i="2" s="1"/>
  <c r="R18" i="2"/>
  <c r="L18" i="2"/>
  <c r="A18" i="2" s="1"/>
  <c r="N39" i="2"/>
  <c r="B39" i="2" s="1"/>
  <c r="R16" i="2"/>
  <c r="L16" i="2"/>
  <c r="A16" i="2" s="1"/>
  <c r="N68" i="2"/>
  <c r="B68" i="2" s="1"/>
  <c r="R140" i="2"/>
  <c r="L140" i="2"/>
  <c r="A140" i="2" s="1"/>
  <c r="N118" i="2"/>
  <c r="B118" i="2" s="1"/>
  <c r="R106" i="2"/>
  <c r="L106" i="2"/>
  <c r="A106" i="2" s="1"/>
  <c r="N106" i="2"/>
  <c r="B106" i="2" s="1"/>
  <c r="N107" i="2"/>
  <c r="B107" i="2" s="1"/>
  <c r="R113" i="2"/>
  <c r="L113" i="2"/>
  <c r="A113" i="2" s="1"/>
  <c r="R117" i="2"/>
  <c r="L117" i="2"/>
  <c r="A117" i="2" s="1"/>
  <c r="R54" i="2"/>
  <c r="L54" i="2"/>
  <c r="A54" i="2" s="1"/>
  <c r="R13" i="2"/>
  <c r="L13" i="2"/>
  <c r="A13" i="2" s="1"/>
  <c r="N9" i="2"/>
  <c r="B9" i="2" s="1"/>
  <c r="R92" i="2"/>
  <c r="L92" i="2"/>
  <c r="A92" i="2" s="1"/>
  <c r="R50" i="2"/>
  <c r="L50" i="2"/>
  <c r="A50" i="2" s="1"/>
  <c r="R111" i="2"/>
  <c r="L111" i="2"/>
  <c r="A111" i="2" s="1"/>
  <c r="N123" i="2"/>
  <c r="B123" i="2" s="1"/>
  <c r="N116" i="2"/>
  <c r="B116" i="2" s="1"/>
  <c r="R136" i="2"/>
  <c r="L136" i="2"/>
  <c r="A136" i="2" s="1"/>
  <c r="R135" i="2"/>
  <c r="L135" i="2"/>
  <c r="A135" i="2" s="1"/>
  <c r="R125" i="2"/>
  <c r="L125" i="2"/>
  <c r="A125" i="2" s="1"/>
  <c r="N105" i="2"/>
  <c r="B105" i="2" s="1"/>
  <c r="R122" i="2"/>
  <c r="L122" i="2"/>
  <c r="A122" i="2" s="1"/>
  <c r="S6" i="2" l="1"/>
  <c r="Z6" i="2" s="1"/>
  <c r="A6" i="2"/>
  <c r="D37" i="3"/>
  <c r="Z3" i="2"/>
  <c r="U3" i="2"/>
  <c r="T3" i="2" s="1"/>
  <c r="AD3" i="2"/>
  <c r="W3" i="2"/>
  <c r="V3" i="2" s="1"/>
  <c r="A3" i="2"/>
  <c r="D43" i="3"/>
  <c r="AB6" i="2"/>
  <c r="A5" i="2"/>
  <c r="D52" i="3"/>
  <c r="AA6" i="2"/>
  <c r="A4" i="2"/>
  <c r="D44" i="3"/>
  <c r="AC3" i="2"/>
  <c r="S5" i="2"/>
  <c r="AC6" i="2"/>
  <c r="S4" i="2"/>
  <c r="Z4" i="2" s="1"/>
  <c r="AC4" i="2" s="1"/>
  <c r="S9" i="2"/>
  <c r="AB9" i="2" s="1"/>
  <c r="S147" i="2"/>
  <c r="S146" i="2"/>
  <c r="S145" i="2"/>
  <c r="S144" i="2"/>
  <c r="S143" i="2"/>
  <c r="S142" i="2"/>
  <c r="S121" i="2"/>
  <c r="S120" i="2"/>
  <c r="S119" i="2"/>
  <c r="S49" i="2"/>
  <c r="S48" i="2"/>
  <c r="S13" i="2"/>
  <c r="AC13" i="2" s="1"/>
  <c r="S47" i="2"/>
  <c r="S46" i="2"/>
  <c r="S45" i="2"/>
  <c r="S44" i="2"/>
  <c r="AC9" i="2"/>
  <c r="S50" i="2"/>
  <c r="Z50" i="2" s="1"/>
  <c r="S92" i="2"/>
  <c r="AA92" i="2" s="1"/>
  <c r="S105" i="2"/>
  <c r="Z105" i="2" s="1"/>
  <c r="S62" i="2"/>
  <c r="S110" i="2"/>
  <c r="Z110" i="2" s="1"/>
  <c r="S129" i="2"/>
  <c r="Z129" i="2" s="1"/>
  <c r="S126" i="2"/>
  <c r="S132" i="2"/>
  <c r="Z132" i="2" s="1"/>
  <c r="S125" i="2"/>
  <c r="Z125" i="2" s="1"/>
  <c r="S117" i="2"/>
  <c r="Z117" i="2" s="1"/>
  <c r="S18" i="2"/>
  <c r="S56" i="2"/>
  <c r="S134" i="2"/>
  <c r="S137" i="2"/>
  <c r="Z137" i="2" s="1"/>
  <c r="S59" i="2"/>
  <c r="S40" i="2"/>
  <c r="S85" i="2"/>
  <c r="S25" i="2"/>
  <c r="S89" i="2"/>
  <c r="S10" i="2"/>
  <c r="S74" i="2"/>
  <c r="S95" i="2"/>
  <c r="S69" i="2"/>
  <c r="S58" i="2"/>
  <c r="S30" i="2"/>
  <c r="S97" i="2"/>
  <c r="S35" i="2"/>
  <c r="S61" i="2"/>
  <c r="S90" i="2"/>
  <c r="S15" i="2"/>
  <c r="S72" i="2"/>
  <c r="S79" i="2"/>
  <c r="S71" i="2"/>
  <c r="S51" i="2"/>
  <c r="S82" i="2"/>
  <c r="S64" i="2"/>
  <c r="S12" i="2"/>
  <c r="S104" i="2"/>
  <c r="S20" i="2"/>
  <c r="S83" i="2"/>
  <c r="S96" i="2"/>
  <c r="S94" i="2"/>
  <c r="S73" i="2"/>
  <c r="S23" i="2"/>
  <c r="S27" i="2"/>
  <c r="S31" i="2"/>
  <c r="S22" i="2"/>
  <c r="S98" i="2"/>
  <c r="S32" i="2"/>
  <c r="S29" i="2"/>
  <c r="S7" i="2"/>
  <c r="Z7" i="2" s="1"/>
  <c r="S86" i="2"/>
  <c r="S8" i="2"/>
  <c r="S55" i="2"/>
  <c r="S84" i="2"/>
  <c r="S99" i="2"/>
  <c r="S38" i="2"/>
  <c r="S80" i="2"/>
  <c r="S53" i="2"/>
  <c r="S87" i="2"/>
  <c r="S60" i="2"/>
  <c r="S36" i="2"/>
  <c r="S101" i="2"/>
  <c r="S21" i="2"/>
  <c r="S100" i="2"/>
  <c r="S14" i="2"/>
  <c r="S57" i="2"/>
  <c r="S33" i="2"/>
  <c r="S81" i="2"/>
  <c r="S17" i="2"/>
  <c r="S65" i="2"/>
  <c r="S91" i="2"/>
  <c r="S34" i="2"/>
  <c r="S93" i="2"/>
  <c r="S11" i="2"/>
  <c r="S26" i="2"/>
  <c r="S41" i="2"/>
  <c r="S75" i="2"/>
  <c r="S88" i="2"/>
  <c r="S37" i="2"/>
  <c r="S102" i="2"/>
  <c r="S66" i="2"/>
  <c r="S24" i="2"/>
  <c r="S103" i="2"/>
  <c r="S52" i="2"/>
  <c r="S76" i="2"/>
  <c r="S67" i="2"/>
  <c r="S19" i="2"/>
  <c r="S70" i="2"/>
  <c r="S122" i="2"/>
  <c r="S127" i="2"/>
  <c r="Z127" i="2" s="1"/>
  <c r="S112" i="2"/>
  <c r="Z112" i="2" s="1"/>
  <c r="S63" i="2"/>
  <c r="S140" i="2"/>
  <c r="Z140" i="2" s="1"/>
  <c r="S16" i="2"/>
  <c r="S131" i="2"/>
  <c r="Z131" i="2" s="1"/>
  <c r="S42" i="2"/>
  <c r="S108" i="2"/>
  <c r="Z108" i="2" s="1"/>
  <c r="S78" i="2"/>
  <c r="S28" i="2"/>
  <c r="S133" i="2"/>
  <c r="Z133" i="2" s="1"/>
  <c r="S123" i="2"/>
  <c r="Z123" i="2" s="1"/>
  <c r="S141" i="2"/>
  <c r="Z141" i="2" s="1"/>
  <c r="S68" i="2"/>
  <c r="S136" i="2"/>
  <c r="Z136" i="2" s="1"/>
  <c r="S111" i="2"/>
  <c r="AB92" i="2"/>
  <c r="S54" i="2"/>
  <c r="S106" i="2"/>
  <c r="Z106" i="2" s="1"/>
  <c r="S118" i="2"/>
  <c r="Z118" i="2" s="1"/>
  <c r="S107" i="2"/>
  <c r="Z107" i="2" s="1"/>
  <c r="S139" i="2"/>
  <c r="Z139" i="2" s="1"/>
  <c r="S39" i="2"/>
  <c r="S130" i="2"/>
  <c r="Z130" i="2" s="1"/>
  <c r="S124" i="2"/>
  <c r="Z124" i="2" s="1"/>
  <c r="AB50" i="2"/>
  <c r="AC92" i="2"/>
  <c r="S113" i="2"/>
  <c r="Z113" i="2" s="1"/>
  <c r="AD92" i="2"/>
  <c r="S116" i="2"/>
  <c r="Z116" i="2" s="1"/>
  <c r="S115" i="2"/>
  <c r="Z115" i="2" s="1"/>
  <c r="S135" i="2"/>
  <c r="Z135" i="2" s="1"/>
  <c r="S109" i="2"/>
  <c r="M34" i="3"/>
  <c r="S78" i="3"/>
  <c r="R63" i="3"/>
  <c r="O82" i="3"/>
  <c r="M37" i="3"/>
  <c r="S79" i="3"/>
  <c r="R64" i="3"/>
  <c r="P37" i="3"/>
  <c r="M38" i="3"/>
  <c r="S82" i="3"/>
  <c r="R67" i="3"/>
  <c r="Q52" i="3"/>
  <c r="N42" i="3"/>
  <c r="M27" i="3"/>
  <c r="S69" i="3"/>
  <c r="R54" i="3"/>
  <c r="M42" i="3"/>
  <c r="S84" i="3"/>
  <c r="R69" i="3"/>
  <c r="Q54" i="3"/>
  <c r="M43" i="3"/>
  <c r="S27" i="3"/>
  <c r="R72" i="3"/>
  <c r="Q57" i="3"/>
  <c r="S43" i="3"/>
  <c r="R28" i="3"/>
  <c r="Q73" i="3"/>
  <c r="P58" i="3"/>
  <c r="M52" i="3"/>
  <c r="I72" i="3"/>
  <c r="H57" i="3"/>
  <c r="H84" i="3"/>
  <c r="G69" i="3"/>
  <c r="F54" i="3"/>
  <c r="E34" i="3"/>
  <c r="E82" i="3"/>
  <c r="D67" i="3"/>
  <c r="E28" i="3"/>
  <c r="C79" i="3"/>
  <c r="I63" i="3"/>
  <c r="F78" i="3"/>
  <c r="H77" i="3"/>
  <c r="G62" i="3"/>
  <c r="I57" i="3"/>
  <c r="E73" i="3"/>
  <c r="D58" i="3"/>
  <c r="C38" i="3"/>
  <c r="I82" i="3"/>
  <c r="H67" i="3"/>
  <c r="F32" i="3"/>
  <c r="S32" i="3"/>
  <c r="R77" i="3"/>
  <c r="Q62" i="3"/>
  <c r="O68" i="3"/>
  <c r="S33" i="3"/>
  <c r="R78" i="3"/>
  <c r="Q63" i="3"/>
  <c r="R27" i="3"/>
  <c r="S34" i="3"/>
  <c r="R79" i="3"/>
  <c r="Q64" i="3"/>
  <c r="R39" i="3"/>
  <c r="M39" i="3"/>
  <c r="S83" i="3"/>
  <c r="R68" i="3"/>
  <c r="Q53" i="3"/>
  <c r="S38" i="3"/>
  <c r="R83" i="3"/>
  <c r="Q68" i="3"/>
  <c r="P53" i="3"/>
  <c r="S39" i="3"/>
  <c r="R84" i="3"/>
  <c r="Q69" i="3"/>
  <c r="P54" i="3"/>
  <c r="R42" i="3"/>
  <c r="Q27" i="3"/>
  <c r="P72" i="3"/>
  <c r="O57" i="3"/>
  <c r="I84" i="3"/>
  <c r="H69" i="3"/>
  <c r="G54" i="3"/>
  <c r="F34" i="3"/>
  <c r="G83" i="3"/>
  <c r="F68" i="3"/>
  <c r="E53" i="3"/>
  <c r="D33" i="3"/>
  <c r="D79" i="3"/>
  <c r="C64" i="3"/>
  <c r="E77" i="3"/>
  <c r="I77" i="3"/>
  <c r="H62" i="3"/>
  <c r="F64" i="3"/>
  <c r="G74" i="3"/>
  <c r="F59" i="3"/>
  <c r="E39" i="3"/>
  <c r="D72" i="3"/>
  <c r="C57" i="3"/>
  <c r="I34" i="3"/>
  <c r="H79" i="3"/>
  <c r="G64" i="3"/>
  <c r="I83" i="3"/>
  <c r="S44" i="3"/>
  <c r="R29" i="3"/>
  <c r="Q74" i="3"/>
  <c r="P59" i="3"/>
  <c r="O54" i="3"/>
  <c r="R32" i="3"/>
  <c r="Q77" i="3"/>
  <c r="P62" i="3"/>
  <c r="R73" i="3"/>
  <c r="R33" i="3"/>
  <c r="Q78" i="3"/>
  <c r="P63" i="3"/>
  <c r="S28" i="3"/>
  <c r="S37" i="3"/>
  <c r="R82" i="3"/>
  <c r="Q67" i="3"/>
  <c r="P52" i="3"/>
  <c r="R37" i="3"/>
  <c r="Q82" i="3"/>
  <c r="P67" i="3"/>
  <c r="O52" i="3"/>
  <c r="R38" i="3"/>
  <c r="Q83" i="3"/>
  <c r="P68" i="3"/>
  <c r="O53" i="3"/>
  <c r="Q39" i="3"/>
  <c r="P84" i="3"/>
  <c r="O69" i="3"/>
  <c r="N54" i="3"/>
  <c r="H83" i="3"/>
  <c r="G68" i="3"/>
  <c r="F53" i="3"/>
  <c r="E33" i="3"/>
  <c r="F82" i="3"/>
  <c r="E67" i="3"/>
  <c r="C32" i="3"/>
  <c r="C78" i="3"/>
  <c r="I62" i="3"/>
  <c r="E63" i="3"/>
  <c r="H74" i="3"/>
  <c r="G59" i="3"/>
  <c r="F39" i="3"/>
  <c r="F73" i="3"/>
  <c r="E58" i="3"/>
  <c r="D38" i="3"/>
  <c r="D84" i="3"/>
  <c r="C69" i="3"/>
  <c r="I53" i="3"/>
  <c r="H33" i="3"/>
  <c r="G78" i="3"/>
  <c r="F63" i="3"/>
  <c r="G67" i="3"/>
  <c r="R43" i="3"/>
  <c r="Q28" i="3"/>
  <c r="P73" i="3"/>
  <c r="O58" i="3"/>
  <c r="R44" i="3"/>
  <c r="Q29" i="3"/>
  <c r="P74" i="3"/>
  <c r="O59" i="3"/>
  <c r="Q58" i="3"/>
  <c r="Q32" i="3"/>
  <c r="P77" i="3"/>
  <c r="O62" i="3"/>
  <c r="M78" i="3"/>
  <c r="R34" i="3"/>
  <c r="Q79" i="3"/>
  <c r="P64" i="3"/>
  <c r="Q38" i="3"/>
  <c r="Q34" i="3"/>
  <c r="P79" i="3"/>
  <c r="O64" i="3"/>
  <c r="S42" i="3"/>
  <c r="Q37" i="3"/>
  <c r="P82" i="3"/>
  <c r="O67" i="3"/>
  <c r="N52" i="3"/>
  <c r="P38" i="3"/>
  <c r="O83" i="3"/>
  <c r="N68" i="3"/>
  <c r="M53" i="3"/>
  <c r="G82" i="3"/>
  <c r="F67" i="3"/>
  <c r="D32" i="3"/>
  <c r="E79" i="3"/>
  <c r="Q42" i="3"/>
  <c r="P27" i="3"/>
  <c r="O72" i="3"/>
  <c r="N57" i="3"/>
  <c r="Q43" i="3"/>
  <c r="P28" i="3"/>
  <c r="O73" i="3"/>
  <c r="N58" i="3"/>
  <c r="Q44" i="3"/>
  <c r="P29" i="3"/>
  <c r="O74" i="3"/>
  <c r="N59" i="3"/>
  <c r="M64" i="3"/>
  <c r="Q33" i="3"/>
  <c r="P78" i="3"/>
  <c r="O63" i="3"/>
  <c r="Q72" i="3"/>
  <c r="P33" i="3"/>
  <c r="O78" i="3"/>
  <c r="N63" i="3"/>
  <c r="P83" i="3"/>
  <c r="P34" i="3"/>
  <c r="O79" i="3"/>
  <c r="N64" i="3"/>
  <c r="M44" i="3"/>
  <c r="O37" i="3"/>
  <c r="N82" i="3"/>
  <c r="M67" i="3"/>
  <c r="N33" i="3"/>
  <c r="F79" i="3"/>
  <c r="E64" i="3"/>
  <c r="D74" i="3"/>
  <c r="D78" i="3"/>
  <c r="C63" i="3"/>
  <c r="C59" i="3"/>
  <c r="H73" i="3"/>
  <c r="G58" i="3"/>
  <c r="F38" i="3"/>
  <c r="G34" i="3"/>
  <c r="F72" i="3"/>
  <c r="P39" i="3"/>
  <c r="O84" i="3"/>
  <c r="N69" i="3"/>
  <c r="M54" i="3"/>
  <c r="P42" i="3"/>
  <c r="O27" i="3"/>
  <c r="N72" i="3"/>
  <c r="M57" i="3"/>
  <c r="P43" i="3"/>
  <c r="O28" i="3"/>
  <c r="N73" i="3"/>
  <c r="M58" i="3"/>
  <c r="N53" i="3"/>
  <c r="P32" i="3"/>
  <c r="O77" i="3"/>
  <c r="N62" i="3"/>
  <c r="R59" i="3"/>
  <c r="O32" i="3"/>
  <c r="N77" i="3"/>
  <c r="M62" i="3"/>
  <c r="P69" i="3"/>
  <c r="O33" i="3"/>
  <c r="N78" i="3"/>
  <c r="M63" i="3"/>
  <c r="Q84" i="3"/>
  <c r="N34" i="3"/>
  <c r="M79" i="3"/>
  <c r="S63" i="3"/>
  <c r="M32" i="3"/>
  <c r="E78" i="3"/>
  <c r="D63" i="3"/>
  <c r="H68" i="3"/>
  <c r="C77" i="3"/>
  <c r="I59" i="3"/>
  <c r="H39" i="3"/>
  <c r="O38" i="3"/>
  <c r="N83" i="3"/>
  <c r="M68" i="3"/>
  <c r="S52" i="3"/>
  <c r="O39" i="3"/>
  <c r="N84" i="3"/>
  <c r="M69" i="3"/>
  <c r="S53" i="3"/>
  <c r="O42" i="3"/>
  <c r="N27" i="3"/>
  <c r="M72" i="3"/>
  <c r="S54" i="3"/>
  <c r="P44" i="3"/>
  <c r="O29" i="3"/>
  <c r="N74" i="3"/>
  <c r="M59" i="3"/>
  <c r="O44" i="3"/>
  <c r="N29" i="3"/>
  <c r="M74" i="3"/>
  <c r="S58" i="3"/>
  <c r="P57" i="3"/>
  <c r="N32" i="3"/>
  <c r="M77" i="3"/>
  <c r="N37" i="3"/>
  <c r="M82" i="3"/>
  <c r="S64" i="3"/>
  <c r="O34" i="3"/>
  <c r="N38" i="3"/>
  <c r="M83" i="3"/>
  <c r="S67" i="3"/>
  <c r="R52" i="3"/>
  <c r="N39" i="3"/>
  <c r="M84" i="3"/>
  <c r="S68" i="3"/>
  <c r="R53" i="3"/>
  <c r="O43" i="3"/>
  <c r="N28" i="3"/>
  <c r="M73" i="3"/>
  <c r="S57" i="3"/>
  <c r="N43" i="3"/>
  <c r="M28" i="3"/>
  <c r="S72" i="3"/>
  <c r="R57" i="3"/>
  <c r="N44" i="3"/>
  <c r="M33" i="3"/>
  <c r="D77" i="3"/>
  <c r="H38" i="3"/>
  <c r="G57" i="3"/>
  <c r="G84" i="3"/>
  <c r="E54" i="3"/>
  <c r="C33" i="3"/>
  <c r="C67" i="3"/>
  <c r="E38" i="3"/>
  <c r="D83" i="3"/>
  <c r="D57" i="3"/>
  <c r="H32" i="3"/>
  <c r="F74" i="3"/>
  <c r="F77" i="3"/>
  <c r="I54" i="3"/>
  <c r="H34" i="3"/>
  <c r="H27" i="3"/>
  <c r="D27" i="3"/>
  <c r="Q49" i="3"/>
  <c r="N49" i="3"/>
  <c r="M48" i="3"/>
  <c r="G63" i="3"/>
  <c r="F27" i="3"/>
  <c r="P48" i="3"/>
  <c r="O48" i="3"/>
  <c r="C39" i="3"/>
  <c r="C58" i="3"/>
  <c r="O47" i="3"/>
  <c r="S29" i="3"/>
  <c r="C74" i="3"/>
  <c r="F83" i="3"/>
  <c r="D53" i="3"/>
  <c r="F58" i="3"/>
  <c r="C82" i="3"/>
  <c r="C54" i="3"/>
  <c r="G79" i="3"/>
  <c r="I67" i="3"/>
  <c r="E74" i="3"/>
  <c r="H53" i="3"/>
  <c r="G33" i="3"/>
  <c r="H29" i="3"/>
  <c r="C28" i="3"/>
  <c r="Q47" i="3"/>
  <c r="P49" i="3"/>
  <c r="M47" i="3"/>
  <c r="C72" i="3"/>
  <c r="C27" i="3"/>
  <c r="S48" i="3"/>
  <c r="H28" i="3"/>
  <c r="C84" i="3"/>
  <c r="N47" i="3"/>
  <c r="M29" i="3"/>
  <c r="S77" i="3"/>
  <c r="C62" i="3"/>
  <c r="H54" i="3"/>
  <c r="I74" i="3"/>
  <c r="F84" i="3"/>
  <c r="E57" i="3"/>
  <c r="C34" i="3"/>
  <c r="I78" i="3"/>
  <c r="I69" i="3"/>
  <c r="H64" i="3"/>
  <c r="D39" i="3"/>
  <c r="D73" i="3"/>
  <c r="G53" i="3"/>
  <c r="G28" i="3"/>
  <c r="D28" i="3"/>
  <c r="Q48" i="3"/>
  <c r="P47" i="3"/>
  <c r="R49" i="3"/>
  <c r="R47" i="3"/>
  <c r="R48" i="3"/>
  <c r="F28" i="3"/>
  <c r="M49" i="3"/>
  <c r="G27" i="3"/>
  <c r="S49" i="3"/>
  <c r="S73" i="3"/>
  <c r="R74" i="3"/>
  <c r="I58" i="3"/>
  <c r="F33" i="3"/>
  <c r="G72" i="3"/>
  <c r="E83" i="3"/>
  <c r="D54" i="3"/>
  <c r="I32" i="3"/>
  <c r="E72" i="3"/>
  <c r="G32" i="3"/>
  <c r="I38" i="3"/>
  <c r="S59" i="3"/>
  <c r="R62" i="3"/>
  <c r="I73" i="3"/>
  <c r="G38" i="3"/>
  <c r="F69" i="3"/>
  <c r="D82" i="3"/>
  <c r="C53" i="3"/>
  <c r="E29" i="3"/>
  <c r="D69" i="3"/>
  <c r="C83" i="3"/>
  <c r="F62" i="3"/>
  <c r="H82" i="3"/>
  <c r="I68" i="3"/>
  <c r="I29" i="3"/>
  <c r="G29" i="3"/>
  <c r="D29" i="3"/>
  <c r="S47" i="3"/>
  <c r="I27" i="3"/>
  <c r="D59" i="3"/>
  <c r="I33" i="3"/>
  <c r="N48" i="3"/>
  <c r="R58" i="3"/>
  <c r="Q59" i="3"/>
  <c r="H72" i="3"/>
  <c r="E68" i="3"/>
  <c r="G39" i="3"/>
  <c r="G73" i="3"/>
  <c r="C68" i="3"/>
  <c r="I79" i="3"/>
  <c r="E59" i="3"/>
  <c r="D62" i="3"/>
  <c r="E62" i="3"/>
  <c r="E27" i="3"/>
  <c r="O49" i="3"/>
  <c r="H63" i="3"/>
  <c r="S74" i="3"/>
  <c r="N79" i="3"/>
  <c r="D64" i="3"/>
  <c r="C73" i="3"/>
  <c r="H59" i="3"/>
  <c r="E69" i="3"/>
  <c r="E32" i="3"/>
  <c r="I64" i="3"/>
  <c r="H78" i="3"/>
  <c r="I28" i="3"/>
  <c r="C29" i="3"/>
  <c r="S62" i="3"/>
  <c r="N67" i="3"/>
  <c r="I39" i="3"/>
  <c r="H58" i="3"/>
  <c r="F57" i="3"/>
  <c r="D34" i="3"/>
  <c r="D68" i="3"/>
  <c r="E84" i="3"/>
  <c r="G77" i="3"/>
  <c r="F29" i="3"/>
  <c r="S138" i="2"/>
  <c r="Z138" i="2" s="1"/>
  <c r="S114" i="2"/>
  <c r="Z114" i="2" s="1"/>
  <c r="M16" i="3"/>
  <c r="Q13" i="3"/>
  <c r="P15" i="3"/>
  <c r="P13" i="3"/>
  <c r="G20" i="3"/>
  <c r="R22" i="3"/>
  <c r="S21" i="3"/>
  <c r="F20" i="3"/>
  <c r="S20" i="3"/>
  <c r="F21" i="3"/>
  <c r="Q14" i="3"/>
  <c r="G22" i="3"/>
  <c r="O13" i="3"/>
  <c r="O16" i="3"/>
  <c r="M18" i="3"/>
  <c r="S128" i="2"/>
  <c r="S77" i="2"/>
  <c r="S43" i="2"/>
  <c r="AD6" i="2" l="1"/>
  <c r="U6" i="2"/>
  <c r="T6" i="2" s="1"/>
  <c r="W6" i="2"/>
  <c r="V6" i="2" s="1"/>
  <c r="R17" i="3"/>
  <c r="I19" i="3"/>
  <c r="P18" i="3"/>
  <c r="Q21" i="3"/>
  <c r="R16" i="3"/>
  <c r="P14" i="3"/>
  <c r="M20" i="3"/>
  <c r="G19" i="3"/>
  <c r="Q20" i="3"/>
  <c r="Q16" i="3"/>
  <c r="S18" i="3"/>
  <c r="Q22" i="3"/>
  <c r="I22" i="3"/>
  <c r="P21" i="3"/>
  <c r="E20" i="3"/>
  <c r="P17" i="3"/>
  <c r="R15" i="3"/>
  <c r="H22" i="3"/>
  <c r="M17" i="3"/>
  <c r="I21" i="3"/>
  <c r="M22" i="3"/>
  <c r="O20" i="3"/>
  <c r="E22" i="3"/>
  <c r="O15" i="3"/>
  <c r="E19" i="3"/>
  <c r="Q18" i="3"/>
  <c r="I18" i="3"/>
  <c r="R14" i="3"/>
  <c r="O21" i="3"/>
  <c r="AD13" i="2"/>
  <c r="Z9" i="2"/>
  <c r="S16" i="3"/>
  <c r="S17" i="3"/>
  <c r="AA9" i="2"/>
  <c r="X6" i="2"/>
  <c r="Y6" i="2" s="1"/>
  <c r="F18" i="3"/>
  <c r="R21" i="3"/>
  <c r="H19" i="3"/>
  <c r="M14" i="3"/>
  <c r="S14" i="3"/>
  <c r="G21" i="3"/>
  <c r="R13" i="3"/>
  <c r="S15" i="3"/>
  <c r="C22" i="3"/>
  <c r="O19" i="3"/>
  <c r="G18" i="3"/>
  <c r="Q17" i="3"/>
  <c r="F22" i="3"/>
  <c r="S13" i="3"/>
  <c r="F19" i="3"/>
  <c r="R19" i="3"/>
  <c r="H18" i="3"/>
  <c r="P16" i="3"/>
  <c r="C19" i="3"/>
  <c r="P22" i="3"/>
  <c r="M13" i="3"/>
  <c r="AA13" i="2"/>
  <c r="AB13" i="2"/>
  <c r="W9" i="2"/>
  <c r="V9" i="2" s="1"/>
  <c r="M15" i="3"/>
  <c r="E21" i="3"/>
  <c r="M19" i="3"/>
  <c r="O14" i="3"/>
  <c r="C20" i="3"/>
  <c r="R18" i="3"/>
  <c r="I20" i="3"/>
  <c r="O22" i="3"/>
  <c r="S22" i="3"/>
  <c r="Q15" i="3"/>
  <c r="P19" i="3"/>
  <c r="R20" i="3"/>
  <c r="H21" i="3"/>
  <c r="O18" i="3"/>
  <c r="Q19" i="3"/>
  <c r="C21" i="3"/>
  <c r="P20" i="3"/>
  <c r="H20" i="3"/>
  <c r="O17" i="3"/>
  <c r="E18" i="3"/>
  <c r="M21" i="3"/>
  <c r="C18" i="3"/>
  <c r="S19" i="3"/>
  <c r="AD9" i="2"/>
  <c r="U9" i="2"/>
  <c r="T9" i="2" s="1"/>
  <c r="X9" i="2" s="1"/>
  <c r="Y9" i="2" s="1"/>
  <c r="F17" i="3"/>
  <c r="I17" i="3"/>
  <c r="F15" i="3"/>
  <c r="C17" i="3"/>
  <c r="G14" i="3"/>
  <c r="H16" i="3"/>
  <c r="G15" i="3"/>
  <c r="I16" i="3"/>
  <c r="E16" i="3"/>
  <c r="E17" i="3"/>
  <c r="C16" i="3"/>
  <c r="F14" i="3"/>
  <c r="H17" i="3"/>
  <c r="I14" i="3"/>
  <c r="C15" i="3"/>
  <c r="E14" i="3"/>
  <c r="I15" i="3"/>
  <c r="H14" i="3"/>
  <c r="G16" i="3"/>
  <c r="H15" i="3"/>
  <c r="G17" i="3"/>
  <c r="F16" i="3"/>
  <c r="E15" i="3"/>
  <c r="C14" i="3"/>
  <c r="Z92" i="2"/>
  <c r="W4" i="2"/>
  <c r="V4" i="2" s="1"/>
  <c r="AD4" i="2"/>
  <c r="AC5" i="2" s="1"/>
  <c r="U4" i="2"/>
  <c r="T4" i="2" s="1"/>
  <c r="AA4" i="2"/>
  <c r="AB4" i="2"/>
  <c r="Z5" i="2"/>
  <c r="AA32" i="2" s="1"/>
  <c r="AD5" i="2"/>
  <c r="U5" i="2"/>
  <c r="T5" i="2" s="1"/>
  <c r="W5" i="2"/>
  <c r="V5" i="2" s="1"/>
  <c r="AA5" i="2"/>
  <c r="AB5" i="2"/>
  <c r="X3" i="2"/>
  <c r="Y3" i="2" s="1"/>
  <c r="AA147" i="2"/>
  <c r="AD147" i="2"/>
  <c r="AC147" i="2"/>
  <c r="U147" i="2"/>
  <c r="T147" i="2" s="1"/>
  <c r="AB147" i="2"/>
  <c r="W147" i="2"/>
  <c r="V147" i="2" s="1"/>
  <c r="Z147" i="2"/>
  <c r="AC146" i="2"/>
  <c r="Z146" i="2"/>
  <c r="AB146" i="2"/>
  <c r="U146" i="2"/>
  <c r="T146" i="2" s="1"/>
  <c r="W146" i="2"/>
  <c r="V146" i="2" s="1"/>
  <c r="AD146" i="2"/>
  <c r="AA146" i="2"/>
  <c r="AA145" i="2"/>
  <c r="AD145" i="2"/>
  <c r="AC145" i="2"/>
  <c r="U145" i="2"/>
  <c r="T145" i="2" s="1"/>
  <c r="W145" i="2"/>
  <c r="V145" i="2" s="1"/>
  <c r="Z145" i="2"/>
  <c r="AB145" i="2"/>
  <c r="AA144" i="2"/>
  <c r="Z144" i="2"/>
  <c r="AD144" i="2"/>
  <c r="U144" i="2"/>
  <c r="T144" i="2" s="1"/>
  <c r="AC144" i="2"/>
  <c r="AB144" i="2"/>
  <c r="W144" i="2"/>
  <c r="V144" i="2" s="1"/>
  <c r="U92" i="2"/>
  <c r="T92" i="2" s="1"/>
  <c r="AA143" i="2"/>
  <c r="AB143" i="2"/>
  <c r="AD143" i="2"/>
  <c r="AC143" i="2"/>
  <c r="Z143" i="2"/>
  <c r="U143" i="2"/>
  <c r="T143" i="2" s="1"/>
  <c r="W143" i="2"/>
  <c r="V143" i="2" s="1"/>
  <c r="Z13" i="2"/>
  <c r="AC142" i="2"/>
  <c r="Z142" i="2"/>
  <c r="AA142" i="2"/>
  <c r="U142" i="2"/>
  <c r="T142" i="2" s="1"/>
  <c r="W142" i="2"/>
  <c r="V142" i="2" s="1"/>
  <c r="AD142" i="2"/>
  <c r="AB142" i="2"/>
  <c r="U13" i="2"/>
  <c r="T13" i="2" s="1"/>
  <c r="AC121" i="2"/>
  <c r="AA121" i="2"/>
  <c r="AB121" i="2"/>
  <c r="AD121" i="2"/>
  <c r="U121" i="2"/>
  <c r="T121" i="2" s="1"/>
  <c r="W121" i="2"/>
  <c r="V121" i="2" s="1"/>
  <c r="Z121" i="2"/>
  <c r="W13" i="2"/>
  <c r="V13" i="2" s="1"/>
  <c r="AA120" i="2"/>
  <c r="AB120" i="2"/>
  <c r="AD120" i="2"/>
  <c r="U120" i="2"/>
  <c r="T120" i="2" s="1"/>
  <c r="Z120" i="2"/>
  <c r="W120" i="2"/>
  <c r="V120" i="2" s="1"/>
  <c r="AC120" i="2"/>
  <c r="AA119" i="2"/>
  <c r="AC119" i="2"/>
  <c r="U119" i="2"/>
  <c r="T119" i="2" s="1"/>
  <c r="W119" i="2"/>
  <c r="V119" i="2" s="1"/>
  <c r="AB119" i="2"/>
  <c r="Z119" i="2"/>
  <c r="AD119" i="2"/>
  <c r="Z49" i="2"/>
  <c r="U49" i="2"/>
  <c r="AD49" i="2"/>
  <c r="W49" i="2"/>
  <c r="V49" i="2" s="1"/>
  <c r="Z48" i="2"/>
  <c r="AA48" i="2"/>
  <c r="AD48" i="2"/>
  <c r="AB48" i="2"/>
  <c r="U48" i="2"/>
  <c r="T48" i="2" s="1"/>
  <c r="W48" i="2"/>
  <c r="V48" i="2" s="1"/>
  <c r="AC48" i="2"/>
  <c r="W50" i="2"/>
  <c r="V50" i="2" s="1"/>
  <c r="Z47" i="2"/>
  <c r="W47" i="2"/>
  <c r="V47" i="2" s="1"/>
  <c r="AD47" i="2"/>
  <c r="U47" i="2"/>
  <c r="T47" i="2" s="1"/>
  <c r="AC47" i="2"/>
  <c r="AB47" i="2"/>
  <c r="AA47" i="2"/>
  <c r="U50" i="2"/>
  <c r="T50" i="2" s="1"/>
  <c r="W92" i="2"/>
  <c r="V92" i="2" s="1"/>
  <c r="Z46" i="2"/>
  <c r="W46" i="2"/>
  <c r="V46" i="2" s="1"/>
  <c r="AD46" i="2"/>
  <c r="U46" i="2"/>
  <c r="T46" i="2" s="1"/>
  <c r="AC46" i="2"/>
  <c r="AA46" i="2"/>
  <c r="AB46" i="2"/>
  <c r="Z45" i="2"/>
  <c r="AB45" i="2"/>
  <c r="AA45" i="2"/>
  <c r="AC45" i="2"/>
  <c r="U45" i="2"/>
  <c r="T45" i="2" s="1"/>
  <c r="W45" i="2"/>
  <c r="V45" i="2" s="1"/>
  <c r="AD45" i="2"/>
  <c r="Z44" i="2"/>
  <c r="U44" i="2"/>
  <c r="T44" i="2" s="1"/>
  <c r="W44" i="2"/>
  <c r="V44" i="2" s="1"/>
  <c r="AC44" i="2"/>
  <c r="AA44" i="2"/>
  <c r="AB44" i="2"/>
  <c r="AD44" i="2"/>
  <c r="AD50" i="2"/>
  <c r="AA50" i="2"/>
  <c r="AC50" i="2"/>
  <c r="U128" i="2"/>
  <c r="T128" i="2" s="1"/>
  <c r="W128" i="2"/>
  <c r="V128" i="2" s="1"/>
  <c r="AC128" i="2"/>
  <c r="AA128" i="2"/>
  <c r="AB128" i="2"/>
  <c r="AD128" i="2"/>
  <c r="U109" i="2"/>
  <c r="T109" i="2" s="1"/>
  <c r="W109" i="2"/>
  <c r="V109" i="2" s="1"/>
  <c r="AC109" i="2"/>
  <c r="AA109" i="2"/>
  <c r="AD109" i="2"/>
  <c r="AB109" i="2"/>
  <c r="W111" i="2"/>
  <c r="V111" i="2" s="1"/>
  <c r="U111" i="2"/>
  <c r="T111" i="2" s="1"/>
  <c r="AA111" i="2"/>
  <c r="AB111" i="2"/>
  <c r="AC111" i="2"/>
  <c r="AD111" i="2"/>
  <c r="W122" i="2"/>
  <c r="V122" i="2" s="1"/>
  <c r="U122" i="2"/>
  <c r="T122" i="2" s="1"/>
  <c r="AD122" i="2"/>
  <c r="AC122" i="2"/>
  <c r="AB122" i="2"/>
  <c r="AA122" i="2"/>
  <c r="Z66" i="2"/>
  <c r="AD66" i="2"/>
  <c r="AA66" i="2"/>
  <c r="AB66" i="2"/>
  <c r="W66" i="2"/>
  <c r="V66" i="2" s="1"/>
  <c r="U66" i="2"/>
  <c r="T66" i="2" s="1"/>
  <c r="AC66" i="2"/>
  <c r="Z11" i="2"/>
  <c r="U11" i="2"/>
  <c r="T11" i="2" s="1"/>
  <c r="AC11" i="2"/>
  <c r="AA11" i="2"/>
  <c r="W11" i="2"/>
  <c r="V11" i="2" s="1"/>
  <c r="AD11" i="2"/>
  <c r="AB11" i="2"/>
  <c r="Z57" i="2"/>
  <c r="W57" i="2"/>
  <c r="V57" i="2" s="1"/>
  <c r="U57" i="2"/>
  <c r="T57" i="2" s="1"/>
  <c r="AA57" i="2"/>
  <c r="AC57" i="2"/>
  <c r="AD57" i="2"/>
  <c r="AB57" i="2"/>
  <c r="Z53" i="2"/>
  <c r="W53" i="2"/>
  <c r="V53" i="2" s="1"/>
  <c r="AD53" i="2"/>
  <c r="AA53" i="2"/>
  <c r="AB53" i="2"/>
  <c r="AC53" i="2"/>
  <c r="U53" i="2"/>
  <c r="T53" i="2" s="1"/>
  <c r="U7" i="2"/>
  <c r="T7" i="2" s="1"/>
  <c r="W7" i="2"/>
  <c r="V7" i="2" s="1"/>
  <c r="AB7" i="2"/>
  <c r="AA7" i="2"/>
  <c r="AD7" i="2"/>
  <c r="AC7" i="2"/>
  <c r="Z73" i="2"/>
  <c r="AD73" i="2"/>
  <c r="U73" i="2"/>
  <c r="T73" i="2" s="1"/>
  <c r="AB73" i="2"/>
  <c r="W73" i="2"/>
  <c r="V73" i="2" s="1"/>
  <c r="AC73" i="2"/>
  <c r="AA73" i="2"/>
  <c r="Z82" i="2"/>
  <c r="W82" i="2"/>
  <c r="V82" i="2" s="1"/>
  <c r="AD82" i="2"/>
  <c r="U82" i="2"/>
  <c r="T82" i="2" s="1"/>
  <c r="AB82" i="2"/>
  <c r="AC82" i="2"/>
  <c r="AA82" i="2"/>
  <c r="Z35" i="2"/>
  <c r="U35" i="2"/>
  <c r="T35" i="2" s="1"/>
  <c r="W35" i="2"/>
  <c r="V35" i="2" s="1"/>
  <c r="AD35" i="2"/>
  <c r="AB35" i="2"/>
  <c r="AA35" i="2"/>
  <c r="AC35" i="2"/>
  <c r="Z89" i="2"/>
  <c r="AC89" i="2"/>
  <c r="AD89" i="2"/>
  <c r="U89" i="2"/>
  <c r="T89" i="2" s="1"/>
  <c r="AA89" i="2"/>
  <c r="W89" i="2"/>
  <c r="V89" i="2" s="1"/>
  <c r="AB89" i="2"/>
  <c r="U134" i="2"/>
  <c r="T134" i="2" s="1"/>
  <c r="W134" i="2"/>
  <c r="V134" i="2" s="1"/>
  <c r="AB134" i="2"/>
  <c r="AC134" i="2"/>
  <c r="AA134" i="2"/>
  <c r="AD134" i="2"/>
  <c r="U126" i="2"/>
  <c r="T126" i="2" s="1"/>
  <c r="W126" i="2"/>
  <c r="V126" i="2" s="1"/>
  <c r="AA126" i="2"/>
  <c r="AC126" i="2"/>
  <c r="AB126" i="2"/>
  <c r="AD126" i="2"/>
  <c r="U130" i="2"/>
  <c r="T130" i="2" s="1"/>
  <c r="W130" i="2"/>
  <c r="V130" i="2" s="1"/>
  <c r="AD130" i="2"/>
  <c r="AA130" i="2"/>
  <c r="AC130" i="2"/>
  <c r="AB130" i="2"/>
  <c r="W118" i="2"/>
  <c r="V118" i="2" s="1"/>
  <c r="U118" i="2"/>
  <c r="T118" i="2" s="1"/>
  <c r="AC118" i="2"/>
  <c r="AA118" i="2"/>
  <c r="AD118" i="2"/>
  <c r="AB118" i="2"/>
  <c r="U133" i="2"/>
  <c r="T133" i="2" s="1"/>
  <c r="W133" i="2"/>
  <c r="V133" i="2" s="1"/>
  <c r="AA133" i="2"/>
  <c r="AD133" i="2"/>
  <c r="AB133" i="2"/>
  <c r="AC133" i="2"/>
  <c r="Z70" i="2"/>
  <c r="W70" i="2"/>
  <c r="V70" i="2" s="1"/>
  <c r="U70" i="2"/>
  <c r="T70" i="2" s="1"/>
  <c r="AD70" i="2"/>
  <c r="AA70" i="2"/>
  <c r="AB70" i="2"/>
  <c r="AC70" i="2"/>
  <c r="Z102" i="2"/>
  <c r="AD102" i="2"/>
  <c r="U102" i="2"/>
  <c r="T102" i="2" s="1"/>
  <c r="W102" i="2"/>
  <c r="V102" i="2" s="1"/>
  <c r="AA102" i="2"/>
  <c r="AC102" i="2"/>
  <c r="Z93" i="2"/>
  <c r="AD93" i="2"/>
  <c r="AB93" i="2"/>
  <c r="U93" i="2"/>
  <c r="T93" i="2" s="1"/>
  <c r="W93" i="2"/>
  <c r="V93" i="2" s="1"/>
  <c r="AC93" i="2"/>
  <c r="AA93" i="2"/>
  <c r="Z14" i="2"/>
  <c r="U14" i="2"/>
  <c r="T14" i="2" s="1"/>
  <c r="W14" i="2"/>
  <c r="V14" i="2" s="1"/>
  <c r="AA14" i="2"/>
  <c r="AD14" i="2"/>
  <c r="AA74" i="2" s="1"/>
  <c r="AB14" i="2"/>
  <c r="AC14" i="2"/>
  <c r="Z80" i="2"/>
  <c r="W80" i="2"/>
  <c r="V80" i="2" s="1"/>
  <c r="AD80" i="2"/>
  <c r="U80" i="2"/>
  <c r="T80" i="2" s="1"/>
  <c r="AA80" i="2"/>
  <c r="AB80" i="2"/>
  <c r="AC80" i="2"/>
  <c r="Z29" i="2"/>
  <c r="AD29" i="2"/>
  <c r="AC29" i="2"/>
  <c r="AB29" i="2"/>
  <c r="AA29" i="2"/>
  <c r="U29" i="2"/>
  <c r="T29" i="2" s="1"/>
  <c r="W29" i="2"/>
  <c r="V29" i="2" s="1"/>
  <c r="Z94" i="2"/>
  <c r="W94" i="2"/>
  <c r="V94" i="2" s="1"/>
  <c r="U94" i="2"/>
  <c r="T94" i="2" s="1"/>
  <c r="AC94" i="2"/>
  <c r="AB94" i="2"/>
  <c r="AD94" i="2"/>
  <c r="AA94" i="2"/>
  <c r="Z51" i="2"/>
  <c r="U51" i="2"/>
  <c r="T51" i="2" s="1"/>
  <c r="W51" i="2"/>
  <c r="V51" i="2" s="1"/>
  <c r="AC51" i="2"/>
  <c r="AB51" i="2"/>
  <c r="AA51" i="2"/>
  <c r="AD51" i="2"/>
  <c r="Z97" i="2"/>
  <c r="U97" i="2"/>
  <c r="T97" i="2" s="1"/>
  <c r="AC97" i="2"/>
  <c r="AD97" i="2"/>
  <c r="W97" i="2"/>
  <c r="V97" i="2" s="1"/>
  <c r="AA97" i="2"/>
  <c r="AB97" i="2"/>
  <c r="Z25" i="2"/>
  <c r="AA25" i="2"/>
  <c r="W25" i="2"/>
  <c r="V25" i="2" s="1"/>
  <c r="AC25" i="2"/>
  <c r="U25" i="2"/>
  <c r="T25" i="2" s="1"/>
  <c r="AD25" i="2"/>
  <c r="AB25" i="2"/>
  <c r="Z56" i="2"/>
  <c r="W56" i="2"/>
  <c r="V56" i="2" s="1"/>
  <c r="U56" i="2"/>
  <c r="T56" i="2" s="1"/>
  <c r="AB56" i="2"/>
  <c r="AC56" i="2"/>
  <c r="AD56" i="2"/>
  <c r="AA56" i="2"/>
  <c r="U135" i="2"/>
  <c r="W135" i="2"/>
  <c r="V135" i="2" s="1"/>
  <c r="AD135" i="2"/>
  <c r="U113" i="2"/>
  <c r="T113" i="2" s="1"/>
  <c r="W113" i="2"/>
  <c r="V113" i="2" s="1"/>
  <c r="AD113" i="2"/>
  <c r="AB113" i="2"/>
  <c r="AA113" i="2"/>
  <c r="AC113" i="2"/>
  <c r="Z39" i="2"/>
  <c r="U39" i="2"/>
  <c r="W39" i="2"/>
  <c r="V39" i="2" s="1"/>
  <c r="AD39" i="2"/>
  <c r="U136" i="2"/>
  <c r="W136" i="2"/>
  <c r="V136" i="2" s="1"/>
  <c r="AD136" i="2"/>
  <c r="Z28" i="2"/>
  <c r="U28" i="2"/>
  <c r="T28" i="2" s="1"/>
  <c r="W28" i="2"/>
  <c r="V28" i="2" s="1"/>
  <c r="AD28" i="2"/>
  <c r="Z63" i="2"/>
  <c r="W63" i="2"/>
  <c r="V63" i="2" s="1"/>
  <c r="U63" i="2"/>
  <c r="T63" i="2" s="1"/>
  <c r="AB63" i="2"/>
  <c r="AC63" i="2"/>
  <c r="AD63" i="2"/>
  <c r="AA63" i="2"/>
  <c r="W19" i="2"/>
  <c r="V19" i="2" s="1"/>
  <c r="U19" i="2"/>
  <c r="T19" i="2" s="1"/>
  <c r="AD19" i="2"/>
  <c r="AC19" i="2"/>
  <c r="AA19" i="2"/>
  <c r="AB19" i="2"/>
  <c r="Z19" i="2"/>
  <c r="AB95" i="2" s="1"/>
  <c r="Z34" i="2"/>
  <c r="W34" i="2"/>
  <c r="V34" i="2" s="1"/>
  <c r="U34" i="2"/>
  <c r="T34" i="2" s="1"/>
  <c r="AA34" i="2"/>
  <c r="AD34" i="2"/>
  <c r="AB34" i="2"/>
  <c r="AC34" i="2"/>
  <c r="Z100" i="2"/>
  <c r="AA100" i="2"/>
  <c r="AD100" i="2"/>
  <c r="AC100" i="2"/>
  <c r="U100" i="2"/>
  <c r="T100" i="2" s="1"/>
  <c r="W100" i="2"/>
  <c r="V100" i="2" s="1"/>
  <c r="AB100" i="2"/>
  <c r="Z38" i="2"/>
  <c r="W38" i="2"/>
  <c r="V38" i="2" s="1"/>
  <c r="U38" i="2"/>
  <c r="T38" i="2" s="1"/>
  <c r="AC38" i="2"/>
  <c r="AA38" i="2"/>
  <c r="AB38" i="2"/>
  <c r="AD38" i="2"/>
  <c r="Z32" i="2"/>
  <c r="W32" i="2"/>
  <c r="V32" i="2" s="1"/>
  <c r="U32" i="2"/>
  <c r="AD32" i="2"/>
  <c r="Z96" i="2"/>
  <c r="W96" i="2"/>
  <c r="V96" i="2" s="1"/>
  <c r="U96" i="2"/>
  <c r="T96" i="2" s="1"/>
  <c r="AA96" i="2"/>
  <c r="AB96" i="2"/>
  <c r="AC96" i="2"/>
  <c r="AD96" i="2"/>
  <c r="Z71" i="2"/>
  <c r="AB71" i="2"/>
  <c r="U71" i="2"/>
  <c r="T71" i="2" s="1"/>
  <c r="AC71" i="2"/>
  <c r="AA71" i="2"/>
  <c r="AD71" i="2"/>
  <c r="W71" i="2"/>
  <c r="V71" i="2" s="1"/>
  <c r="Z30" i="2"/>
  <c r="AC30" i="2"/>
  <c r="AD30" i="2"/>
  <c r="U30" i="2"/>
  <c r="T30" i="2" s="1"/>
  <c r="AA30" i="2"/>
  <c r="AB30" i="2"/>
  <c r="W30" i="2"/>
  <c r="V30" i="2" s="1"/>
  <c r="Z85" i="2"/>
  <c r="W85" i="2"/>
  <c r="V85" i="2" s="1"/>
  <c r="U85" i="2"/>
  <c r="T85" i="2" s="1"/>
  <c r="AC85" i="2"/>
  <c r="AB85" i="2"/>
  <c r="AD85" i="2"/>
  <c r="AA85" i="2"/>
  <c r="Z18" i="2"/>
  <c r="U18" i="2"/>
  <c r="T18" i="2" s="1"/>
  <c r="W18" i="2"/>
  <c r="V18" i="2" s="1"/>
  <c r="AB18" i="2"/>
  <c r="AC18" i="2"/>
  <c r="AA18" i="2"/>
  <c r="AD18" i="2"/>
  <c r="U129" i="2"/>
  <c r="T129" i="2" s="1"/>
  <c r="W129" i="2"/>
  <c r="V129" i="2" s="1"/>
  <c r="AD129" i="2"/>
  <c r="AC129" i="2"/>
  <c r="AB129" i="2"/>
  <c r="AA129" i="2"/>
  <c r="U106" i="2"/>
  <c r="T106" i="2" s="1"/>
  <c r="W106" i="2"/>
  <c r="V106" i="2" s="1"/>
  <c r="AD106" i="2"/>
  <c r="AC106" i="2"/>
  <c r="AB106" i="2"/>
  <c r="AA106" i="2"/>
  <c r="Z68" i="2"/>
  <c r="W68" i="2"/>
  <c r="V68" i="2" s="1"/>
  <c r="U68" i="2"/>
  <c r="T68" i="2" s="1"/>
  <c r="AD68" i="2"/>
  <c r="AB68" i="2"/>
  <c r="AA68" i="2"/>
  <c r="AC68" i="2"/>
  <c r="Z78" i="2"/>
  <c r="U78" i="2"/>
  <c r="T78" i="2" s="1"/>
  <c r="W78" i="2"/>
  <c r="V78" i="2" s="1"/>
  <c r="AD78" i="2"/>
  <c r="AA78" i="2"/>
  <c r="AB78" i="2"/>
  <c r="AC78" i="2"/>
  <c r="U131" i="2"/>
  <c r="T131" i="2" s="1"/>
  <c r="W131" i="2"/>
  <c r="V131" i="2" s="1"/>
  <c r="AC131" i="2"/>
  <c r="AD131" i="2"/>
  <c r="AB131" i="2"/>
  <c r="AA131" i="2"/>
  <c r="Z67" i="2"/>
  <c r="U67" i="2"/>
  <c r="T67" i="2" s="1"/>
  <c r="W67" i="2"/>
  <c r="V67" i="2" s="1"/>
  <c r="AA67" i="2"/>
  <c r="AC67" i="2"/>
  <c r="AB67" i="2"/>
  <c r="AD67" i="2"/>
  <c r="Z37" i="2"/>
  <c r="U37" i="2"/>
  <c r="T37" i="2" s="1"/>
  <c r="AD37" i="2"/>
  <c r="AB37" i="2"/>
  <c r="W37" i="2"/>
  <c r="V37" i="2" s="1"/>
  <c r="AA37" i="2"/>
  <c r="AC37" i="2"/>
  <c r="Z91" i="2"/>
  <c r="AD91" i="2"/>
  <c r="AB102" i="2" s="1"/>
  <c r="AC91" i="2"/>
  <c r="AB91" i="2"/>
  <c r="AA91" i="2"/>
  <c r="U91" i="2"/>
  <c r="T91" i="2" s="1"/>
  <c r="W91" i="2"/>
  <c r="V91" i="2" s="1"/>
  <c r="Z21" i="2"/>
  <c r="U21" i="2"/>
  <c r="T21" i="2" s="1"/>
  <c r="AB21" i="2"/>
  <c r="AD21" i="2"/>
  <c r="W21" i="2"/>
  <c r="V21" i="2" s="1"/>
  <c r="AA21" i="2"/>
  <c r="AC21" i="2"/>
  <c r="Z99" i="2"/>
  <c r="U99" i="2"/>
  <c r="T99" i="2" s="1"/>
  <c r="W99" i="2"/>
  <c r="V99" i="2" s="1"/>
  <c r="AB99" i="2"/>
  <c r="AA99" i="2"/>
  <c r="AD99" i="2"/>
  <c r="AC99" i="2"/>
  <c r="Z98" i="2"/>
  <c r="AB98" i="2"/>
  <c r="AD98" i="2"/>
  <c r="AC98" i="2"/>
  <c r="W98" i="2"/>
  <c r="V98" i="2" s="1"/>
  <c r="AA98" i="2"/>
  <c r="U98" i="2"/>
  <c r="T98" i="2" s="1"/>
  <c r="Z83" i="2"/>
  <c r="U83" i="2"/>
  <c r="T83" i="2" s="1"/>
  <c r="AB83" i="2"/>
  <c r="W83" i="2"/>
  <c r="V83" i="2" s="1"/>
  <c r="AA83" i="2"/>
  <c r="AD83" i="2"/>
  <c r="AC83" i="2"/>
  <c r="Z79" i="2"/>
  <c r="W79" i="2"/>
  <c r="V79" i="2" s="1"/>
  <c r="AD79" i="2"/>
  <c r="U79" i="2"/>
  <c r="T79" i="2" s="1"/>
  <c r="AB79" i="2"/>
  <c r="AC79" i="2"/>
  <c r="AA79" i="2"/>
  <c r="Z58" i="2"/>
  <c r="AB58" i="2"/>
  <c r="W58" i="2"/>
  <c r="V58" i="2" s="1"/>
  <c r="U58" i="2"/>
  <c r="T58" i="2" s="1"/>
  <c r="AD58" i="2"/>
  <c r="AA58" i="2"/>
  <c r="AC58" i="2"/>
  <c r="Z40" i="2"/>
  <c r="AB40" i="2"/>
  <c r="AC40" i="2"/>
  <c r="AA40" i="2"/>
  <c r="W40" i="2"/>
  <c r="V40" i="2" s="1"/>
  <c r="U40" i="2"/>
  <c r="T40" i="2" s="1"/>
  <c r="AD40" i="2"/>
  <c r="U114" i="2"/>
  <c r="T114" i="2" s="1"/>
  <c r="W114" i="2"/>
  <c r="V114" i="2" s="1"/>
  <c r="AA114" i="2"/>
  <c r="AB114" i="2"/>
  <c r="AC114" i="2"/>
  <c r="AD114" i="2"/>
  <c r="U139" i="2"/>
  <c r="T139" i="2" s="1"/>
  <c r="W139" i="2"/>
  <c r="V139" i="2" s="1"/>
  <c r="AC139" i="2"/>
  <c r="AA139" i="2"/>
  <c r="AB139" i="2"/>
  <c r="AD139" i="2"/>
  <c r="Z54" i="2"/>
  <c r="U54" i="2"/>
  <c r="T54" i="2" s="1"/>
  <c r="W54" i="2"/>
  <c r="V54" i="2" s="1"/>
  <c r="AD54" i="2"/>
  <c r="AC54" i="2" s="1"/>
  <c r="AB54" i="2"/>
  <c r="AA54" i="2"/>
  <c r="Z16" i="2"/>
  <c r="U16" i="2"/>
  <c r="T16" i="2" s="1"/>
  <c r="W16" i="2"/>
  <c r="V16" i="2" s="1"/>
  <c r="AA16" i="2"/>
  <c r="AC16" i="2"/>
  <c r="AD16" i="2"/>
  <c r="AB16" i="2"/>
  <c r="W112" i="2"/>
  <c r="V112" i="2" s="1"/>
  <c r="U112" i="2"/>
  <c r="T112" i="2" s="1"/>
  <c r="AB112" i="2"/>
  <c r="AC112" i="2"/>
  <c r="AD112" i="2"/>
  <c r="AA112" i="2"/>
  <c r="Z76" i="2"/>
  <c r="W76" i="2"/>
  <c r="V76" i="2" s="1"/>
  <c r="U76" i="2"/>
  <c r="AA76" i="2"/>
  <c r="AB76" i="2"/>
  <c r="AD76" i="2"/>
  <c r="Z88" i="2"/>
  <c r="U88" i="2"/>
  <c r="T88" i="2" s="1"/>
  <c r="W88" i="2"/>
  <c r="V88" i="2" s="1"/>
  <c r="AD88" i="2"/>
  <c r="AC88" i="2"/>
  <c r="AA88" i="2"/>
  <c r="AB88" i="2"/>
  <c r="Z65" i="2"/>
  <c r="W65" i="2"/>
  <c r="V65" i="2" s="1"/>
  <c r="U65" i="2"/>
  <c r="T65" i="2" s="1"/>
  <c r="AB65" i="2"/>
  <c r="AD65" i="2"/>
  <c r="AA65" i="2"/>
  <c r="AC65" i="2"/>
  <c r="Z101" i="2"/>
  <c r="AB101" i="2"/>
  <c r="AC101" i="2"/>
  <c r="U101" i="2"/>
  <c r="T101" i="2" s="1"/>
  <c r="W101" i="2"/>
  <c r="V101" i="2" s="1"/>
  <c r="AA101" i="2"/>
  <c r="AD101" i="2"/>
  <c r="Z84" i="2"/>
  <c r="W84" i="2"/>
  <c r="V84" i="2" s="1"/>
  <c r="AD84" i="2"/>
  <c r="U84" i="2"/>
  <c r="T84" i="2" s="1"/>
  <c r="AB84" i="2"/>
  <c r="AC84" i="2"/>
  <c r="AA84" i="2"/>
  <c r="Z22" i="2"/>
  <c r="U22" i="2"/>
  <c r="T22" i="2" s="1"/>
  <c r="AD22" i="2"/>
  <c r="AA22" i="2"/>
  <c r="W22" i="2"/>
  <c r="V22" i="2" s="1"/>
  <c r="AB22" i="2"/>
  <c r="AC22" i="2"/>
  <c r="Z20" i="2"/>
  <c r="W20" i="2"/>
  <c r="V20" i="2" s="1"/>
  <c r="U20" i="2"/>
  <c r="T20" i="2" s="1"/>
  <c r="AD20" i="2"/>
  <c r="AB20" i="2"/>
  <c r="AC20" i="2"/>
  <c r="AA20" i="2"/>
  <c r="Z72" i="2"/>
  <c r="AB72" i="2"/>
  <c r="AA72" i="2"/>
  <c r="AD72" i="2"/>
  <c r="W72" i="2"/>
  <c r="V72" i="2" s="1"/>
  <c r="U72" i="2"/>
  <c r="T72" i="2" s="1"/>
  <c r="AC72" i="2"/>
  <c r="Z69" i="2"/>
  <c r="W69" i="2"/>
  <c r="AD69" i="2"/>
  <c r="U69" i="2"/>
  <c r="T69" i="2" s="1"/>
  <c r="Z59" i="2"/>
  <c r="AA59" i="2"/>
  <c r="AC59" i="2"/>
  <c r="AB59" i="2"/>
  <c r="U59" i="2"/>
  <c r="T59" i="2" s="1"/>
  <c r="W59" i="2"/>
  <c r="V59" i="2" s="1"/>
  <c r="AD59" i="2"/>
  <c r="U117" i="2"/>
  <c r="T117" i="2" s="1"/>
  <c r="W117" i="2"/>
  <c r="V117" i="2" s="1"/>
  <c r="AC117" i="2"/>
  <c r="AA117" i="2"/>
  <c r="AD117" i="2"/>
  <c r="AB117" i="2"/>
  <c r="U125" i="2"/>
  <c r="T125" i="2" s="1"/>
  <c r="W125" i="2"/>
  <c r="AD125" i="2"/>
  <c r="U110" i="2"/>
  <c r="T110" i="2" s="1"/>
  <c r="W110" i="2"/>
  <c r="V110" i="2" s="1"/>
  <c r="AB110" i="2"/>
  <c r="AA110" i="2"/>
  <c r="AC110" i="2"/>
  <c r="AD110" i="2"/>
  <c r="U115" i="2"/>
  <c r="T115" i="2" s="1"/>
  <c r="W115" i="2"/>
  <c r="V115" i="2" s="1"/>
  <c r="AD115" i="2"/>
  <c r="AA115" i="2"/>
  <c r="AB115" i="2"/>
  <c r="AC115" i="2"/>
  <c r="U141" i="2"/>
  <c r="T141" i="2" s="1"/>
  <c r="W141" i="2"/>
  <c r="V141" i="2" s="1"/>
  <c r="AA141" i="2"/>
  <c r="AD141" i="2"/>
  <c r="AC141" i="2"/>
  <c r="AB141" i="2"/>
  <c r="U108" i="2"/>
  <c r="T108" i="2" s="1"/>
  <c r="W108" i="2"/>
  <c r="V108" i="2" s="1"/>
  <c r="AB108" i="2"/>
  <c r="AD108" i="2"/>
  <c r="AC108" i="2"/>
  <c r="AA108" i="2"/>
  <c r="Z52" i="2"/>
  <c r="U52" i="2"/>
  <c r="T52" i="2" s="1"/>
  <c r="W52" i="2"/>
  <c r="V52" i="2" s="1"/>
  <c r="AA52" i="2"/>
  <c r="AB52" i="2"/>
  <c r="AD52" i="2"/>
  <c r="AC52" i="2"/>
  <c r="Z75" i="2"/>
  <c r="U75" i="2"/>
  <c r="T75" i="2" s="1"/>
  <c r="W75" i="2"/>
  <c r="V75" i="2" s="1"/>
  <c r="AD75" i="2"/>
  <c r="AA75" i="2"/>
  <c r="AB75" i="2"/>
  <c r="AC75" i="2"/>
  <c r="Z17" i="2"/>
  <c r="U17" i="2"/>
  <c r="T17" i="2" s="1"/>
  <c r="AD17" i="2"/>
  <c r="W17" i="2"/>
  <c r="V17" i="2" s="1"/>
  <c r="AC17" i="2"/>
  <c r="AA17" i="2"/>
  <c r="AB17" i="2"/>
  <c r="Z36" i="2"/>
  <c r="W36" i="2"/>
  <c r="V36" i="2" s="1"/>
  <c r="U36" i="2"/>
  <c r="T36" i="2" s="1"/>
  <c r="AD36" i="2"/>
  <c r="AC36" i="2"/>
  <c r="AA36" i="2"/>
  <c r="AB36" i="2"/>
  <c r="Z55" i="2"/>
  <c r="AD55" i="2"/>
  <c r="W55" i="2"/>
  <c r="V55" i="2" s="1"/>
  <c r="U55" i="2"/>
  <c r="Z31" i="2"/>
  <c r="AA31" i="2"/>
  <c r="AC31" i="2"/>
  <c r="AD31" i="2"/>
  <c r="AB31" i="2"/>
  <c r="W31" i="2"/>
  <c r="V31" i="2" s="1"/>
  <c r="U31" i="2"/>
  <c r="T31" i="2" s="1"/>
  <c r="Z104" i="2"/>
  <c r="AA104" i="2"/>
  <c r="AD104" i="2"/>
  <c r="U104" i="2"/>
  <c r="T104" i="2" s="1"/>
  <c r="W104" i="2"/>
  <c r="V104" i="2" s="1"/>
  <c r="AC104" i="2"/>
  <c r="AB104" i="2"/>
  <c r="Z15" i="2"/>
  <c r="U15" i="2"/>
  <c r="T15" i="2" s="1"/>
  <c r="AC15" i="2"/>
  <c r="W15" i="2"/>
  <c r="V15" i="2" s="1"/>
  <c r="AB15" i="2"/>
  <c r="AD15" i="2"/>
  <c r="AA15" i="2"/>
  <c r="Z95" i="2"/>
  <c r="U95" i="2"/>
  <c r="T95" i="2" s="1"/>
  <c r="AD95" i="2"/>
  <c r="AC95" i="2"/>
  <c r="W95" i="2"/>
  <c r="V95" i="2" s="1"/>
  <c r="AA95" i="2"/>
  <c r="Z62" i="2"/>
  <c r="U62" i="2"/>
  <c r="W62" i="2"/>
  <c r="V62" i="2" s="1"/>
  <c r="AD62" i="2"/>
  <c r="Z77" i="2"/>
  <c r="W77" i="2"/>
  <c r="V77" i="2" s="1"/>
  <c r="AA77" i="2"/>
  <c r="AB77" i="2"/>
  <c r="AC77" i="2"/>
  <c r="U77" i="2"/>
  <c r="T77" i="2" s="1"/>
  <c r="AD77" i="2"/>
  <c r="U138" i="2"/>
  <c r="T138" i="2" s="1"/>
  <c r="W138" i="2"/>
  <c r="V138" i="2" s="1"/>
  <c r="AA138" i="2"/>
  <c r="AD138" i="2"/>
  <c r="AC138" i="2"/>
  <c r="AB138" i="2"/>
  <c r="U107" i="2"/>
  <c r="T107" i="2" s="1"/>
  <c r="W107" i="2"/>
  <c r="V107" i="2" s="1"/>
  <c r="AD107" i="2"/>
  <c r="AC107" i="2"/>
  <c r="AB107" i="2"/>
  <c r="AA107" i="2"/>
  <c r="Z42" i="2"/>
  <c r="W42" i="2"/>
  <c r="V42" i="2" s="1"/>
  <c r="U42" i="2"/>
  <c r="T42" i="2" s="1"/>
  <c r="AB42" i="2"/>
  <c r="AD42" i="2"/>
  <c r="AA42" i="2"/>
  <c r="AC42" i="2"/>
  <c r="U140" i="2"/>
  <c r="T140" i="2" s="1"/>
  <c r="W140" i="2"/>
  <c r="V140" i="2" s="1"/>
  <c r="AC140" i="2"/>
  <c r="AD140" i="2"/>
  <c r="AA140" i="2"/>
  <c r="AB140" i="2"/>
  <c r="U127" i="2"/>
  <c r="W127" i="2"/>
  <c r="V127" i="2" s="1"/>
  <c r="AD127" i="2"/>
  <c r="Z103" i="2"/>
  <c r="U103" i="2"/>
  <c r="T103" i="2" s="1"/>
  <c r="W103" i="2"/>
  <c r="V103" i="2" s="1"/>
  <c r="AA103" i="2"/>
  <c r="AB103" i="2"/>
  <c r="AD103" i="2"/>
  <c r="AC103" i="2"/>
  <c r="Z41" i="2"/>
  <c r="AC41" i="2"/>
  <c r="U41" i="2"/>
  <c r="T41" i="2" s="1"/>
  <c r="W41" i="2"/>
  <c r="V41" i="2" s="1"/>
  <c r="AA41" i="2"/>
  <c r="AB41" i="2"/>
  <c r="AD41" i="2"/>
  <c r="Z81" i="2"/>
  <c r="U81" i="2"/>
  <c r="W81" i="2"/>
  <c r="V81" i="2" s="1"/>
  <c r="AD81" i="2"/>
  <c r="Z60" i="2"/>
  <c r="AA60" i="2"/>
  <c r="AC60" i="2"/>
  <c r="AB60" i="2"/>
  <c r="AD60" i="2"/>
  <c r="W60" i="2"/>
  <c r="V60" i="2" s="1"/>
  <c r="U60" i="2"/>
  <c r="T60" i="2" s="1"/>
  <c r="Z8" i="2"/>
  <c r="AA55" i="2" s="1"/>
  <c r="W8" i="2"/>
  <c r="V8" i="2" s="1"/>
  <c r="AD8" i="2"/>
  <c r="U8" i="2"/>
  <c r="T8" i="2" s="1"/>
  <c r="AB8" i="2"/>
  <c r="AC8" i="2"/>
  <c r="AA8" i="2"/>
  <c r="Z27" i="2"/>
  <c r="U27" i="2"/>
  <c r="T27" i="2" s="1"/>
  <c r="W27" i="2"/>
  <c r="V27" i="2" s="1"/>
  <c r="AD27" i="2"/>
  <c r="AC27" i="2"/>
  <c r="AB27" i="2"/>
  <c r="AA27" i="2"/>
  <c r="Z12" i="2"/>
  <c r="AD12" i="2"/>
  <c r="AC12" i="2"/>
  <c r="AB12" i="2"/>
  <c r="W12" i="2"/>
  <c r="V12" i="2" s="1"/>
  <c r="U12" i="2"/>
  <c r="T12" i="2" s="1"/>
  <c r="AA12" i="2"/>
  <c r="W90" i="2"/>
  <c r="V90" i="2" s="1"/>
  <c r="AB90" i="2"/>
  <c r="AA90" i="2"/>
  <c r="AC90" i="2"/>
  <c r="AD90" i="2"/>
  <c r="U90" i="2"/>
  <c r="T90" i="2" s="1"/>
  <c r="Z90" i="2"/>
  <c r="Z74" i="2"/>
  <c r="AC74" i="2"/>
  <c r="U74" i="2"/>
  <c r="T74" i="2" s="1"/>
  <c r="W74" i="2"/>
  <c r="V74" i="2" s="1"/>
  <c r="AB74" i="2"/>
  <c r="AD74" i="2"/>
  <c r="U137" i="2"/>
  <c r="T137" i="2" s="1"/>
  <c r="W137" i="2"/>
  <c r="V137" i="2" s="1"/>
  <c r="AC137" i="2"/>
  <c r="AB137" i="2"/>
  <c r="AA137" i="2"/>
  <c r="AD137" i="2"/>
  <c r="W132" i="2"/>
  <c r="V132" i="2" s="1"/>
  <c r="U132" i="2"/>
  <c r="T132" i="2" s="1"/>
  <c r="AA132" i="2"/>
  <c r="AC132" i="2"/>
  <c r="AB132" i="2"/>
  <c r="AD132" i="2"/>
  <c r="Z43" i="2"/>
  <c r="W43" i="2"/>
  <c r="V43" i="2" s="1"/>
  <c r="U43" i="2"/>
  <c r="T43" i="2" s="1"/>
  <c r="AD43" i="2"/>
  <c r="AA43" i="2"/>
  <c r="AC43" i="2"/>
  <c r="AB43" i="2"/>
  <c r="Z128" i="2"/>
  <c r="Z109" i="2"/>
  <c r="U116" i="2"/>
  <c r="T116" i="2" s="1"/>
  <c r="W116" i="2"/>
  <c r="V116" i="2" s="1"/>
  <c r="AD116" i="2"/>
  <c r="AA116" i="2"/>
  <c r="AC116" i="2"/>
  <c r="AB116" i="2"/>
  <c r="U124" i="2"/>
  <c r="T124" i="2" s="1"/>
  <c r="W124" i="2"/>
  <c r="V124" i="2" s="1"/>
  <c r="AD124" i="2"/>
  <c r="AB124" i="2"/>
  <c r="AA124" i="2"/>
  <c r="AC124" i="2"/>
  <c r="Z111" i="2"/>
  <c r="U123" i="2"/>
  <c r="T123" i="2" s="1"/>
  <c r="W123" i="2"/>
  <c r="V123" i="2" s="1"/>
  <c r="AD123" i="2"/>
  <c r="AC123" i="2"/>
  <c r="AB123" i="2"/>
  <c r="AA123" i="2"/>
  <c r="Z122" i="2"/>
  <c r="Z24" i="2"/>
  <c r="U24" i="2"/>
  <c r="T24" i="2" s="1"/>
  <c r="W24" i="2"/>
  <c r="V24" i="2" s="1"/>
  <c r="AD24" i="2"/>
  <c r="AB24" i="2"/>
  <c r="AC24" i="2"/>
  <c r="AA24" i="2"/>
  <c r="Z26" i="2"/>
  <c r="AC26" i="2"/>
  <c r="U26" i="2"/>
  <c r="T26" i="2" s="1"/>
  <c r="W26" i="2"/>
  <c r="V26" i="2" s="1"/>
  <c r="AB26" i="2"/>
  <c r="AD26" i="2"/>
  <c r="AA26" i="2"/>
  <c r="Z33" i="2"/>
  <c r="U33" i="2"/>
  <c r="T33" i="2" s="1"/>
  <c r="AB33" i="2"/>
  <c r="W33" i="2"/>
  <c r="V33" i="2" s="1"/>
  <c r="AC33" i="2"/>
  <c r="AA33" i="2"/>
  <c r="AD33" i="2"/>
  <c r="Z87" i="2"/>
  <c r="U87" i="2"/>
  <c r="T87" i="2" s="1"/>
  <c r="AA87" i="2"/>
  <c r="AB87" i="2"/>
  <c r="AC87" i="2"/>
  <c r="AD87" i="2"/>
  <c r="W87" i="2"/>
  <c r="V87" i="2" s="1"/>
  <c r="Z86" i="2"/>
  <c r="W86" i="2"/>
  <c r="V86" i="2" s="1"/>
  <c r="AD86" i="2"/>
  <c r="AB86" i="2"/>
  <c r="U86" i="2"/>
  <c r="T86" i="2" s="1"/>
  <c r="AC86" i="2"/>
  <c r="AA86" i="2"/>
  <c r="Z23" i="2"/>
  <c r="U23" i="2"/>
  <c r="T23" i="2" s="1"/>
  <c r="W23" i="2"/>
  <c r="V23" i="2" s="1"/>
  <c r="AC23" i="2"/>
  <c r="AB23" i="2"/>
  <c r="AD23" i="2"/>
  <c r="AA23" i="2"/>
  <c r="Z64" i="2"/>
  <c r="W64" i="2"/>
  <c r="V64" i="2" s="1"/>
  <c r="AD64" i="2"/>
  <c r="U64" i="2"/>
  <c r="T64" i="2" s="1"/>
  <c r="AB64" i="2"/>
  <c r="AA64" i="2"/>
  <c r="AC64" i="2"/>
  <c r="Z61" i="2"/>
  <c r="W61" i="2"/>
  <c r="V61" i="2" s="1"/>
  <c r="AC61" i="2"/>
  <c r="AB61" i="2"/>
  <c r="AD61" i="2"/>
  <c r="AA61" i="2"/>
  <c r="U61" i="2"/>
  <c r="T61" i="2" s="1"/>
  <c r="Z10" i="2"/>
  <c r="W10" i="2"/>
  <c r="V10" i="2" s="1"/>
  <c r="AC10" i="2"/>
  <c r="U10" i="2"/>
  <c r="T10" i="2" s="1"/>
  <c r="AD10" i="2"/>
  <c r="AB10" i="2"/>
  <c r="AA10" i="2"/>
  <c r="Z134" i="2"/>
  <c r="Z126" i="2"/>
  <c r="U105" i="2"/>
  <c r="T105" i="2" s="1"/>
  <c r="W105" i="2"/>
  <c r="V105" i="2" s="1"/>
  <c r="AA105" i="2"/>
  <c r="AB105" i="2"/>
  <c r="AC105" i="2"/>
  <c r="AD105" i="2"/>
  <c r="AA28" i="2" l="1"/>
  <c r="X50" i="2"/>
  <c r="Y50" i="2" s="1"/>
  <c r="X5" i="2"/>
  <c r="Y5" i="2" s="1"/>
  <c r="X4" i="2"/>
  <c r="Y4" i="2" s="1"/>
  <c r="X85" i="2"/>
  <c r="Y85" i="2" s="1"/>
  <c r="X40" i="2"/>
  <c r="Y40" i="2" s="1"/>
  <c r="X46" i="2"/>
  <c r="Y46" i="2" s="1"/>
  <c r="X47" i="2"/>
  <c r="Y47" i="2" s="1"/>
  <c r="X147" i="2"/>
  <c r="Y147" i="2" s="1"/>
  <c r="X146" i="2"/>
  <c r="Y146" i="2" s="1"/>
  <c r="X13" i="2"/>
  <c r="Y13" i="2" s="1"/>
  <c r="X145" i="2"/>
  <c r="Y145" i="2" s="1"/>
  <c r="X144" i="2"/>
  <c r="Y144" i="2" s="1"/>
  <c r="X92" i="2"/>
  <c r="Y92" i="2" s="1"/>
  <c r="X143" i="2"/>
  <c r="Y143" i="2" s="1"/>
  <c r="X12" i="2"/>
  <c r="Y12" i="2" s="1"/>
  <c r="X142" i="2"/>
  <c r="Y142" i="2" s="1"/>
  <c r="X121" i="2"/>
  <c r="Y121" i="2" s="1"/>
  <c r="T135" i="2"/>
  <c r="X135" i="2" s="1"/>
  <c r="X120" i="2"/>
  <c r="Y120" i="2" s="1"/>
  <c r="AB135" i="2"/>
  <c r="AC135" i="2"/>
  <c r="AA135" i="2"/>
  <c r="V125" i="2"/>
  <c r="X125" i="2" s="1"/>
  <c r="AA125" i="2"/>
  <c r="AB125" i="2"/>
  <c r="X119" i="2"/>
  <c r="Y119" i="2" s="1"/>
  <c r="AC125" i="2"/>
  <c r="X108" i="2"/>
  <c r="Y108" i="2" s="1"/>
  <c r="AA49" i="2"/>
  <c r="AB49" i="2"/>
  <c r="AC49" i="2"/>
  <c r="X84" i="2"/>
  <c r="Y84" i="2" s="1"/>
  <c r="T49" i="2"/>
  <c r="X49" i="2" s="1"/>
  <c r="X36" i="2"/>
  <c r="Y36" i="2" s="1"/>
  <c r="X48" i="2"/>
  <c r="Y48" i="2" s="1"/>
  <c r="AC55" i="2"/>
  <c r="X140" i="2"/>
  <c r="Y140" i="2" s="1"/>
  <c r="X79" i="2"/>
  <c r="Y79" i="2" s="1"/>
  <c r="X74" i="2"/>
  <c r="Y74" i="2" s="1"/>
  <c r="X8" i="2"/>
  <c r="Y8" i="2" s="1"/>
  <c r="X86" i="2"/>
  <c r="Y86" i="2" s="1"/>
  <c r="X42" i="2"/>
  <c r="Y42" i="2" s="1"/>
  <c r="X15" i="2"/>
  <c r="Y15" i="2" s="1"/>
  <c r="AB81" i="2"/>
  <c r="X31" i="2"/>
  <c r="Y31" i="2" s="1"/>
  <c r="AB55" i="2"/>
  <c r="X11" i="2"/>
  <c r="Y11" i="2" s="1"/>
  <c r="X45" i="2"/>
  <c r="Y45" i="2" s="1"/>
  <c r="T55" i="2"/>
  <c r="X55" i="2" s="1"/>
  <c r="Y55" i="2" s="1"/>
  <c r="X90" i="2"/>
  <c r="Y90" i="2" s="1"/>
  <c r="X77" i="2"/>
  <c r="Y77" i="2" s="1"/>
  <c r="X44" i="2"/>
  <c r="Y44" i="2" s="1"/>
  <c r="X61" i="2"/>
  <c r="Y61" i="2" s="1"/>
  <c r="X107" i="2"/>
  <c r="Y107" i="2" s="1"/>
  <c r="X25" i="2"/>
  <c r="Y25" i="2" s="1"/>
  <c r="X43" i="2"/>
  <c r="Y43" i="2" s="1"/>
  <c r="X98" i="2"/>
  <c r="Y98" i="2" s="1"/>
  <c r="X66" i="2"/>
  <c r="Y66" i="2" s="1"/>
  <c r="X111" i="2"/>
  <c r="Y111" i="2" s="1"/>
  <c r="X112" i="2"/>
  <c r="Y112" i="2" s="1"/>
  <c r="X106" i="2"/>
  <c r="Y106" i="2" s="1"/>
  <c r="X100" i="2"/>
  <c r="Y100" i="2" s="1"/>
  <c r="X52" i="2"/>
  <c r="Y52" i="2" s="1"/>
  <c r="X59" i="2"/>
  <c r="Y59" i="2" s="1"/>
  <c r="X139" i="2"/>
  <c r="Y139" i="2" s="1"/>
  <c r="X78" i="2"/>
  <c r="Y78" i="2" s="1"/>
  <c r="X83" i="2"/>
  <c r="Y83" i="2" s="1"/>
  <c r="X113" i="2"/>
  <c r="Y113" i="2" s="1"/>
  <c r="X17" i="2"/>
  <c r="Y17" i="2" s="1"/>
  <c r="X131" i="2"/>
  <c r="Y131" i="2" s="1"/>
  <c r="X18" i="2"/>
  <c r="Y18" i="2" s="1"/>
  <c r="X70" i="2"/>
  <c r="Y70" i="2" s="1"/>
  <c r="X133" i="2"/>
  <c r="Y133" i="2" s="1"/>
  <c r="X134" i="2"/>
  <c r="Y134" i="2" s="1"/>
  <c r="X16" i="2"/>
  <c r="Y16" i="2" s="1"/>
  <c r="X67" i="2"/>
  <c r="Y67" i="2" s="1"/>
  <c r="X132" i="2"/>
  <c r="Y132" i="2" s="1"/>
  <c r="X27" i="2"/>
  <c r="Y27" i="2" s="1"/>
  <c r="X104" i="2"/>
  <c r="Y104" i="2" s="1"/>
  <c r="X37" i="2"/>
  <c r="Y37" i="2" s="1"/>
  <c r="X129" i="2"/>
  <c r="Y129" i="2" s="1"/>
  <c r="X93" i="2"/>
  <c r="Y93" i="2" s="1"/>
  <c r="X126" i="2"/>
  <c r="Y126" i="2" s="1"/>
  <c r="X33" i="2"/>
  <c r="Y33" i="2" s="1"/>
  <c r="AA39" i="2"/>
  <c r="X10" i="2"/>
  <c r="Y10" i="2" s="1"/>
  <c r="X21" i="2"/>
  <c r="Y21" i="2" s="1"/>
  <c r="X68" i="2"/>
  <c r="Y68" i="2" s="1"/>
  <c r="X30" i="2"/>
  <c r="Y30" i="2" s="1"/>
  <c r="X71" i="2"/>
  <c r="Y71" i="2" s="1"/>
  <c r="X80" i="2"/>
  <c r="Y80" i="2" s="1"/>
  <c r="X130" i="2"/>
  <c r="Y130" i="2" s="1"/>
  <c r="X89" i="2"/>
  <c r="Y89" i="2" s="1"/>
  <c r="T81" i="2"/>
  <c r="X81" i="2" s="1"/>
  <c r="AC127" i="2"/>
  <c r="AC62" i="2"/>
  <c r="AC69" i="2"/>
  <c r="X20" i="2"/>
  <c r="Y20" i="2" s="1"/>
  <c r="X22" i="2"/>
  <c r="Y22" i="2" s="1"/>
  <c r="X38" i="2"/>
  <c r="Y38" i="2" s="1"/>
  <c r="AB28" i="2"/>
  <c r="AB136" i="2"/>
  <c r="X94" i="2"/>
  <c r="Y94" i="2" s="1"/>
  <c r="AA62" i="2"/>
  <c r="AC76" i="2"/>
  <c r="T32" i="2"/>
  <c r="X32" i="2" s="1"/>
  <c r="T39" i="2"/>
  <c r="X39" i="2" s="1"/>
  <c r="X109" i="2"/>
  <c r="Y109" i="2" s="1"/>
  <c r="X137" i="2"/>
  <c r="Y137" i="2" s="1"/>
  <c r="X87" i="2"/>
  <c r="Y87" i="2" s="1"/>
  <c r="AA127" i="2"/>
  <c r="X75" i="2"/>
  <c r="Y75" i="2" s="1"/>
  <c r="X110" i="2"/>
  <c r="Y110" i="2" s="1"/>
  <c r="T76" i="2"/>
  <c r="X76" i="2" s="1"/>
  <c r="X114" i="2"/>
  <c r="Y114" i="2" s="1"/>
  <c r="X96" i="2"/>
  <c r="Y96" i="2" s="1"/>
  <c r="AC28" i="2"/>
  <c r="X51" i="2"/>
  <c r="Y51" i="2" s="1"/>
  <c r="X102" i="2"/>
  <c r="Y102" i="2" s="1"/>
  <c r="AC81" i="2"/>
  <c r="AB127" i="2"/>
  <c r="V69" i="2"/>
  <c r="X69" i="2" s="1"/>
  <c r="T136" i="2"/>
  <c r="X136" i="2" s="1"/>
  <c r="X97" i="2"/>
  <c r="Y97" i="2" s="1"/>
  <c r="X82" i="2"/>
  <c r="Y82" i="2" s="1"/>
  <c r="X73" i="2"/>
  <c r="Y73" i="2" s="1"/>
  <c r="X7" i="2"/>
  <c r="Y7" i="2" s="1"/>
  <c r="X64" i="2"/>
  <c r="Y64" i="2" s="1"/>
  <c r="T62" i="2"/>
  <c r="X62" i="2" s="1"/>
  <c r="X23" i="2"/>
  <c r="Y23" i="2" s="1"/>
  <c r="X116" i="2"/>
  <c r="Y116" i="2" s="1"/>
  <c r="X60" i="2"/>
  <c r="Y60" i="2" s="1"/>
  <c r="AA81" i="2"/>
  <c r="X115" i="2"/>
  <c r="Y115" i="2" s="1"/>
  <c r="X101" i="2"/>
  <c r="Y101" i="2" s="1"/>
  <c r="X65" i="2"/>
  <c r="Y65" i="2" s="1"/>
  <c r="X88" i="2"/>
  <c r="Y88" i="2" s="1"/>
  <c r="X99" i="2"/>
  <c r="Y99" i="2" s="1"/>
  <c r="X63" i="2"/>
  <c r="Y63" i="2" s="1"/>
  <c r="X28" i="2"/>
  <c r="Y28" i="2" s="1"/>
  <c r="X56" i="2"/>
  <c r="Y56" i="2" s="1"/>
  <c r="X29" i="2"/>
  <c r="Y29" i="2" s="1"/>
  <c r="X53" i="2"/>
  <c r="Y53" i="2" s="1"/>
  <c r="X122" i="2"/>
  <c r="Y122" i="2" s="1"/>
  <c r="T127" i="2"/>
  <c r="X127" i="2" s="1"/>
  <c r="AB39" i="2"/>
  <c r="X124" i="2"/>
  <c r="Y124" i="2" s="1"/>
  <c r="X41" i="2"/>
  <c r="Y41" i="2" s="1"/>
  <c r="X103" i="2"/>
  <c r="Y103" i="2" s="1"/>
  <c r="X138" i="2"/>
  <c r="Y138" i="2" s="1"/>
  <c r="X95" i="2"/>
  <c r="Y95" i="2" s="1"/>
  <c r="X141" i="2"/>
  <c r="Y141" i="2" s="1"/>
  <c r="X117" i="2"/>
  <c r="Y117" i="2" s="1"/>
  <c r="AB69" i="2"/>
  <c r="X72" i="2"/>
  <c r="Y72" i="2" s="1"/>
  <c r="X54" i="2"/>
  <c r="Y54" i="2" s="1"/>
  <c r="X58" i="2"/>
  <c r="Y58" i="2" s="1"/>
  <c r="X91" i="2"/>
  <c r="Y91" i="2" s="1"/>
  <c r="AC32" i="2"/>
  <c r="X34" i="2"/>
  <c r="Y34" i="2" s="1"/>
  <c r="X19" i="2"/>
  <c r="Y19" i="2" s="1"/>
  <c r="AC136" i="2"/>
  <c r="AC39" i="2"/>
  <c r="X14" i="2"/>
  <c r="Y14" i="2" s="1"/>
  <c r="X118" i="2"/>
  <c r="Y118" i="2" s="1"/>
  <c r="X35" i="2"/>
  <c r="Y35" i="2" s="1"/>
  <c r="X105" i="2"/>
  <c r="Y105" i="2" s="1"/>
  <c r="X26" i="2"/>
  <c r="Y26" i="2" s="1"/>
  <c r="X24" i="2"/>
  <c r="Y24" i="2" s="1"/>
  <c r="X123" i="2"/>
  <c r="Y123" i="2" s="1"/>
  <c r="AB62" i="2"/>
  <c r="AA69" i="2"/>
  <c r="AB32" i="2"/>
  <c r="AA136" i="2"/>
  <c r="X57" i="2"/>
  <c r="Y57" i="2" s="1"/>
  <c r="X128" i="2"/>
  <c r="Y128" i="2" s="1"/>
  <c r="Y49" i="2" l="1"/>
  <c r="Y125" i="2"/>
  <c r="N5" i="3" s="1"/>
  <c r="Y135" i="2"/>
  <c r="Y76" i="2"/>
  <c r="D5" i="3" s="1"/>
  <c r="C4" i="3"/>
  <c r="C7" i="3"/>
  <c r="C6" i="3"/>
  <c r="M8" i="3"/>
  <c r="M7" i="3"/>
  <c r="N6" i="3"/>
  <c r="Y136" i="2"/>
  <c r="N8" i="3"/>
  <c r="C8" i="3"/>
  <c r="Y69" i="2"/>
  <c r="N4" i="3" s="1"/>
  <c r="N7" i="3"/>
  <c r="Y39" i="2"/>
  <c r="D6" i="3" s="1"/>
  <c r="Y32" i="2"/>
  <c r="D4" i="3" s="1"/>
  <c r="Y62" i="2"/>
  <c r="D7" i="3" s="1"/>
  <c r="C5" i="3"/>
  <c r="M6" i="3"/>
  <c r="Y127" i="2"/>
  <c r="M4" i="3"/>
  <c r="M5" i="3"/>
  <c r="Y81" i="2"/>
  <c r="D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Buddy_Dve</author>
  </authors>
  <commentList>
    <comment ref="D1" authorId="0" shapeId="0" xr:uid="{00000000-0006-0000-0000-000001000000}">
      <text>
        <r>
          <rPr>
            <b/>
            <sz val="10"/>
            <color indexed="81"/>
            <rFont val="Tahoma"/>
            <family val="2"/>
          </rPr>
          <t xml:space="preserve">CATEGORY:
</t>
        </r>
        <r>
          <rPr>
            <sz val="10"/>
            <color indexed="81"/>
            <rFont val="Tahoma"/>
            <family val="2"/>
          </rPr>
          <t>Standard Age Categories as defined by the FRA, with the addition of F35 and other 5 year cats plus U18, U16 to cover more options. (picklist at D1004)</t>
        </r>
        <r>
          <rPr>
            <b/>
            <sz val="10"/>
            <color indexed="81"/>
            <rFont val="Tahoma"/>
            <family val="2"/>
          </rPr>
          <t xml:space="preserve">
MU16 - MU18 - MU23 - M - M40 - M45 - M50 - M55 - M60 - M65 - M70
FU16 - FU18 - FU23 - F - F35 - F40 - F45 - F50 - F55 - F60 - F65 - F70
</t>
        </r>
        <r>
          <rPr>
            <sz val="10"/>
            <color indexed="81"/>
            <rFont val="Tahoma"/>
            <family val="2"/>
          </rPr>
          <t>Can be typed in or picked from the drop down.</t>
        </r>
        <r>
          <rPr>
            <b/>
            <sz val="10"/>
            <color indexed="81"/>
            <rFont val="Tahoma"/>
            <family val="2"/>
          </rPr>
          <t xml:space="preserve">  Any other entries will not feed through to the results.
NOTE - You do not need to use all of them in every race </t>
        </r>
        <r>
          <rPr>
            <sz val="10"/>
            <color indexed="81"/>
            <rFont val="Tahoma"/>
            <family val="2"/>
          </rPr>
          <t>e.g if just want M / M40 / M50 etc... then only select from those you want.
(Use filters to do a quick validation after entries completed and BEFORE results produced to ensure no rogue entries)</t>
        </r>
      </text>
    </comment>
    <comment ref="E1" authorId="0" shapeId="0" xr:uid="{00000000-0006-0000-0000-000002000000}">
      <text>
        <r>
          <rPr>
            <b/>
            <sz val="9"/>
            <color indexed="81"/>
            <rFont val="Tahoma"/>
            <family val="2"/>
          </rPr>
          <t>GENDER - auto completes</t>
        </r>
        <r>
          <rPr>
            <sz val="9"/>
            <color indexed="81"/>
            <rFont val="Tahoma"/>
            <family val="2"/>
          </rPr>
          <t xml:space="preserve">
</t>
        </r>
      </text>
    </comment>
    <comment ref="F1" authorId="0" shapeId="0" xr:uid="{00000000-0006-0000-0000-000003000000}">
      <text>
        <r>
          <rPr>
            <b/>
            <sz val="9"/>
            <color indexed="81"/>
            <rFont val="Tahoma"/>
            <family val="2"/>
          </rPr>
          <t>VALIDATION:</t>
        </r>
        <r>
          <rPr>
            <sz val="9"/>
            <color indexed="81"/>
            <rFont val="Tahoma"/>
            <family val="2"/>
          </rPr>
          <t xml:space="preserve">
</t>
        </r>
        <r>
          <rPr>
            <b/>
            <sz val="9"/>
            <color indexed="81"/>
            <rFont val="Tahoma"/>
            <family val="2"/>
          </rPr>
          <t>Ensure that the same club is entered EXACTLY the same</t>
        </r>
        <r>
          <rPr>
            <sz val="9"/>
            <color indexed="81"/>
            <rFont val="Tahoma"/>
            <family val="2"/>
          </rPr>
          <t xml:space="preserve"> e.g. Tod Harriers and Todmorden Harriers will be treated as different clubs when it comes to the results.
Use filters to do a quick validation after entries completed and BEFORE results produced to ensure no rogue entries.</t>
        </r>
      </text>
    </comment>
    <comment ref="H1" authorId="0" shapeId="0" xr:uid="{00000000-0006-0000-0000-000004000000}">
      <text>
        <r>
          <rPr>
            <b/>
            <sz val="10"/>
            <color indexed="81"/>
            <rFont val="Tahoma"/>
            <family val="2"/>
          </rPr>
          <t xml:space="preserve">
ENTRY/FINISHER CHECK:
</t>
        </r>
        <r>
          <rPr>
            <sz val="10"/>
            <color indexed="81"/>
            <rFont val="Tahoma"/>
            <family val="2"/>
          </rPr>
          <t xml:space="preserve">This will display an </t>
        </r>
        <r>
          <rPr>
            <b/>
            <sz val="10"/>
            <color indexed="81"/>
            <rFont val="Tahoma"/>
            <family val="2"/>
          </rPr>
          <t>X</t>
        </r>
        <r>
          <rPr>
            <sz val="10"/>
            <color indexed="81"/>
            <rFont val="Tahoma"/>
            <family val="2"/>
          </rPr>
          <t xml:space="preserve"> until their race number is entered as a finisher on the RESULTS sheet. 
Once all results have been entered, check back to this sheet to ensure no X's are displayed.
An X at that point will indicate runner is not yet accounted for.
DNF runners should have their race number entered in the RESULTS and DNF entered as their time. Similarly, enter no. and DNS for non-starters (usually from pre-entries) starting from the bottom up.
If X's still appear, use the Duplicate Check on the RESULTS sheet.
Any X's after that, may be missing runners. FIND THEM!!!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Buddy_Dve</author>
  </authors>
  <commentList>
    <comment ref="H1" authorId="0" shapeId="0" xr:uid="{00000000-0006-0000-0100-000001000000}">
      <text>
        <r>
          <rPr>
            <b/>
            <sz val="9"/>
            <color indexed="81"/>
            <rFont val="Tahoma"/>
            <family val="2"/>
          </rPr>
          <t xml:space="preserve">Time Format:
</t>
        </r>
        <r>
          <rPr>
            <sz val="9"/>
            <color indexed="81"/>
            <rFont val="Tahoma"/>
            <family val="2"/>
          </rPr>
          <t xml:space="preserve">Enter as </t>
        </r>
        <r>
          <rPr>
            <b/>
            <sz val="9"/>
            <color indexed="81"/>
            <rFont val="Tahoma"/>
            <family val="2"/>
          </rPr>
          <t xml:space="preserve">mm.ss </t>
        </r>
        <r>
          <rPr>
            <sz val="9"/>
            <color indexed="81"/>
            <rFont val="Tahoma"/>
            <family val="2"/>
          </rPr>
          <t>or</t>
        </r>
        <r>
          <rPr>
            <b/>
            <sz val="9"/>
            <color indexed="81"/>
            <rFont val="Tahoma"/>
            <family val="2"/>
          </rPr>
          <t xml:space="preserve"> h.mm.ss
</t>
        </r>
        <r>
          <rPr>
            <sz val="9"/>
            <color indexed="81"/>
            <rFont val="Tahoma"/>
            <family val="2"/>
          </rPr>
          <t>(not colons</t>
        </r>
        <r>
          <rPr>
            <b/>
            <sz val="9"/>
            <color indexed="81"/>
            <rFont val="Tahoma"/>
            <family val="2"/>
          </rPr>
          <t>:</t>
        </r>
        <r>
          <rPr>
            <sz val="9"/>
            <color indexed="81"/>
            <rFont val="Tahoma"/>
            <family val="2"/>
          </rPr>
          <t xml:space="preserve">)
</t>
        </r>
      </text>
    </comment>
    <comment ref="P1" authorId="0" shapeId="0" xr:uid="{00000000-0006-0000-0100-000002000000}">
      <text>
        <r>
          <rPr>
            <b/>
            <sz val="9"/>
            <color indexed="81"/>
            <rFont val="Tahoma"/>
            <family val="2"/>
          </rPr>
          <t xml:space="preserve">
RACE NUMBER CHECK:
</t>
        </r>
        <r>
          <rPr>
            <sz val="9"/>
            <color indexed="81"/>
            <rFont val="Tahoma"/>
            <family val="2"/>
          </rPr>
          <t>This will stay blank if a race number is entered only once as a finisher, but will indicate DUPLICATE if a number is entered more than once.
DUPLICATE will appear against all duplicate rows.
After checking and resolving any duplicates, use the Finisher Check on the ENTRANTS column to check for missing runners.</t>
        </r>
      </text>
    </comment>
    <comment ref="Q1" authorId="0" shapeId="0" xr:uid="{00000000-0006-0000-0100-000003000000}">
      <text>
        <r>
          <rPr>
            <b/>
            <sz val="9"/>
            <color indexed="81"/>
            <rFont val="Tahoma"/>
            <family val="2"/>
          </rPr>
          <t xml:space="preserve">TIME CHECK:
</t>
        </r>
        <r>
          <rPr>
            <sz val="9"/>
            <color indexed="81"/>
            <rFont val="Tahoma"/>
            <family val="2"/>
          </rPr>
          <t>This column will indicate if time in THIS ROW is incorrectly entered as faster than the entry above it.
(no fomula required for first finisher)</t>
        </r>
      </text>
    </comment>
  </commentList>
</comments>
</file>

<file path=xl/sharedStrings.xml><?xml version="1.0" encoding="utf-8"?>
<sst xmlns="http://schemas.openxmlformats.org/spreadsheetml/2006/main" count="947" uniqueCount="339">
  <si>
    <t>Position</t>
  </si>
  <si>
    <t>Time</t>
  </si>
  <si>
    <t>Gender</t>
  </si>
  <si>
    <t>Category</t>
  </si>
  <si>
    <t>Club</t>
  </si>
  <si>
    <t>Notes</t>
  </si>
  <si>
    <t>M</t>
  </si>
  <si>
    <t>M40</t>
  </si>
  <si>
    <t>M50</t>
  </si>
  <si>
    <t>M60</t>
  </si>
  <si>
    <t>Gender Position</t>
  </si>
  <si>
    <t>Cat Position</t>
  </si>
  <si>
    <t>F</t>
  </si>
  <si>
    <t>Women's Teams</t>
  </si>
  <si>
    <t>Men's Teams</t>
  </si>
  <si>
    <t>Overall Pos</t>
  </si>
  <si>
    <t>F40</t>
  </si>
  <si>
    <t>G-Rank</t>
  </si>
  <si>
    <t>C-Rank</t>
  </si>
  <si>
    <t>M70</t>
  </si>
  <si>
    <t>F70</t>
  </si>
  <si>
    <t>F50</t>
  </si>
  <si>
    <t>F60</t>
  </si>
  <si>
    <t>Age Cat</t>
  </si>
  <si>
    <t>First Name</t>
  </si>
  <si>
    <t>Last Name</t>
  </si>
  <si>
    <t>Gen+Club</t>
  </si>
  <si>
    <t>Club Counter</t>
  </si>
  <si>
    <t>Men Club Rank</t>
  </si>
  <si>
    <t>Women Club Rank</t>
  </si>
  <si>
    <t>Female</t>
  </si>
  <si>
    <t>Male</t>
  </si>
  <si>
    <t>Counter Name</t>
  </si>
  <si>
    <t>M45</t>
  </si>
  <si>
    <t>F45</t>
  </si>
  <si>
    <t>F55</t>
  </si>
  <si>
    <t>M55</t>
  </si>
  <si>
    <t>F65</t>
  </si>
  <si>
    <t>M65</t>
  </si>
  <si>
    <t>Age Category</t>
  </si>
  <si>
    <t>Women Club time 
(gender - 3)</t>
  </si>
  <si>
    <t>MU18</t>
  </si>
  <si>
    <t>FU18</t>
  </si>
  <si>
    <t>F35</t>
  </si>
  <si>
    <t>Club concat</t>
  </si>
  <si>
    <t>Club counter 1</t>
  </si>
  <si>
    <t>Club counter 2</t>
  </si>
  <si>
    <t>Club Counters</t>
  </si>
  <si>
    <t>F Sen</t>
  </si>
  <si>
    <t>M Sen</t>
  </si>
  <si>
    <t>Race Number</t>
  </si>
  <si>
    <t>Finisher Check</t>
  </si>
  <si>
    <t>MU16</t>
  </si>
  <si>
    <t>MU23</t>
  </si>
  <si>
    <t>FU16</t>
  </si>
  <si>
    <t>FU23</t>
  </si>
  <si>
    <t>Points (first 3)</t>
  </si>
  <si>
    <t>Spreadsheet developed by Buddy - Not to be used, or reproduced in full or part without permission</t>
  </si>
  <si>
    <t>&lt;&lt;&lt; TEAM RESULTS &gt;&gt;&gt;</t>
  </si>
  <si>
    <t>&lt;&lt;&lt;&lt; OVERALL TOP TEN RESULTS &gt;&gt;&gt;&gt;</t>
  </si>
  <si>
    <t>&lt;&lt;&lt;&lt;&lt; AGE CATEGORY RESULTS &gt;&gt;&gt;&gt;&gt;</t>
  </si>
  <si>
    <t>Gender Pos</t>
  </si>
  <si>
    <t>Time Check</t>
  </si>
  <si>
    <t>No.</t>
  </si>
  <si>
    <t>Race No. Check</t>
  </si>
  <si>
    <t>Men Club pstn
(gender - 4)</t>
  </si>
  <si>
    <t>Club counter 3</t>
  </si>
  <si>
    <t>Points (first 4)</t>
  </si>
  <si>
    <t>Hours</t>
  </si>
  <si>
    <t>Minutes</t>
  </si>
  <si>
    <t>Seconds</t>
  </si>
  <si>
    <t>Paul</t>
  </si>
  <si>
    <t>Young</t>
  </si>
  <si>
    <t>Rossendale Harriers</t>
  </si>
  <si>
    <t>Mark</t>
  </si>
  <si>
    <t>Shuttleworth</t>
  </si>
  <si>
    <t>Lostock AC</t>
  </si>
  <si>
    <t>James</t>
  </si>
  <si>
    <t>Bowater</t>
  </si>
  <si>
    <t xml:space="preserve">Mark </t>
  </si>
  <si>
    <t>Walsh</t>
  </si>
  <si>
    <t>Horwich RMI</t>
  </si>
  <si>
    <t xml:space="preserve">David </t>
  </si>
  <si>
    <t>Barnes</t>
  </si>
  <si>
    <t>Poole</t>
  </si>
  <si>
    <t>Barlick Fell Runners</t>
  </si>
  <si>
    <t>Jamie</t>
  </si>
  <si>
    <t>Dowdall</t>
  </si>
  <si>
    <t>Darwen Dashers</t>
  </si>
  <si>
    <t>William</t>
  </si>
  <si>
    <t>Lowe</t>
  </si>
  <si>
    <t>Julie</t>
  </si>
  <si>
    <t>Keys</t>
  </si>
  <si>
    <t>Unattached</t>
  </si>
  <si>
    <t>Darren</t>
  </si>
  <si>
    <t>Fishwick</t>
  </si>
  <si>
    <t>Chorley AC</t>
  </si>
  <si>
    <t>Fiona</t>
  </si>
  <si>
    <t>Dyson</t>
  </si>
  <si>
    <t>Saddleworth</t>
  </si>
  <si>
    <t>Martha</t>
  </si>
  <si>
    <t>Tibbot</t>
  </si>
  <si>
    <t>Graham</t>
  </si>
  <si>
    <t>Murgatroyd</t>
  </si>
  <si>
    <t>Steve</t>
  </si>
  <si>
    <t>Randall</t>
  </si>
  <si>
    <t>Meltham AC</t>
  </si>
  <si>
    <t>Swyers</t>
  </si>
  <si>
    <t>Holcombe</t>
  </si>
  <si>
    <t>Ed</t>
  </si>
  <si>
    <t>Mitchell</t>
  </si>
  <si>
    <t>Made by Harcles Hill</t>
  </si>
  <si>
    <t>Andy</t>
  </si>
  <si>
    <t>Heys</t>
  </si>
  <si>
    <t>Hayley</t>
  </si>
  <si>
    <t>Hogg</t>
  </si>
  <si>
    <t>Ramsbottom RC</t>
  </si>
  <si>
    <t>Bill</t>
  </si>
  <si>
    <t>Beckett</t>
  </si>
  <si>
    <t>Fraser</t>
  </si>
  <si>
    <t>Wilson</t>
  </si>
  <si>
    <t>Cowburn</t>
  </si>
  <si>
    <t>John</t>
  </si>
  <si>
    <t>Thompson</t>
  </si>
  <si>
    <t>Newburgh Nomads</t>
  </si>
  <si>
    <t>Francis</t>
  </si>
  <si>
    <t>Wooff</t>
  </si>
  <si>
    <t>Calder Valley Fell Runners</t>
  </si>
  <si>
    <t>Craig</t>
  </si>
  <si>
    <t>Wellens</t>
  </si>
  <si>
    <t>Stuart</t>
  </si>
  <si>
    <t>Wolstenholme</t>
  </si>
  <si>
    <t xml:space="preserve">Todmorden </t>
  </si>
  <si>
    <t>Katherine</t>
  </si>
  <si>
    <t>Sutton</t>
  </si>
  <si>
    <t>Kayleighs Run Club</t>
  </si>
  <si>
    <t>Ralphs</t>
  </si>
  <si>
    <t>Sam</t>
  </si>
  <si>
    <t>Ballantyne</t>
  </si>
  <si>
    <t>Prestwich AC</t>
  </si>
  <si>
    <t xml:space="preserve">Ben </t>
  </si>
  <si>
    <t>Hobson</t>
  </si>
  <si>
    <t>Chorlton Runners</t>
  </si>
  <si>
    <t>Alex</t>
  </si>
  <si>
    <t>Frost</t>
  </si>
  <si>
    <t>Nigel</t>
  </si>
  <si>
    <t>Hartley</t>
  </si>
  <si>
    <t>Klunder</t>
  </si>
  <si>
    <t>Burnett</t>
  </si>
  <si>
    <t>Chris</t>
  </si>
  <si>
    <t>Rainey</t>
  </si>
  <si>
    <t>Garner</t>
  </si>
  <si>
    <t>Radcliffe AC</t>
  </si>
  <si>
    <t>Karon</t>
  </si>
  <si>
    <t>Forster</t>
  </si>
  <si>
    <t>Spectrum Striders</t>
  </si>
  <si>
    <t>Kenny</t>
  </si>
  <si>
    <t>Samuel</t>
  </si>
  <si>
    <t>Ernill</t>
  </si>
  <si>
    <t>Andrew</t>
  </si>
  <si>
    <t>Barrett</t>
  </si>
  <si>
    <t>Sale Harriers</t>
  </si>
  <si>
    <t xml:space="preserve">Ian </t>
  </si>
  <si>
    <t>Carruthers</t>
  </si>
  <si>
    <t>Conor</t>
  </si>
  <si>
    <t>Tyndall</t>
  </si>
  <si>
    <t>Riding</t>
  </si>
  <si>
    <t>Achilli Ratti</t>
  </si>
  <si>
    <t>Cecila</t>
  </si>
  <si>
    <t>Woods</t>
  </si>
  <si>
    <t>Simon</t>
  </si>
  <si>
    <t>Jones</t>
  </si>
  <si>
    <t>Robert</t>
  </si>
  <si>
    <t>Smith</t>
  </si>
  <si>
    <t>Trawden AC</t>
  </si>
  <si>
    <t>Fred</t>
  </si>
  <si>
    <t>Duenbier</t>
  </si>
  <si>
    <t>Bennett</t>
  </si>
  <si>
    <t>Bowland Fell Runners</t>
  </si>
  <si>
    <t>Dan</t>
  </si>
  <si>
    <t>Gilbert</t>
  </si>
  <si>
    <t>Bury</t>
  </si>
  <si>
    <t>Wally</t>
  </si>
  <si>
    <t>Coppelov</t>
  </si>
  <si>
    <t>Brookfield</t>
  </si>
  <si>
    <t>Hollas</t>
  </si>
  <si>
    <t>Accrington RR</t>
  </si>
  <si>
    <t>Usher</t>
  </si>
  <si>
    <t>Munro</t>
  </si>
  <si>
    <t>Kenneford</t>
  </si>
  <si>
    <t>Liam</t>
  </si>
  <si>
    <t>Moden</t>
  </si>
  <si>
    <t>Stephen</t>
  </si>
  <si>
    <t>Smithies</t>
  </si>
  <si>
    <t>Caroline</t>
  </si>
  <si>
    <t>Harding</t>
  </si>
  <si>
    <t>Pudsey &amp; Bramley AC</t>
  </si>
  <si>
    <t>Richard</t>
  </si>
  <si>
    <t>Henderson</t>
  </si>
  <si>
    <t>Hutchings</t>
  </si>
  <si>
    <t>Rossendale Tri Club</t>
  </si>
  <si>
    <t>Lee</t>
  </si>
  <si>
    <t>Cramp</t>
  </si>
  <si>
    <t>Lea</t>
  </si>
  <si>
    <t>Duncan</t>
  </si>
  <si>
    <t>Cannon</t>
  </si>
  <si>
    <t>Christian</t>
  </si>
  <si>
    <t>Waller</t>
  </si>
  <si>
    <t>Butterwick</t>
  </si>
  <si>
    <t>Wolfenden</t>
  </si>
  <si>
    <t>Davina</t>
  </si>
  <si>
    <t>Raidy</t>
  </si>
  <si>
    <t>Anne-Marie</t>
  </si>
  <si>
    <t>Hindle</t>
  </si>
  <si>
    <t>Cath</t>
  </si>
  <si>
    <t>Josephine</t>
  </si>
  <si>
    <t>Charlie</t>
  </si>
  <si>
    <t>Parkinson</t>
  </si>
  <si>
    <t>McDonald</t>
  </si>
  <si>
    <t>Melling</t>
  </si>
  <si>
    <t>Tony</t>
  </si>
  <si>
    <t>Steward</t>
  </si>
  <si>
    <t>Rick</t>
  </si>
  <si>
    <t>Solman</t>
  </si>
  <si>
    <t>Stacey</t>
  </si>
  <si>
    <t>Rachel</t>
  </si>
  <si>
    <t>Bailey</t>
  </si>
  <si>
    <t>Bolton Harriers</t>
  </si>
  <si>
    <t>Cranham</t>
  </si>
  <si>
    <t>Neil</t>
  </si>
  <si>
    <t>Hargreaves</t>
  </si>
  <si>
    <t>Jenkins</t>
  </si>
  <si>
    <t>Ribble Valley Harriers</t>
  </si>
  <si>
    <t>Ray</t>
  </si>
  <si>
    <t>Mooney</t>
  </si>
  <si>
    <t>Stainland Lions</t>
  </si>
  <si>
    <t xml:space="preserve">Kelly </t>
  </si>
  <si>
    <t>Staunton</t>
  </si>
  <si>
    <t>Wigan Harriers</t>
  </si>
  <si>
    <t>Emma</t>
  </si>
  <si>
    <t>Palmer</t>
  </si>
  <si>
    <t>Yvonne</t>
  </si>
  <si>
    <t>Booth</t>
  </si>
  <si>
    <t>Joanne</t>
  </si>
  <si>
    <t>Cleaver</t>
  </si>
  <si>
    <t>Jonathan</t>
  </si>
  <si>
    <t>Dave</t>
  </si>
  <si>
    <t>Ryder</t>
  </si>
  <si>
    <t xml:space="preserve">Michelle </t>
  </si>
  <si>
    <t>Stephens</t>
  </si>
  <si>
    <t>St Helens Striders</t>
  </si>
  <si>
    <t>Jack</t>
  </si>
  <si>
    <t>Ingham</t>
  </si>
  <si>
    <t>Entwistle</t>
  </si>
  <si>
    <t>Hammond</t>
  </si>
  <si>
    <t>McCarthy</t>
  </si>
  <si>
    <t>Hall</t>
  </si>
  <si>
    <t>Williams</t>
  </si>
  <si>
    <t>Hyland</t>
  </si>
  <si>
    <t>Thomas</t>
  </si>
  <si>
    <t xml:space="preserve">Jon  </t>
  </si>
  <si>
    <t>Nolan</t>
  </si>
  <si>
    <t>Diane</t>
  </si>
  <si>
    <t>Ford</t>
  </si>
  <si>
    <t>Fawkes</t>
  </si>
  <si>
    <t>Rebecca</t>
  </si>
  <si>
    <t>Simms</t>
  </si>
  <si>
    <t>Cash</t>
  </si>
  <si>
    <t>Sophie</t>
  </si>
  <si>
    <t>Cunningham</t>
  </si>
  <si>
    <t xml:space="preserve">Kath </t>
  </si>
  <si>
    <t>Brierley</t>
  </si>
  <si>
    <t>Steven</t>
  </si>
  <si>
    <t>White</t>
  </si>
  <si>
    <t>Paula</t>
  </si>
  <si>
    <t>Adrian</t>
  </si>
  <si>
    <t>Blackledge</t>
  </si>
  <si>
    <t>Taylor</t>
  </si>
  <si>
    <t>Joe</t>
  </si>
  <si>
    <t>Curran</t>
  </si>
  <si>
    <t>Banks</t>
  </si>
  <si>
    <t>Anthony</t>
  </si>
  <si>
    <t>Costello</t>
  </si>
  <si>
    <t>Ellis</t>
  </si>
  <si>
    <t>Carlin</t>
  </si>
  <si>
    <t>Dodd</t>
  </si>
  <si>
    <t>Quinn</t>
  </si>
  <si>
    <t>Geoff</t>
  </si>
  <si>
    <t>Gough</t>
  </si>
  <si>
    <t>Clayton Le Moors AC</t>
  </si>
  <si>
    <t xml:space="preserve">Michael </t>
  </si>
  <si>
    <t>Corbishley</t>
  </si>
  <si>
    <t>Hena</t>
  </si>
  <si>
    <t>Chaudry</t>
  </si>
  <si>
    <t>Oliver</t>
  </si>
  <si>
    <t>Major</t>
  </si>
  <si>
    <t>Graeme</t>
  </si>
  <si>
    <t>Courtney</t>
  </si>
  <si>
    <t>Delaney</t>
  </si>
  <si>
    <t xml:space="preserve">Lee </t>
  </si>
  <si>
    <t>Troughton</t>
  </si>
  <si>
    <t>Martin</t>
  </si>
  <si>
    <t>Halifax Harriers</t>
  </si>
  <si>
    <t>Haines</t>
  </si>
  <si>
    <t>Gary</t>
  </si>
  <si>
    <t>Tempese</t>
  </si>
  <si>
    <t xml:space="preserve">Sam  </t>
  </si>
  <si>
    <t>Lund</t>
  </si>
  <si>
    <t>Stables</t>
  </si>
  <si>
    <t>Monaghan</t>
  </si>
  <si>
    <t>Donnelly</t>
  </si>
  <si>
    <t>Douglas</t>
  </si>
  <si>
    <t>Marc</t>
  </si>
  <si>
    <t>Tobi</t>
  </si>
  <si>
    <t>Ramwell</t>
  </si>
  <si>
    <t>Martell</t>
  </si>
  <si>
    <t>Altrincham</t>
  </si>
  <si>
    <t>Daniel</t>
  </si>
  <si>
    <t>Rawson</t>
  </si>
  <si>
    <t>Melissa</t>
  </si>
  <si>
    <t>Nick</t>
  </si>
  <si>
    <t>Hamlin</t>
  </si>
  <si>
    <t>Luke</t>
  </si>
  <si>
    <t>Allcock</t>
  </si>
  <si>
    <t>Kevin</t>
  </si>
  <si>
    <t>Johnstone</t>
  </si>
  <si>
    <t>Declan</t>
  </si>
  <si>
    <t>Tattersall</t>
  </si>
  <si>
    <t>Bury AC</t>
  </si>
  <si>
    <t>Ged</t>
  </si>
  <si>
    <t>Bretherton</t>
  </si>
  <si>
    <t>Sudhanshu</t>
  </si>
  <si>
    <t>Sharma</t>
  </si>
  <si>
    <t>50p</t>
  </si>
  <si>
    <t>10p</t>
  </si>
  <si>
    <t>20p</t>
  </si>
  <si>
    <t>5p</t>
  </si>
  <si>
    <t>Wells</t>
  </si>
  <si>
    <t>Rikki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</si>
</sst>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30"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b/>
      <sz val="10"/>
      <color theme="0" tint="-4.9989318521683403E-2"/>
      <name val="Calibri"/>
      <family val="2"/>
    </font>
    <font>
      <sz val="10"/>
      <color theme="1" tint="0.499984740745262"/>
      <name val="Calibri"/>
      <family val="2"/>
      <scheme val="minor"/>
    </font>
    <font>
      <sz val="10"/>
      <color theme="1" tint="0.499984740745262"/>
      <name val="Calibri"/>
      <family val="2"/>
    </font>
    <font>
      <sz val="11"/>
      <color rgb="FF0070C0"/>
      <name val="Calibri"/>
      <family val="2"/>
      <scheme val="minor"/>
    </font>
    <font>
      <b/>
      <sz val="14"/>
      <color rgb="FF0070C0"/>
      <name val="Calibri"/>
      <family val="2"/>
      <scheme val="minor"/>
    </font>
    <font>
      <sz val="11"/>
      <color rgb="FF00B050"/>
      <name val="Calibri"/>
      <family val="2"/>
      <scheme val="minor"/>
    </font>
    <font>
      <b/>
      <sz val="14"/>
      <color rgb="FF00B050"/>
      <name val="Calibri"/>
      <family val="2"/>
      <scheme val="minor"/>
    </font>
    <font>
      <sz val="11"/>
      <color theme="1" tint="0.499984740745262"/>
      <name val="Calibri"/>
      <family val="2"/>
      <scheme val="minor"/>
    </font>
    <font>
      <b/>
      <sz val="11"/>
      <name val="Calibri"/>
      <family val="2"/>
      <scheme val="minor"/>
    </font>
    <font>
      <sz val="9"/>
      <color indexed="81"/>
      <name val="Tahoma"/>
      <family val="2"/>
    </font>
    <font>
      <b/>
      <sz val="9"/>
      <color indexed="81"/>
      <name val="Tahoma"/>
      <family val="2"/>
    </font>
    <font>
      <b/>
      <sz val="8"/>
      <color theme="0" tint="-4.9989318521683403E-2"/>
      <name val="Calibri"/>
      <family val="2"/>
    </font>
    <font>
      <sz val="8"/>
      <color theme="1" tint="0.499984740745262"/>
      <name val="Calibri"/>
      <family val="2"/>
      <scheme val="minor"/>
    </font>
    <font>
      <b/>
      <sz val="11"/>
      <color theme="0" tint="-0.249977111117893"/>
      <name val="Calibri"/>
      <family val="2"/>
      <scheme val="minor"/>
    </font>
    <font>
      <b/>
      <sz val="11"/>
      <color rgb="FFC00000"/>
      <name val="Calibri"/>
      <family val="2"/>
      <scheme val="minor"/>
    </font>
    <font>
      <b/>
      <sz val="10"/>
      <name val="Calibri"/>
      <family val="2"/>
      <scheme val="minor"/>
    </font>
    <font>
      <b/>
      <sz val="11"/>
      <color theme="6" tint="-0.499984740745262"/>
      <name val="Calibri"/>
      <family val="2"/>
      <scheme val="minor"/>
    </font>
    <font>
      <sz val="11"/>
      <color theme="6" tint="-0.499984740745262"/>
      <name val="Calibri"/>
      <family val="2"/>
      <scheme val="minor"/>
    </font>
    <font>
      <b/>
      <sz val="10"/>
      <color theme="0" tint="-0.249977111117893"/>
      <name val="Calibri"/>
      <family val="2"/>
      <scheme val="minor"/>
    </font>
    <font>
      <sz val="10"/>
      <color theme="0" tint="-0.249977111117893"/>
      <name val="Calibri"/>
      <family val="2"/>
      <scheme val="minor"/>
    </font>
    <font>
      <b/>
      <sz val="10"/>
      <color indexed="81"/>
      <name val="Tahoma"/>
      <family val="2"/>
    </font>
    <font>
      <sz val="10"/>
      <color indexed="81"/>
      <name val="Tahoma"/>
      <family val="2"/>
    </font>
    <font>
      <b/>
      <sz val="10"/>
      <color theme="0" tint="-4.9989318521683403E-2"/>
      <name val="Calibri"/>
      <family val="2"/>
      <scheme val="minor"/>
    </font>
    <font>
      <b/>
      <sz val="10"/>
      <color rgb="FFFFFF00"/>
      <name val="Calibri"/>
      <family val="2"/>
    </font>
    <font>
      <b/>
      <sz val="8"/>
      <color rgb="FFFFFF00"/>
      <name val="Calibri"/>
      <family val="2"/>
    </font>
  </fonts>
  <fills count="1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249977111117893"/>
        <bgColor indexed="64"/>
      </patternFill>
    </fill>
    <fill>
      <patternFill patternType="solid">
        <fgColor rgb="FFCCFF99"/>
        <bgColor indexed="64"/>
      </patternFill>
    </fill>
    <fill>
      <patternFill patternType="solid">
        <fgColor rgb="FFFFC000"/>
        <bgColor indexed="64"/>
      </patternFill>
    </fill>
    <fill>
      <patternFill patternType="solid">
        <fgColor rgb="FF00B0F0"/>
        <bgColor indexed="64"/>
      </patternFill>
    </fill>
    <fill>
      <patternFill patternType="solid">
        <fgColor rgb="FFCC0000"/>
        <bgColor indexed="64"/>
      </patternFill>
    </fill>
    <fill>
      <patternFill patternType="solid">
        <fgColor rgb="FF0070C0"/>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1">
    <xf numFmtId="0" fontId="0" fillId="0" borderId="0" xfId="0"/>
    <xf numFmtId="0" fontId="0" fillId="2" borderId="0" xfId="0" applyFill="1"/>
    <xf numFmtId="0" fontId="1" fillId="0" borderId="0" xfId="0" applyFont="1" applyAlignment="1">
      <alignment horizontal="center" vertical="center" wrapText="1"/>
    </xf>
    <xf numFmtId="0" fontId="6" fillId="0" borderId="0" xfId="0" applyFont="1"/>
    <xf numFmtId="0" fontId="7"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3" borderId="0" xfId="0" applyFont="1" applyFill="1" applyAlignment="1">
      <alignment horizontal="center"/>
    </xf>
    <xf numFmtId="0" fontId="0" fillId="0" borderId="0" xfId="0" applyAlignment="1">
      <alignment vertical="center"/>
    </xf>
    <xf numFmtId="0" fontId="0" fillId="0" borderId="0" xfId="0"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xf>
    <xf numFmtId="46" fontId="0" fillId="0" borderId="0" xfId="0" applyNumberFormat="1" applyAlignment="1">
      <alignment horizontal="center" vertical="center"/>
    </xf>
    <xf numFmtId="0" fontId="3" fillId="4" borderId="1"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2" borderId="0" xfId="0" applyFill="1" applyAlignme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6" fillId="3" borderId="0" xfId="0" applyFont="1" applyFill="1"/>
    <xf numFmtId="0" fontId="6" fillId="3" borderId="0" xfId="0" applyFont="1" applyFill="1" applyAlignment="1">
      <alignment horizontal="left"/>
    </xf>
    <xf numFmtId="0" fontId="0" fillId="3" borderId="0" xfId="0" applyFill="1" applyAlignment="1">
      <alignment horizontal="center" vertical="center"/>
    </xf>
    <xf numFmtId="0" fontId="2" fillId="0" borderId="0" xfId="0" applyFont="1" applyAlignment="1">
      <alignment horizontal="center"/>
    </xf>
    <xf numFmtId="0" fontId="2" fillId="3" borderId="0" xfId="0" applyFont="1" applyFill="1" applyAlignment="1">
      <alignment horizontal="center"/>
    </xf>
    <xf numFmtId="46" fontId="2" fillId="0" borderId="0" xfId="0" applyNumberFormat="1" applyFont="1" applyAlignment="1">
      <alignment horizontal="center"/>
    </xf>
    <xf numFmtId="0" fontId="16" fillId="8" borderId="3" xfId="0" applyFont="1" applyFill="1" applyBorder="1" applyAlignment="1">
      <alignment horizontal="center" vertical="center" wrapText="1"/>
    </xf>
    <xf numFmtId="0" fontId="17" fillId="0" borderId="0" xfId="0" applyFont="1" applyAlignment="1">
      <alignment horizontal="left"/>
    </xf>
    <xf numFmtId="0" fontId="17" fillId="3" borderId="0" xfId="0" applyFont="1" applyFill="1" applyAlignment="1">
      <alignment horizontal="left"/>
    </xf>
    <xf numFmtId="1" fontId="6" fillId="0" borderId="0" xfId="0" applyNumberFormat="1" applyFont="1" applyAlignment="1">
      <alignment horizontal="center"/>
    </xf>
    <xf numFmtId="0" fontId="1" fillId="3"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0" fillId="3" borderId="0" xfId="0" applyFill="1" applyAlignment="1">
      <alignment vertical="center"/>
    </xf>
    <xf numFmtId="0" fontId="0" fillId="9" borderId="0" xfId="0" applyFill="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2" fillId="11" borderId="0" xfId="0" applyFont="1" applyFill="1" applyAlignment="1">
      <alignment horizontal="center"/>
    </xf>
    <xf numFmtId="0" fontId="6" fillId="11" borderId="0" xfId="0" applyFont="1" applyFill="1"/>
    <xf numFmtId="0" fontId="6" fillId="11" borderId="0" xfId="0" applyFont="1" applyFill="1" applyAlignment="1">
      <alignment horizontal="center"/>
    </xf>
    <xf numFmtId="0" fontId="6" fillId="11" borderId="0" xfId="0" applyFont="1" applyFill="1" applyAlignment="1">
      <alignment horizontal="left"/>
    </xf>
    <xf numFmtId="0" fontId="17" fillId="11" borderId="0" xfId="0" applyFont="1" applyFill="1" applyAlignment="1">
      <alignment horizontal="left"/>
    </xf>
    <xf numFmtId="0" fontId="0" fillId="11" borderId="0" xfId="0" applyFill="1" applyAlignment="1">
      <alignment horizontal="center" vertical="center"/>
    </xf>
    <xf numFmtId="0" fontId="0" fillId="11" borderId="0" xfId="0" applyFill="1" applyAlignment="1">
      <alignment vertical="center"/>
    </xf>
    <xf numFmtId="0" fontId="0" fillId="11" borderId="0" xfId="0" applyFill="1" applyAlignment="1">
      <alignment horizontal="left" vertical="center"/>
    </xf>
    <xf numFmtId="0" fontId="0" fillId="3" borderId="0" xfId="0" applyFill="1" applyAlignment="1">
      <alignment horizontal="left" vertical="center"/>
    </xf>
    <xf numFmtId="0" fontId="18" fillId="0" borderId="0" xfId="0" applyFont="1" applyAlignment="1">
      <alignment horizontal="left" vertical="center"/>
    </xf>
    <xf numFmtId="0" fontId="1" fillId="9" borderId="7" xfId="0" applyFont="1" applyFill="1" applyBorder="1" applyAlignment="1">
      <alignment horizontal="left" vertical="center" wrapText="1"/>
    </xf>
    <xf numFmtId="0" fontId="19" fillId="0" borderId="0" xfId="0" applyFont="1" applyAlignment="1">
      <alignment horizontal="center" vertical="center"/>
    </xf>
    <xf numFmtId="0" fontId="19" fillId="3" borderId="0" xfId="0" applyFont="1" applyFill="1" applyAlignment="1">
      <alignment horizontal="center" vertical="center"/>
    </xf>
    <xf numFmtId="0" fontId="19" fillId="11" borderId="0" xfId="0" applyFont="1" applyFill="1" applyAlignment="1">
      <alignment horizontal="center" vertical="center"/>
    </xf>
    <xf numFmtId="0" fontId="20" fillId="10" borderId="3" xfId="0" applyFont="1" applyFill="1" applyBorder="1" applyAlignment="1">
      <alignment horizontal="center" vertical="center" wrapText="1"/>
    </xf>
    <xf numFmtId="0" fontId="22" fillId="0" borderId="0" xfId="0" applyFont="1" applyAlignment="1">
      <alignment horizontal="center"/>
    </xf>
    <xf numFmtId="0" fontId="22" fillId="3" borderId="0" xfId="0" applyFont="1" applyFill="1" applyAlignment="1">
      <alignment horizontal="center"/>
    </xf>
    <xf numFmtId="0" fontId="22" fillId="11" borderId="0" xfId="0" applyFont="1" applyFill="1" applyAlignment="1">
      <alignment horizontal="center"/>
    </xf>
    <xf numFmtId="0" fontId="23" fillId="3" borderId="5"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4" fillId="0" borderId="0" xfId="0" applyFont="1" applyAlignment="1">
      <alignment horizontal="center"/>
    </xf>
    <xf numFmtId="0" fontId="24" fillId="3" borderId="0" xfId="0" applyFont="1" applyFill="1" applyAlignment="1">
      <alignment horizontal="center"/>
    </xf>
    <xf numFmtId="0" fontId="21" fillId="7" borderId="3" xfId="0" applyFont="1" applyFill="1" applyBorder="1" applyAlignment="1">
      <alignment horizontal="center" vertical="center" wrapText="1"/>
    </xf>
    <xf numFmtId="1" fontId="0" fillId="0" borderId="0" xfId="0" applyNumberFormat="1" applyAlignment="1">
      <alignment horizontal="center" vertical="center"/>
    </xf>
    <xf numFmtId="2" fontId="0" fillId="0" borderId="0" xfId="0" applyNumberFormat="1" applyAlignment="1">
      <alignment horizontal="center" vertical="center"/>
    </xf>
    <xf numFmtId="2" fontId="0" fillId="0" borderId="0" xfId="0" applyNumberFormat="1" applyAlignment="1">
      <alignment vertical="center"/>
    </xf>
    <xf numFmtId="2" fontId="1" fillId="4" borderId="1" xfId="0" applyNumberFormat="1" applyFont="1" applyFill="1" applyBorder="1" applyAlignment="1">
      <alignment horizontal="left" vertical="center" wrapText="1"/>
    </xf>
    <xf numFmtId="2" fontId="0" fillId="0" borderId="0" xfId="0" applyNumberFormat="1" applyAlignment="1">
      <alignment horizontal="left" vertical="center"/>
    </xf>
    <xf numFmtId="2" fontId="1" fillId="4" borderId="1" xfId="0" applyNumberFormat="1" applyFont="1" applyFill="1" applyBorder="1" applyAlignment="1">
      <alignment horizontal="center" vertical="center" wrapText="1"/>
    </xf>
    <xf numFmtId="2" fontId="0" fillId="3" borderId="0" xfId="0" applyNumberFormat="1" applyFill="1" applyAlignment="1">
      <alignment vertical="center"/>
    </xf>
    <xf numFmtId="2" fontId="0" fillId="11" borderId="0" xfId="0" applyNumberFormat="1" applyFill="1" applyAlignment="1">
      <alignment vertical="center"/>
    </xf>
    <xf numFmtId="2" fontId="2" fillId="0" borderId="0" xfId="0" applyNumberFormat="1" applyFont="1" applyAlignment="1">
      <alignment vertical="center"/>
    </xf>
    <xf numFmtId="2" fontId="0" fillId="4" borderId="1" xfId="0" applyNumberFormat="1" applyFill="1" applyBorder="1" applyAlignment="1">
      <alignment vertical="center" wrapText="1"/>
    </xf>
    <xf numFmtId="2" fontId="8" fillId="0" borderId="0" xfId="0" applyNumberFormat="1" applyFont="1" applyAlignment="1">
      <alignment vertical="center"/>
    </xf>
    <xf numFmtId="2" fontId="10" fillId="0" borderId="0" xfId="0" applyNumberFormat="1" applyFont="1" applyAlignment="1">
      <alignment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11" borderId="0" xfId="0" applyFont="1" applyFill="1" applyAlignment="1">
      <alignment horizontal="center" vertical="center"/>
    </xf>
    <xf numFmtId="1" fontId="5" fillId="6" borderId="6" xfId="0" applyNumberFormat="1" applyFont="1" applyFill="1" applyBorder="1" applyAlignment="1">
      <alignment horizontal="center" vertical="center" wrapText="1"/>
    </xf>
    <xf numFmtId="1" fontId="6" fillId="3" borderId="0" xfId="0" applyNumberFormat="1" applyFont="1" applyFill="1" applyAlignment="1">
      <alignment horizontal="center"/>
    </xf>
    <xf numFmtId="1" fontId="6" fillId="11" borderId="0" xfId="0" applyNumberFormat="1" applyFont="1" applyFill="1" applyAlignment="1">
      <alignment horizontal="center"/>
    </xf>
    <xf numFmtId="0" fontId="2" fillId="0" borderId="0" xfId="0" applyFont="1"/>
    <xf numFmtId="0" fontId="2" fillId="3" borderId="0" xfId="0" applyFont="1" applyFill="1"/>
    <xf numFmtId="0" fontId="2" fillId="11" borderId="0" xfId="0" applyFont="1" applyFill="1"/>
    <xf numFmtId="0" fontId="27" fillId="10"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quotePrefix="1" applyAlignment="1" applyProtection="1">
      <alignment horizontal="left" vertical="center"/>
      <protection locked="0"/>
    </xf>
    <xf numFmtId="0" fontId="0" fillId="0" borderId="0" xfId="0" quotePrefix="1" applyAlignment="1" applyProtection="1">
      <alignment horizontal="center" vertical="center"/>
      <protection locked="0"/>
    </xf>
    <xf numFmtId="0" fontId="0" fillId="12" borderId="0" xfId="0" applyFill="1" applyAlignment="1">
      <alignment horizontal="center" vertical="center"/>
    </xf>
    <xf numFmtId="0" fontId="12" fillId="12" borderId="0" xfId="0" applyFont="1" applyFill="1" applyAlignment="1">
      <alignment horizontal="center" vertical="center"/>
    </xf>
    <xf numFmtId="0" fontId="19" fillId="12" borderId="0" xfId="0" applyFont="1" applyFill="1" applyAlignment="1">
      <alignment horizontal="center" vertical="center"/>
    </xf>
    <xf numFmtId="0" fontId="22" fillId="0" borderId="0" xfId="0" applyFont="1" applyAlignment="1" applyProtection="1">
      <alignment horizontal="center"/>
      <protection locked="0"/>
    </xf>
    <xf numFmtId="1" fontId="22" fillId="0" borderId="0" xfId="0" applyNumberFormat="1" applyFont="1" applyAlignment="1" applyProtection="1">
      <alignment horizontal="center"/>
      <protection locked="0"/>
    </xf>
    <xf numFmtId="164" fontId="0" fillId="0" borderId="0" xfId="0" applyNumberFormat="1" applyAlignment="1">
      <alignment horizontal="center" vertical="center"/>
    </xf>
    <xf numFmtId="0" fontId="1" fillId="12" borderId="5" xfId="0" applyFont="1" applyFill="1" applyBorder="1" applyAlignment="1">
      <alignment horizontal="center" vertical="center" wrapText="1"/>
    </xf>
    <xf numFmtId="0" fontId="0" fillId="12" borderId="0" xfId="0" applyFill="1" applyAlignment="1">
      <alignment horizontal="center"/>
    </xf>
    <xf numFmtId="0" fontId="21" fillId="12" borderId="3"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xf numFmtId="164" fontId="22" fillId="12" borderId="0" xfId="0" applyNumberFormat="1" applyFont="1" applyFill="1" applyAlignment="1">
      <alignment horizontal="center"/>
    </xf>
    <xf numFmtId="0" fontId="0" fillId="12" borderId="0" xfId="0" applyFill="1"/>
    <xf numFmtId="0" fontId="22" fillId="12" borderId="0" xfId="0" applyFont="1" applyFill="1" applyAlignment="1">
      <alignment horizontal="center"/>
    </xf>
    <xf numFmtId="0" fontId="0" fillId="0" borderId="0" xfId="0" applyAlignment="1">
      <alignment horizontal="right" vertical="center"/>
    </xf>
  </cellXfs>
  <cellStyles count="1">
    <cellStyle name="Normal" xfId="0" builtinId="0"/>
  </cellStyles>
  <dxfs count="0"/>
  <tableStyles count="0" defaultTableStyle="TableStyleMedium9"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tness\Cannonball\MASTERS%20(new)\Results%20Spreadsheet%20Master%20(F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NTS"/>
      <sheetName val="Results"/>
      <sheetName val="Rankings"/>
      <sheetName val="READ ME"/>
    </sheetNames>
    <sheetDataSet>
      <sheetData sheetId="0"/>
      <sheetData sheetId="1">
        <row r="2">
          <cell r="A2" t="str">
            <v/>
          </cell>
          <cell r="B2" t="str">
            <v/>
          </cell>
          <cell r="C2">
            <v>1</v>
          </cell>
          <cell r="F2" t="str">
            <v/>
          </cell>
          <cell r="G2" t="str">
            <v/>
          </cell>
          <cell r="H2" t="str">
            <v/>
          </cell>
          <cell r="I2" t="str">
            <v/>
          </cell>
          <cell r="J2" t="str">
            <v/>
          </cell>
          <cell r="K2" t="str">
            <v/>
          </cell>
          <cell r="L2" t="str">
            <v/>
          </cell>
        </row>
        <row r="3">
          <cell r="A3" t="str">
            <v/>
          </cell>
          <cell r="B3" t="str">
            <v/>
          </cell>
          <cell r="C3">
            <v>2</v>
          </cell>
          <cell r="F3" t="str">
            <v/>
          </cell>
          <cell r="G3" t="str">
            <v/>
          </cell>
          <cell r="H3" t="str">
            <v/>
          </cell>
          <cell r="I3" t="str">
            <v/>
          </cell>
          <cell r="J3" t="str">
            <v/>
          </cell>
          <cell r="K3" t="str">
            <v/>
          </cell>
          <cell r="L3" t="str">
            <v/>
          </cell>
        </row>
        <row r="4">
          <cell r="A4" t="str">
            <v/>
          </cell>
          <cell r="B4" t="str">
            <v/>
          </cell>
          <cell r="C4">
            <v>3</v>
          </cell>
          <cell r="F4" t="str">
            <v/>
          </cell>
          <cell r="G4" t="str">
            <v/>
          </cell>
          <cell r="H4" t="str">
            <v/>
          </cell>
          <cell r="I4" t="str">
            <v/>
          </cell>
          <cell r="J4" t="str">
            <v/>
          </cell>
          <cell r="K4" t="str">
            <v/>
          </cell>
          <cell r="L4" t="str">
            <v/>
          </cell>
        </row>
        <row r="5">
          <cell r="A5" t="str">
            <v/>
          </cell>
          <cell r="B5" t="str">
            <v/>
          </cell>
          <cell r="C5">
            <v>4</v>
          </cell>
          <cell r="F5" t="str">
            <v/>
          </cell>
          <cell r="G5" t="str">
            <v/>
          </cell>
          <cell r="H5" t="str">
            <v/>
          </cell>
          <cell r="I5" t="str">
            <v/>
          </cell>
          <cell r="J5" t="str">
            <v/>
          </cell>
          <cell r="K5" t="str">
            <v/>
          </cell>
          <cell r="L5" t="str">
            <v/>
          </cell>
        </row>
        <row r="6">
          <cell r="A6" t="str">
            <v/>
          </cell>
          <cell r="B6" t="str">
            <v/>
          </cell>
          <cell r="C6">
            <v>5</v>
          </cell>
          <cell r="F6" t="str">
            <v/>
          </cell>
          <cell r="G6" t="str">
            <v/>
          </cell>
          <cell r="H6" t="str">
            <v/>
          </cell>
          <cell r="I6" t="str">
            <v/>
          </cell>
          <cell r="J6" t="str">
            <v/>
          </cell>
          <cell r="K6" t="str">
            <v/>
          </cell>
          <cell r="L6" t="str">
            <v/>
          </cell>
        </row>
        <row r="7">
          <cell r="A7" t="str">
            <v/>
          </cell>
          <cell r="B7" t="str">
            <v/>
          </cell>
          <cell r="C7">
            <v>6</v>
          </cell>
          <cell r="F7" t="str">
            <v/>
          </cell>
          <cell r="G7" t="str">
            <v/>
          </cell>
          <cell r="H7" t="str">
            <v/>
          </cell>
          <cell r="I7" t="str">
            <v/>
          </cell>
          <cell r="J7" t="str">
            <v/>
          </cell>
          <cell r="K7" t="str">
            <v/>
          </cell>
          <cell r="L7" t="str">
            <v/>
          </cell>
        </row>
        <row r="8">
          <cell r="A8" t="str">
            <v/>
          </cell>
          <cell r="B8" t="str">
            <v/>
          </cell>
          <cell r="C8">
            <v>7</v>
          </cell>
          <cell r="F8" t="str">
            <v/>
          </cell>
          <cell r="G8" t="str">
            <v/>
          </cell>
          <cell r="H8" t="str">
            <v/>
          </cell>
          <cell r="I8" t="str">
            <v/>
          </cell>
          <cell r="J8" t="str">
            <v/>
          </cell>
          <cell r="K8" t="str">
            <v/>
          </cell>
          <cell r="L8" t="str">
            <v/>
          </cell>
        </row>
        <row r="9">
          <cell r="A9" t="str">
            <v/>
          </cell>
          <cell r="B9" t="str">
            <v/>
          </cell>
          <cell r="C9">
            <v>8</v>
          </cell>
          <cell r="F9" t="str">
            <v/>
          </cell>
          <cell r="G9" t="str">
            <v/>
          </cell>
          <cell r="H9" t="str">
            <v/>
          </cell>
          <cell r="I9" t="str">
            <v/>
          </cell>
          <cell r="J9" t="str">
            <v/>
          </cell>
          <cell r="K9" t="str">
            <v/>
          </cell>
          <cell r="L9" t="str">
            <v/>
          </cell>
        </row>
        <row r="10">
          <cell r="A10" t="str">
            <v/>
          </cell>
          <cell r="B10" t="str">
            <v/>
          </cell>
          <cell r="C10">
            <v>9</v>
          </cell>
          <cell r="F10" t="str">
            <v/>
          </cell>
          <cell r="G10" t="str">
            <v/>
          </cell>
          <cell r="H10" t="str">
            <v/>
          </cell>
          <cell r="I10" t="str">
            <v/>
          </cell>
          <cell r="J10" t="str">
            <v/>
          </cell>
          <cell r="K10" t="str">
            <v/>
          </cell>
          <cell r="L10" t="str">
            <v/>
          </cell>
        </row>
        <row r="11">
          <cell r="A11" t="str">
            <v/>
          </cell>
          <cell r="B11" t="str">
            <v/>
          </cell>
          <cell r="C11">
            <v>10</v>
          </cell>
          <cell r="F11" t="str">
            <v/>
          </cell>
          <cell r="G11" t="str">
            <v/>
          </cell>
          <cell r="H11" t="str">
            <v/>
          </cell>
          <cell r="I11" t="str">
            <v/>
          </cell>
          <cell r="J11" t="str">
            <v/>
          </cell>
          <cell r="K11" t="str">
            <v/>
          </cell>
          <cell r="L11" t="str">
            <v/>
          </cell>
        </row>
        <row r="12">
          <cell r="A12" t="str">
            <v/>
          </cell>
          <cell r="B12" t="str">
            <v/>
          </cell>
          <cell r="C12">
            <v>11</v>
          </cell>
          <cell r="F12" t="str">
            <v/>
          </cell>
          <cell r="G12" t="str">
            <v/>
          </cell>
          <cell r="H12" t="str">
            <v/>
          </cell>
          <cell r="I12" t="str">
            <v/>
          </cell>
          <cell r="J12" t="str">
            <v/>
          </cell>
          <cell r="K12" t="str">
            <v/>
          </cell>
          <cell r="L12" t="str">
            <v/>
          </cell>
        </row>
        <row r="13">
          <cell r="A13" t="str">
            <v/>
          </cell>
          <cell r="B13" t="str">
            <v/>
          </cell>
          <cell r="C13">
            <v>12</v>
          </cell>
          <cell r="F13" t="str">
            <v/>
          </cell>
          <cell r="G13" t="str">
            <v/>
          </cell>
          <cell r="H13" t="str">
            <v/>
          </cell>
          <cell r="I13" t="str">
            <v/>
          </cell>
          <cell r="J13" t="str">
            <v/>
          </cell>
          <cell r="K13" t="str">
            <v/>
          </cell>
          <cell r="L13" t="str">
            <v/>
          </cell>
        </row>
        <row r="14">
          <cell r="A14" t="str">
            <v/>
          </cell>
          <cell r="B14" t="str">
            <v/>
          </cell>
          <cell r="C14">
            <v>13</v>
          </cell>
          <cell r="F14" t="str">
            <v/>
          </cell>
          <cell r="G14" t="str">
            <v/>
          </cell>
          <cell r="H14" t="str">
            <v/>
          </cell>
          <cell r="I14" t="str">
            <v/>
          </cell>
          <cell r="J14" t="str">
            <v/>
          </cell>
          <cell r="K14" t="str">
            <v/>
          </cell>
          <cell r="L14" t="str">
            <v/>
          </cell>
        </row>
        <row r="15">
          <cell r="A15" t="str">
            <v/>
          </cell>
          <cell r="B15" t="str">
            <v/>
          </cell>
          <cell r="C15">
            <v>14</v>
          </cell>
          <cell r="F15" t="str">
            <v/>
          </cell>
          <cell r="G15" t="str">
            <v/>
          </cell>
          <cell r="H15" t="str">
            <v/>
          </cell>
          <cell r="I15" t="str">
            <v/>
          </cell>
          <cell r="J15" t="str">
            <v/>
          </cell>
          <cell r="K15" t="str">
            <v/>
          </cell>
          <cell r="L15" t="str">
            <v/>
          </cell>
        </row>
        <row r="16">
          <cell r="A16" t="str">
            <v/>
          </cell>
          <cell r="B16" t="str">
            <v/>
          </cell>
          <cell r="C16">
            <v>15</v>
          </cell>
          <cell r="F16" t="str">
            <v/>
          </cell>
          <cell r="G16" t="str">
            <v/>
          </cell>
          <cell r="H16" t="str">
            <v/>
          </cell>
          <cell r="I16" t="str">
            <v/>
          </cell>
          <cell r="J16" t="str">
            <v/>
          </cell>
          <cell r="K16" t="str">
            <v/>
          </cell>
          <cell r="L16" t="str">
            <v/>
          </cell>
        </row>
        <row r="17">
          <cell r="A17" t="str">
            <v/>
          </cell>
          <cell r="B17" t="str">
            <v/>
          </cell>
          <cell r="C17">
            <v>16</v>
          </cell>
          <cell r="F17" t="str">
            <v/>
          </cell>
          <cell r="G17" t="str">
            <v/>
          </cell>
          <cell r="H17" t="str">
            <v/>
          </cell>
          <cell r="I17" t="str">
            <v/>
          </cell>
          <cell r="J17" t="str">
            <v/>
          </cell>
          <cell r="K17" t="str">
            <v/>
          </cell>
          <cell r="L17" t="str">
            <v/>
          </cell>
        </row>
        <row r="18">
          <cell r="A18" t="str">
            <v/>
          </cell>
          <cell r="B18" t="str">
            <v/>
          </cell>
          <cell r="C18">
            <v>17</v>
          </cell>
          <cell r="F18" t="str">
            <v/>
          </cell>
          <cell r="G18" t="str">
            <v/>
          </cell>
          <cell r="H18" t="str">
            <v/>
          </cell>
          <cell r="I18" t="str">
            <v/>
          </cell>
          <cell r="J18" t="str">
            <v/>
          </cell>
          <cell r="K18" t="str">
            <v/>
          </cell>
          <cell r="L18" t="str">
            <v/>
          </cell>
        </row>
        <row r="19">
          <cell r="A19" t="str">
            <v/>
          </cell>
          <cell r="B19" t="str">
            <v/>
          </cell>
          <cell r="C19">
            <v>18</v>
          </cell>
          <cell r="F19" t="str">
            <v/>
          </cell>
          <cell r="G19" t="str">
            <v/>
          </cell>
          <cell r="H19" t="str">
            <v/>
          </cell>
          <cell r="I19" t="str">
            <v/>
          </cell>
          <cell r="J19" t="str">
            <v/>
          </cell>
          <cell r="K19" t="str">
            <v/>
          </cell>
          <cell r="L19" t="str">
            <v/>
          </cell>
        </row>
        <row r="20">
          <cell r="A20" t="str">
            <v/>
          </cell>
          <cell r="B20" t="str">
            <v/>
          </cell>
          <cell r="C20">
            <v>19</v>
          </cell>
          <cell r="F20" t="str">
            <v/>
          </cell>
          <cell r="G20" t="str">
            <v/>
          </cell>
          <cell r="H20" t="str">
            <v/>
          </cell>
          <cell r="I20" t="str">
            <v/>
          </cell>
          <cell r="J20" t="str">
            <v/>
          </cell>
          <cell r="K20" t="str">
            <v/>
          </cell>
          <cell r="L20" t="str">
            <v/>
          </cell>
        </row>
        <row r="21">
          <cell r="A21" t="str">
            <v/>
          </cell>
          <cell r="B21" t="str">
            <v/>
          </cell>
          <cell r="C21">
            <v>20</v>
          </cell>
          <cell r="F21" t="str">
            <v/>
          </cell>
          <cell r="G21" t="str">
            <v/>
          </cell>
          <cell r="H21" t="str">
            <v/>
          </cell>
          <cell r="I21" t="str">
            <v/>
          </cell>
          <cell r="J21" t="str">
            <v/>
          </cell>
          <cell r="K21" t="str">
            <v/>
          </cell>
          <cell r="L21" t="str">
            <v/>
          </cell>
        </row>
        <row r="22">
          <cell r="A22" t="str">
            <v/>
          </cell>
          <cell r="B22" t="str">
            <v/>
          </cell>
          <cell r="C22">
            <v>21</v>
          </cell>
          <cell r="F22" t="str">
            <v/>
          </cell>
          <cell r="G22" t="str">
            <v/>
          </cell>
          <cell r="H22" t="str">
            <v/>
          </cell>
          <cell r="I22" t="str">
            <v/>
          </cell>
          <cell r="J22" t="str">
            <v/>
          </cell>
          <cell r="K22" t="str">
            <v/>
          </cell>
          <cell r="L22" t="str">
            <v/>
          </cell>
        </row>
        <row r="23">
          <cell r="A23" t="str">
            <v/>
          </cell>
          <cell r="B23" t="str">
            <v/>
          </cell>
          <cell r="C23">
            <v>22</v>
          </cell>
          <cell r="F23" t="str">
            <v/>
          </cell>
          <cell r="G23" t="str">
            <v/>
          </cell>
          <cell r="H23" t="str">
            <v/>
          </cell>
          <cell r="I23" t="str">
            <v/>
          </cell>
          <cell r="J23" t="str">
            <v/>
          </cell>
          <cell r="K23" t="str">
            <v/>
          </cell>
          <cell r="L23" t="str">
            <v/>
          </cell>
        </row>
        <row r="24">
          <cell r="A24" t="str">
            <v/>
          </cell>
          <cell r="B24" t="str">
            <v/>
          </cell>
          <cell r="C24">
            <v>23</v>
          </cell>
          <cell r="F24" t="str">
            <v/>
          </cell>
          <cell r="G24" t="str">
            <v/>
          </cell>
          <cell r="H24" t="str">
            <v/>
          </cell>
          <cell r="I24" t="str">
            <v/>
          </cell>
          <cell r="J24" t="str">
            <v/>
          </cell>
          <cell r="K24" t="str">
            <v/>
          </cell>
          <cell r="L24" t="str">
            <v/>
          </cell>
        </row>
        <row r="25">
          <cell r="A25" t="str">
            <v/>
          </cell>
          <cell r="B25" t="str">
            <v/>
          </cell>
          <cell r="C25">
            <v>24</v>
          </cell>
          <cell r="F25" t="str">
            <v/>
          </cell>
          <cell r="G25" t="str">
            <v/>
          </cell>
          <cell r="H25" t="str">
            <v/>
          </cell>
          <cell r="I25" t="str">
            <v/>
          </cell>
          <cell r="J25" t="str">
            <v/>
          </cell>
          <cell r="K25" t="str">
            <v/>
          </cell>
          <cell r="L25" t="str">
            <v/>
          </cell>
        </row>
        <row r="26">
          <cell r="A26" t="str">
            <v/>
          </cell>
          <cell r="B26" t="str">
            <v/>
          </cell>
          <cell r="C26">
            <v>25</v>
          </cell>
          <cell r="F26" t="str">
            <v/>
          </cell>
          <cell r="G26" t="str">
            <v/>
          </cell>
          <cell r="H26" t="str">
            <v/>
          </cell>
          <cell r="I26" t="str">
            <v/>
          </cell>
          <cell r="J26" t="str">
            <v/>
          </cell>
          <cell r="K26" t="str">
            <v/>
          </cell>
          <cell r="L26" t="str">
            <v/>
          </cell>
        </row>
        <row r="27">
          <cell r="A27" t="str">
            <v/>
          </cell>
          <cell r="B27" t="str">
            <v/>
          </cell>
          <cell r="C27">
            <v>26</v>
          </cell>
          <cell r="F27" t="str">
            <v/>
          </cell>
          <cell r="G27" t="str">
            <v/>
          </cell>
          <cell r="H27" t="str">
            <v/>
          </cell>
          <cell r="I27" t="str">
            <v/>
          </cell>
          <cell r="J27" t="str">
            <v/>
          </cell>
          <cell r="K27" t="str">
            <v/>
          </cell>
          <cell r="L27" t="str">
            <v/>
          </cell>
        </row>
        <row r="28">
          <cell r="A28" t="str">
            <v/>
          </cell>
          <cell r="B28" t="str">
            <v/>
          </cell>
          <cell r="C28">
            <v>27</v>
          </cell>
          <cell r="F28" t="str">
            <v/>
          </cell>
          <cell r="G28" t="str">
            <v/>
          </cell>
          <cell r="H28" t="str">
            <v/>
          </cell>
          <cell r="I28" t="str">
            <v/>
          </cell>
          <cell r="J28" t="str">
            <v/>
          </cell>
          <cell r="K28" t="str">
            <v/>
          </cell>
          <cell r="L28" t="str">
            <v/>
          </cell>
        </row>
        <row r="29">
          <cell r="A29" t="str">
            <v/>
          </cell>
          <cell r="B29" t="str">
            <v/>
          </cell>
          <cell r="C29">
            <v>28</v>
          </cell>
          <cell r="F29" t="str">
            <v/>
          </cell>
          <cell r="G29" t="str">
            <v/>
          </cell>
          <cell r="H29" t="str">
            <v/>
          </cell>
          <cell r="I29" t="str">
            <v/>
          </cell>
          <cell r="J29" t="str">
            <v/>
          </cell>
          <cell r="K29" t="str">
            <v/>
          </cell>
          <cell r="L29" t="str">
            <v/>
          </cell>
        </row>
        <row r="30">
          <cell r="A30" t="str">
            <v/>
          </cell>
          <cell r="B30" t="str">
            <v/>
          </cell>
          <cell r="C30">
            <v>29</v>
          </cell>
          <cell r="F30" t="str">
            <v/>
          </cell>
          <cell r="G30" t="str">
            <v/>
          </cell>
          <cell r="H30" t="str">
            <v/>
          </cell>
          <cell r="I30" t="str">
            <v/>
          </cell>
          <cell r="J30" t="str">
            <v/>
          </cell>
          <cell r="K30" t="str">
            <v/>
          </cell>
          <cell r="L30" t="str">
            <v/>
          </cell>
        </row>
        <row r="31">
          <cell r="A31" t="str">
            <v/>
          </cell>
          <cell r="B31" t="str">
            <v/>
          </cell>
          <cell r="C31">
            <v>30</v>
          </cell>
          <cell r="F31" t="str">
            <v/>
          </cell>
          <cell r="G31" t="str">
            <v/>
          </cell>
          <cell r="H31" t="str">
            <v/>
          </cell>
          <cell r="I31" t="str">
            <v/>
          </cell>
          <cell r="J31" t="str">
            <v/>
          </cell>
          <cell r="K31" t="str">
            <v/>
          </cell>
          <cell r="L31" t="str">
            <v/>
          </cell>
        </row>
        <row r="32">
          <cell r="A32" t="str">
            <v/>
          </cell>
          <cell r="B32" t="str">
            <v/>
          </cell>
          <cell r="C32">
            <v>31</v>
          </cell>
          <cell r="F32" t="str">
            <v/>
          </cell>
          <cell r="G32" t="str">
            <v/>
          </cell>
          <cell r="H32" t="str">
            <v/>
          </cell>
          <cell r="I32" t="str">
            <v/>
          </cell>
          <cell r="J32" t="str">
            <v/>
          </cell>
          <cell r="K32" t="str">
            <v/>
          </cell>
          <cell r="L32" t="str">
            <v/>
          </cell>
        </row>
        <row r="33">
          <cell r="A33" t="str">
            <v/>
          </cell>
          <cell r="B33" t="str">
            <v/>
          </cell>
          <cell r="C33">
            <v>32</v>
          </cell>
          <cell r="F33" t="str">
            <v/>
          </cell>
          <cell r="G33" t="str">
            <v/>
          </cell>
          <cell r="H33" t="str">
            <v/>
          </cell>
          <cell r="I33" t="str">
            <v/>
          </cell>
          <cell r="J33" t="str">
            <v/>
          </cell>
          <cell r="K33" t="str">
            <v/>
          </cell>
          <cell r="L33" t="str">
            <v/>
          </cell>
        </row>
        <row r="34">
          <cell r="A34" t="str">
            <v/>
          </cell>
          <cell r="B34" t="str">
            <v/>
          </cell>
          <cell r="C34">
            <v>33</v>
          </cell>
          <cell r="F34" t="str">
            <v/>
          </cell>
          <cell r="G34" t="str">
            <v/>
          </cell>
          <cell r="H34" t="str">
            <v/>
          </cell>
          <cell r="I34" t="str">
            <v/>
          </cell>
          <cell r="J34" t="str">
            <v/>
          </cell>
          <cell r="K34" t="str">
            <v/>
          </cell>
          <cell r="L34" t="str">
            <v/>
          </cell>
        </row>
        <row r="35">
          <cell r="A35" t="str">
            <v/>
          </cell>
          <cell r="B35" t="str">
            <v/>
          </cell>
          <cell r="C35">
            <v>34</v>
          </cell>
          <cell r="F35" t="str">
            <v/>
          </cell>
          <cell r="G35" t="str">
            <v/>
          </cell>
          <cell r="H35" t="str">
            <v/>
          </cell>
          <cell r="I35" t="str">
            <v/>
          </cell>
          <cell r="J35" t="str">
            <v/>
          </cell>
          <cell r="K35" t="str">
            <v/>
          </cell>
          <cell r="L35" t="str">
            <v/>
          </cell>
        </row>
        <row r="36">
          <cell r="A36" t="str">
            <v/>
          </cell>
          <cell r="B36" t="str">
            <v/>
          </cell>
          <cell r="C36">
            <v>35</v>
          </cell>
          <cell r="F36" t="str">
            <v/>
          </cell>
          <cell r="G36" t="str">
            <v/>
          </cell>
          <cell r="H36" t="str">
            <v/>
          </cell>
          <cell r="I36" t="str">
            <v/>
          </cell>
          <cell r="J36" t="str">
            <v/>
          </cell>
          <cell r="K36" t="str">
            <v/>
          </cell>
          <cell r="L36" t="str">
            <v/>
          </cell>
        </row>
        <row r="37">
          <cell r="A37" t="str">
            <v/>
          </cell>
          <cell r="B37" t="str">
            <v/>
          </cell>
          <cell r="C37">
            <v>36</v>
          </cell>
          <cell r="F37" t="str">
            <v/>
          </cell>
          <cell r="G37" t="str">
            <v/>
          </cell>
          <cell r="H37" t="str">
            <v/>
          </cell>
          <cell r="I37" t="str">
            <v/>
          </cell>
          <cell r="J37" t="str">
            <v/>
          </cell>
          <cell r="K37" t="str">
            <v/>
          </cell>
          <cell r="L37" t="str">
            <v/>
          </cell>
        </row>
        <row r="38">
          <cell r="A38" t="str">
            <v/>
          </cell>
          <cell r="B38" t="str">
            <v/>
          </cell>
          <cell r="C38">
            <v>37</v>
          </cell>
          <cell r="F38" t="str">
            <v/>
          </cell>
          <cell r="G38" t="str">
            <v/>
          </cell>
          <cell r="H38" t="str">
            <v/>
          </cell>
          <cell r="I38" t="str">
            <v/>
          </cell>
          <cell r="J38" t="str">
            <v/>
          </cell>
          <cell r="K38" t="str">
            <v/>
          </cell>
          <cell r="L38" t="str">
            <v/>
          </cell>
        </row>
        <row r="39">
          <cell r="A39" t="str">
            <v/>
          </cell>
          <cell r="B39" t="str">
            <v/>
          </cell>
          <cell r="C39">
            <v>38</v>
          </cell>
          <cell r="F39" t="str">
            <v/>
          </cell>
          <cell r="G39" t="str">
            <v/>
          </cell>
          <cell r="H39" t="str">
            <v/>
          </cell>
          <cell r="I39" t="str">
            <v/>
          </cell>
          <cell r="J39" t="str">
            <v/>
          </cell>
          <cell r="K39" t="str">
            <v/>
          </cell>
          <cell r="L39" t="str">
            <v/>
          </cell>
        </row>
        <row r="40">
          <cell r="A40" t="str">
            <v/>
          </cell>
          <cell r="B40" t="str">
            <v/>
          </cell>
          <cell r="C40">
            <v>39</v>
          </cell>
          <cell r="F40" t="str">
            <v/>
          </cell>
          <cell r="G40" t="str">
            <v/>
          </cell>
          <cell r="H40" t="str">
            <v/>
          </cell>
          <cell r="I40" t="str">
            <v/>
          </cell>
          <cell r="J40" t="str">
            <v/>
          </cell>
          <cell r="K40" t="str">
            <v/>
          </cell>
          <cell r="L40" t="str">
            <v/>
          </cell>
        </row>
        <row r="41">
          <cell r="A41" t="str">
            <v/>
          </cell>
          <cell r="B41" t="str">
            <v/>
          </cell>
          <cell r="C41">
            <v>40</v>
          </cell>
          <cell r="F41" t="str">
            <v/>
          </cell>
          <cell r="G41" t="str">
            <v/>
          </cell>
          <cell r="H41" t="str">
            <v/>
          </cell>
          <cell r="I41" t="str">
            <v/>
          </cell>
          <cell r="J41" t="str">
            <v/>
          </cell>
          <cell r="K41" t="str">
            <v/>
          </cell>
          <cell r="L41" t="str">
            <v/>
          </cell>
        </row>
        <row r="42">
          <cell r="A42" t="str">
            <v/>
          </cell>
          <cell r="B42" t="str">
            <v/>
          </cell>
          <cell r="C42">
            <v>41</v>
          </cell>
          <cell r="F42" t="str">
            <v/>
          </cell>
          <cell r="G42" t="str">
            <v/>
          </cell>
          <cell r="H42" t="str">
            <v/>
          </cell>
          <cell r="I42" t="str">
            <v/>
          </cell>
          <cell r="J42" t="str">
            <v/>
          </cell>
          <cell r="K42" t="str">
            <v/>
          </cell>
          <cell r="L42" t="str">
            <v/>
          </cell>
        </row>
        <row r="43">
          <cell r="A43" t="str">
            <v/>
          </cell>
          <cell r="B43" t="str">
            <v/>
          </cell>
          <cell r="C43">
            <v>42</v>
          </cell>
          <cell r="F43" t="str">
            <v/>
          </cell>
          <cell r="G43" t="str">
            <v/>
          </cell>
          <cell r="H43" t="str">
            <v/>
          </cell>
          <cell r="I43" t="str">
            <v/>
          </cell>
          <cell r="J43" t="str">
            <v/>
          </cell>
          <cell r="K43" t="str">
            <v/>
          </cell>
          <cell r="L43" t="str">
            <v/>
          </cell>
        </row>
        <row r="44">
          <cell r="A44" t="str">
            <v/>
          </cell>
          <cell r="B44" t="str">
            <v/>
          </cell>
          <cell r="C44">
            <v>43</v>
          </cell>
          <cell r="F44" t="str">
            <v/>
          </cell>
          <cell r="G44" t="str">
            <v/>
          </cell>
          <cell r="H44" t="str">
            <v/>
          </cell>
          <cell r="I44" t="str">
            <v/>
          </cell>
          <cell r="J44" t="str">
            <v/>
          </cell>
          <cell r="K44" t="str">
            <v/>
          </cell>
          <cell r="L44" t="str">
            <v/>
          </cell>
        </row>
        <row r="45">
          <cell r="A45" t="str">
            <v/>
          </cell>
          <cell r="B45" t="str">
            <v/>
          </cell>
          <cell r="C45">
            <v>44</v>
          </cell>
          <cell r="F45" t="str">
            <v/>
          </cell>
          <cell r="G45" t="str">
            <v/>
          </cell>
          <cell r="H45" t="str">
            <v/>
          </cell>
          <cell r="I45" t="str">
            <v/>
          </cell>
          <cell r="J45" t="str">
            <v/>
          </cell>
          <cell r="K45" t="str">
            <v/>
          </cell>
          <cell r="L45" t="str">
            <v/>
          </cell>
        </row>
        <row r="46">
          <cell r="A46" t="str">
            <v/>
          </cell>
          <cell r="B46" t="str">
            <v/>
          </cell>
          <cell r="C46">
            <v>45</v>
          </cell>
          <cell r="F46" t="str">
            <v/>
          </cell>
          <cell r="G46" t="str">
            <v/>
          </cell>
          <cell r="H46" t="str">
            <v/>
          </cell>
          <cell r="I46" t="str">
            <v/>
          </cell>
          <cell r="J46" t="str">
            <v/>
          </cell>
          <cell r="K46" t="str">
            <v/>
          </cell>
          <cell r="L46" t="str">
            <v/>
          </cell>
        </row>
        <row r="47">
          <cell r="A47" t="str">
            <v/>
          </cell>
          <cell r="B47" t="str">
            <v/>
          </cell>
          <cell r="C47">
            <v>46</v>
          </cell>
          <cell r="F47" t="str">
            <v/>
          </cell>
          <cell r="G47" t="str">
            <v/>
          </cell>
          <cell r="H47" t="str">
            <v/>
          </cell>
          <cell r="I47" t="str">
            <v/>
          </cell>
          <cell r="J47" t="str">
            <v/>
          </cell>
          <cell r="K47" t="str">
            <v/>
          </cell>
          <cell r="L47" t="str">
            <v/>
          </cell>
        </row>
        <row r="48">
          <cell r="A48" t="str">
            <v/>
          </cell>
          <cell r="B48" t="str">
            <v/>
          </cell>
          <cell r="C48">
            <v>47</v>
          </cell>
          <cell r="F48" t="str">
            <v/>
          </cell>
          <cell r="G48" t="str">
            <v/>
          </cell>
          <cell r="H48" t="str">
            <v/>
          </cell>
          <cell r="I48" t="str">
            <v/>
          </cell>
          <cell r="J48" t="str">
            <v/>
          </cell>
          <cell r="K48" t="str">
            <v/>
          </cell>
          <cell r="L48" t="str">
            <v/>
          </cell>
        </row>
        <row r="49">
          <cell r="A49" t="str">
            <v/>
          </cell>
          <cell r="B49" t="str">
            <v/>
          </cell>
          <cell r="C49">
            <v>48</v>
          </cell>
          <cell r="F49" t="str">
            <v/>
          </cell>
          <cell r="G49" t="str">
            <v/>
          </cell>
          <cell r="H49" t="str">
            <v/>
          </cell>
          <cell r="I49" t="str">
            <v/>
          </cell>
          <cell r="J49" t="str">
            <v/>
          </cell>
          <cell r="K49" t="str">
            <v/>
          </cell>
          <cell r="L49" t="str">
            <v/>
          </cell>
        </row>
        <row r="50">
          <cell r="A50" t="str">
            <v/>
          </cell>
          <cell r="B50" t="str">
            <v/>
          </cell>
          <cell r="C50">
            <v>49</v>
          </cell>
          <cell r="F50" t="str">
            <v/>
          </cell>
          <cell r="G50" t="str">
            <v/>
          </cell>
          <cell r="H50" t="str">
            <v/>
          </cell>
          <cell r="I50" t="str">
            <v/>
          </cell>
          <cell r="J50" t="str">
            <v/>
          </cell>
          <cell r="K50" t="str">
            <v/>
          </cell>
          <cell r="L50" t="str">
            <v/>
          </cell>
        </row>
        <row r="51">
          <cell r="A51" t="str">
            <v/>
          </cell>
          <cell r="B51" t="str">
            <v/>
          </cell>
          <cell r="C51">
            <v>50</v>
          </cell>
          <cell r="F51" t="str">
            <v/>
          </cell>
          <cell r="G51" t="str">
            <v/>
          </cell>
          <cell r="H51" t="str">
            <v/>
          </cell>
          <cell r="I51" t="str">
            <v/>
          </cell>
          <cell r="J51" t="str">
            <v/>
          </cell>
          <cell r="K51" t="str">
            <v/>
          </cell>
          <cell r="L51" t="str">
            <v/>
          </cell>
        </row>
        <row r="52">
          <cell r="A52" t="str">
            <v/>
          </cell>
          <cell r="B52" t="str">
            <v/>
          </cell>
          <cell r="C52">
            <v>51</v>
          </cell>
          <cell r="F52" t="str">
            <v/>
          </cell>
          <cell r="G52" t="str">
            <v/>
          </cell>
          <cell r="H52" t="str">
            <v/>
          </cell>
          <cell r="I52" t="str">
            <v/>
          </cell>
          <cell r="J52" t="str">
            <v/>
          </cell>
          <cell r="K52" t="str">
            <v/>
          </cell>
          <cell r="L52" t="str">
            <v/>
          </cell>
        </row>
        <row r="53">
          <cell r="A53" t="str">
            <v/>
          </cell>
          <cell r="B53" t="str">
            <v/>
          </cell>
          <cell r="C53">
            <v>52</v>
          </cell>
          <cell r="F53" t="str">
            <v/>
          </cell>
          <cell r="G53" t="str">
            <v/>
          </cell>
          <cell r="H53" t="str">
            <v/>
          </cell>
          <cell r="I53" t="str">
            <v/>
          </cell>
          <cell r="J53" t="str">
            <v/>
          </cell>
          <cell r="K53" t="str">
            <v/>
          </cell>
          <cell r="L53" t="str">
            <v/>
          </cell>
        </row>
        <row r="54">
          <cell r="A54" t="str">
            <v/>
          </cell>
          <cell r="B54" t="str">
            <v/>
          </cell>
          <cell r="C54">
            <v>53</v>
          </cell>
          <cell r="F54" t="str">
            <v/>
          </cell>
          <cell r="G54" t="str">
            <v/>
          </cell>
          <cell r="H54" t="str">
            <v/>
          </cell>
          <cell r="I54" t="str">
            <v/>
          </cell>
          <cell r="J54" t="str">
            <v/>
          </cell>
          <cell r="K54" t="str">
            <v/>
          </cell>
          <cell r="L54" t="str">
            <v/>
          </cell>
        </row>
        <row r="55">
          <cell r="A55" t="str">
            <v/>
          </cell>
          <cell r="B55" t="str">
            <v/>
          </cell>
          <cell r="C55">
            <v>54</v>
          </cell>
          <cell r="F55" t="str">
            <v/>
          </cell>
          <cell r="G55" t="str">
            <v/>
          </cell>
          <cell r="H55" t="str">
            <v/>
          </cell>
          <cell r="I55" t="str">
            <v/>
          </cell>
          <cell r="J55" t="str">
            <v/>
          </cell>
          <cell r="K55" t="str">
            <v/>
          </cell>
          <cell r="L55" t="str">
            <v/>
          </cell>
        </row>
        <row r="56">
          <cell r="A56" t="str">
            <v/>
          </cell>
          <cell r="B56" t="str">
            <v/>
          </cell>
          <cell r="C56">
            <v>55</v>
          </cell>
          <cell r="F56" t="str">
            <v/>
          </cell>
          <cell r="G56" t="str">
            <v/>
          </cell>
          <cell r="H56" t="str">
            <v/>
          </cell>
          <cell r="I56" t="str">
            <v/>
          </cell>
          <cell r="J56" t="str">
            <v/>
          </cell>
          <cell r="K56" t="str">
            <v/>
          </cell>
          <cell r="L56" t="str">
            <v/>
          </cell>
        </row>
        <row r="57">
          <cell r="A57" t="str">
            <v/>
          </cell>
          <cell r="B57" t="str">
            <v/>
          </cell>
          <cell r="C57">
            <v>56</v>
          </cell>
          <cell r="F57" t="str">
            <v/>
          </cell>
          <cell r="G57" t="str">
            <v/>
          </cell>
          <cell r="H57" t="str">
            <v/>
          </cell>
          <cell r="I57" t="str">
            <v/>
          </cell>
          <cell r="J57" t="str">
            <v/>
          </cell>
          <cell r="K57" t="str">
            <v/>
          </cell>
          <cell r="L57" t="str">
            <v/>
          </cell>
        </row>
        <row r="58">
          <cell r="A58" t="str">
            <v/>
          </cell>
          <cell r="B58" t="str">
            <v/>
          </cell>
          <cell r="C58">
            <v>57</v>
          </cell>
          <cell r="F58" t="str">
            <v/>
          </cell>
          <cell r="G58" t="str">
            <v/>
          </cell>
          <cell r="H58" t="str">
            <v/>
          </cell>
          <cell r="I58" t="str">
            <v/>
          </cell>
          <cell r="J58" t="str">
            <v/>
          </cell>
          <cell r="K58" t="str">
            <v/>
          </cell>
          <cell r="L58" t="str">
            <v/>
          </cell>
        </row>
        <row r="59">
          <cell r="A59" t="str">
            <v/>
          </cell>
          <cell r="B59" t="str">
            <v/>
          </cell>
          <cell r="C59">
            <v>58</v>
          </cell>
          <cell r="F59" t="str">
            <v/>
          </cell>
          <cell r="G59" t="str">
            <v/>
          </cell>
          <cell r="H59" t="str">
            <v/>
          </cell>
          <cell r="I59" t="str">
            <v/>
          </cell>
          <cell r="J59" t="str">
            <v/>
          </cell>
          <cell r="K59" t="str">
            <v/>
          </cell>
          <cell r="L59" t="str">
            <v/>
          </cell>
        </row>
        <row r="60">
          <cell r="A60" t="str">
            <v/>
          </cell>
          <cell r="B60" t="str">
            <v/>
          </cell>
          <cell r="C60">
            <v>59</v>
          </cell>
          <cell r="F60" t="str">
            <v/>
          </cell>
          <cell r="G60" t="str">
            <v/>
          </cell>
          <cell r="H60" t="str">
            <v/>
          </cell>
          <cell r="I60" t="str">
            <v/>
          </cell>
          <cell r="J60" t="str">
            <v/>
          </cell>
          <cell r="K60" t="str">
            <v/>
          </cell>
          <cell r="L60" t="str">
            <v/>
          </cell>
        </row>
        <row r="61">
          <cell r="A61" t="str">
            <v/>
          </cell>
          <cell r="B61" t="str">
            <v/>
          </cell>
          <cell r="C61">
            <v>60</v>
          </cell>
          <cell r="F61" t="str">
            <v/>
          </cell>
          <cell r="G61" t="str">
            <v/>
          </cell>
          <cell r="H61" t="str">
            <v/>
          </cell>
          <cell r="I61" t="str">
            <v/>
          </cell>
          <cell r="J61" t="str">
            <v/>
          </cell>
          <cell r="K61" t="str">
            <v/>
          </cell>
          <cell r="L61" t="str">
            <v/>
          </cell>
        </row>
        <row r="62">
          <cell r="A62" t="str">
            <v/>
          </cell>
          <cell r="B62" t="str">
            <v/>
          </cell>
          <cell r="C62">
            <v>61</v>
          </cell>
          <cell r="F62" t="str">
            <v/>
          </cell>
          <cell r="G62" t="str">
            <v/>
          </cell>
          <cell r="H62" t="str">
            <v/>
          </cell>
          <cell r="I62" t="str">
            <v/>
          </cell>
          <cell r="J62" t="str">
            <v/>
          </cell>
          <cell r="K62" t="str">
            <v/>
          </cell>
          <cell r="L62" t="str">
            <v/>
          </cell>
        </row>
        <row r="63">
          <cell r="A63" t="str">
            <v/>
          </cell>
          <cell r="B63" t="str">
            <v/>
          </cell>
          <cell r="C63">
            <v>62</v>
          </cell>
          <cell r="F63" t="str">
            <v/>
          </cell>
          <cell r="G63" t="str">
            <v/>
          </cell>
          <cell r="H63" t="str">
            <v/>
          </cell>
          <cell r="I63" t="str">
            <v/>
          </cell>
          <cell r="J63" t="str">
            <v/>
          </cell>
          <cell r="K63" t="str">
            <v/>
          </cell>
          <cell r="L63" t="str">
            <v/>
          </cell>
        </row>
        <row r="64">
          <cell r="A64" t="str">
            <v/>
          </cell>
          <cell r="B64" t="str">
            <v/>
          </cell>
          <cell r="C64">
            <v>63</v>
          </cell>
          <cell r="F64" t="str">
            <v/>
          </cell>
          <cell r="G64" t="str">
            <v/>
          </cell>
          <cell r="H64" t="str">
            <v/>
          </cell>
          <cell r="I64" t="str">
            <v/>
          </cell>
          <cell r="J64" t="str">
            <v/>
          </cell>
          <cell r="K64" t="str">
            <v/>
          </cell>
          <cell r="L64" t="str">
            <v/>
          </cell>
        </row>
        <row r="65">
          <cell r="A65" t="str">
            <v/>
          </cell>
          <cell r="B65" t="str">
            <v/>
          </cell>
          <cell r="C65">
            <v>64</v>
          </cell>
          <cell r="F65" t="str">
            <v/>
          </cell>
          <cell r="G65" t="str">
            <v/>
          </cell>
          <cell r="H65" t="str">
            <v/>
          </cell>
          <cell r="I65" t="str">
            <v/>
          </cell>
          <cell r="J65" t="str">
            <v/>
          </cell>
          <cell r="K65" t="str">
            <v/>
          </cell>
          <cell r="L65" t="str">
            <v/>
          </cell>
        </row>
        <row r="66">
          <cell r="A66" t="str">
            <v/>
          </cell>
          <cell r="B66" t="str">
            <v/>
          </cell>
          <cell r="C66">
            <v>65</v>
          </cell>
          <cell r="F66" t="str">
            <v/>
          </cell>
          <cell r="G66" t="str">
            <v/>
          </cell>
          <cell r="H66" t="str">
            <v/>
          </cell>
          <cell r="I66" t="str">
            <v/>
          </cell>
          <cell r="J66" t="str">
            <v/>
          </cell>
          <cell r="K66" t="str">
            <v/>
          </cell>
          <cell r="L66" t="str">
            <v/>
          </cell>
        </row>
        <row r="67">
          <cell r="A67" t="str">
            <v/>
          </cell>
          <cell r="B67" t="str">
            <v/>
          </cell>
          <cell r="C67">
            <v>66</v>
          </cell>
          <cell r="F67" t="str">
            <v/>
          </cell>
          <cell r="G67" t="str">
            <v/>
          </cell>
          <cell r="H67" t="str">
            <v/>
          </cell>
          <cell r="I67" t="str">
            <v/>
          </cell>
          <cell r="J67" t="str">
            <v/>
          </cell>
          <cell r="K67" t="str">
            <v/>
          </cell>
          <cell r="L67" t="str">
            <v/>
          </cell>
        </row>
        <row r="68">
          <cell r="A68" t="str">
            <v/>
          </cell>
          <cell r="B68" t="str">
            <v/>
          </cell>
          <cell r="C68">
            <v>67</v>
          </cell>
          <cell r="F68" t="str">
            <v/>
          </cell>
          <cell r="G68" t="str">
            <v/>
          </cell>
          <cell r="H68" t="str">
            <v/>
          </cell>
          <cell r="I68" t="str">
            <v/>
          </cell>
          <cell r="J68" t="str">
            <v/>
          </cell>
          <cell r="K68" t="str">
            <v/>
          </cell>
          <cell r="L68" t="str">
            <v/>
          </cell>
        </row>
        <row r="69">
          <cell r="A69" t="str">
            <v/>
          </cell>
          <cell r="B69" t="str">
            <v/>
          </cell>
          <cell r="C69">
            <v>68</v>
          </cell>
          <cell r="F69" t="str">
            <v/>
          </cell>
          <cell r="G69" t="str">
            <v/>
          </cell>
          <cell r="H69" t="str">
            <v/>
          </cell>
          <cell r="I69" t="str">
            <v/>
          </cell>
          <cell r="J69" t="str">
            <v/>
          </cell>
          <cell r="K69" t="str">
            <v/>
          </cell>
          <cell r="L69" t="str">
            <v/>
          </cell>
        </row>
        <row r="70">
          <cell r="A70" t="str">
            <v/>
          </cell>
          <cell r="B70" t="str">
            <v/>
          </cell>
          <cell r="C70">
            <v>69</v>
          </cell>
          <cell r="F70" t="str">
            <v/>
          </cell>
          <cell r="G70" t="str">
            <v/>
          </cell>
          <cell r="H70" t="str">
            <v/>
          </cell>
          <cell r="I70" t="str">
            <v/>
          </cell>
          <cell r="J70" t="str">
            <v/>
          </cell>
          <cell r="K70" t="str">
            <v/>
          </cell>
          <cell r="L70" t="str">
            <v/>
          </cell>
        </row>
        <row r="71">
          <cell r="A71" t="str">
            <v/>
          </cell>
          <cell r="B71" t="str">
            <v/>
          </cell>
          <cell r="C71">
            <v>70</v>
          </cell>
          <cell r="F71" t="str">
            <v/>
          </cell>
          <cell r="G71" t="str">
            <v/>
          </cell>
          <cell r="H71" t="str">
            <v/>
          </cell>
          <cell r="I71" t="str">
            <v/>
          </cell>
          <cell r="J71" t="str">
            <v/>
          </cell>
          <cell r="K71" t="str">
            <v/>
          </cell>
          <cell r="L71" t="str">
            <v/>
          </cell>
        </row>
        <row r="72">
          <cell r="A72" t="str">
            <v/>
          </cell>
          <cell r="B72" t="str">
            <v/>
          </cell>
          <cell r="C72">
            <v>71</v>
          </cell>
          <cell r="F72" t="str">
            <v/>
          </cell>
          <cell r="G72" t="str">
            <v/>
          </cell>
          <cell r="H72" t="str">
            <v/>
          </cell>
          <cell r="I72" t="str">
            <v/>
          </cell>
          <cell r="J72" t="str">
            <v/>
          </cell>
          <cell r="K72" t="str">
            <v/>
          </cell>
          <cell r="L72" t="str">
            <v/>
          </cell>
        </row>
        <row r="73">
          <cell r="A73" t="str">
            <v/>
          </cell>
          <cell r="B73" t="str">
            <v/>
          </cell>
          <cell r="C73">
            <v>72</v>
          </cell>
          <cell r="F73" t="str">
            <v/>
          </cell>
          <cell r="G73" t="str">
            <v/>
          </cell>
          <cell r="H73" t="str">
            <v/>
          </cell>
          <cell r="I73" t="str">
            <v/>
          </cell>
          <cell r="J73" t="str">
            <v/>
          </cell>
          <cell r="K73" t="str">
            <v/>
          </cell>
          <cell r="L73" t="str">
            <v/>
          </cell>
        </row>
        <row r="74">
          <cell r="A74" t="str">
            <v/>
          </cell>
          <cell r="B74" t="str">
            <v/>
          </cell>
          <cell r="C74">
            <v>73</v>
          </cell>
          <cell r="F74" t="str">
            <v/>
          </cell>
          <cell r="G74" t="str">
            <v/>
          </cell>
          <cell r="H74" t="str">
            <v/>
          </cell>
          <cell r="I74" t="str">
            <v/>
          </cell>
          <cell r="J74" t="str">
            <v/>
          </cell>
          <cell r="K74" t="str">
            <v/>
          </cell>
          <cell r="L74" t="str">
            <v/>
          </cell>
        </row>
        <row r="75">
          <cell r="A75" t="str">
            <v/>
          </cell>
          <cell r="B75" t="str">
            <v/>
          </cell>
          <cell r="C75">
            <v>74</v>
          </cell>
          <cell r="F75" t="str">
            <v/>
          </cell>
          <cell r="G75" t="str">
            <v/>
          </cell>
          <cell r="H75" t="str">
            <v/>
          </cell>
          <cell r="I75" t="str">
            <v/>
          </cell>
          <cell r="J75" t="str">
            <v/>
          </cell>
          <cell r="K75" t="str">
            <v/>
          </cell>
          <cell r="L75" t="str">
            <v/>
          </cell>
        </row>
        <row r="76">
          <cell r="A76" t="str">
            <v/>
          </cell>
          <cell r="B76" t="str">
            <v/>
          </cell>
          <cell r="C76">
            <v>75</v>
          </cell>
          <cell r="F76" t="str">
            <v/>
          </cell>
          <cell r="G76" t="str">
            <v/>
          </cell>
          <cell r="H76" t="str">
            <v/>
          </cell>
          <cell r="I76" t="str">
            <v/>
          </cell>
          <cell r="J76" t="str">
            <v/>
          </cell>
          <cell r="K76" t="str">
            <v/>
          </cell>
          <cell r="L76" t="str">
            <v/>
          </cell>
        </row>
        <row r="77">
          <cell r="A77" t="str">
            <v/>
          </cell>
          <cell r="B77" t="str">
            <v/>
          </cell>
          <cell r="C77">
            <v>76</v>
          </cell>
          <cell r="F77" t="str">
            <v/>
          </cell>
          <cell r="G77" t="str">
            <v/>
          </cell>
          <cell r="H77" t="str">
            <v/>
          </cell>
          <cell r="I77" t="str">
            <v/>
          </cell>
          <cell r="J77" t="str">
            <v/>
          </cell>
          <cell r="K77" t="str">
            <v/>
          </cell>
          <cell r="L77" t="str">
            <v/>
          </cell>
        </row>
        <row r="78">
          <cell r="A78" t="str">
            <v/>
          </cell>
          <cell r="B78" t="str">
            <v/>
          </cell>
          <cell r="C78">
            <v>77</v>
          </cell>
          <cell r="F78" t="str">
            <v/>
          </cell>
          <cell r="G78" t="str">
            <v/>
          </cell>
          <cell r="H78" t="str">
            <v/>
          </cell>
          <cell r="I78" t="str">
            <v/>
          </cell>
          <cell r="J78" t="str">
            <v/>
          </cell>
          <cell r="K78" t="str">
            <v/>
          </cell>
          <cell r="L78" t="str">
            <v/>
          </cell>
        </row>
        <row r="79">
          <cell r="A79" t="str">
            <v/>
          </cell>
          <cell r="B79" t="str">
            <v/>
          </cell>
          <cell r="C79">
            <v>78</v>
          </cell>
          <cell r="F79" t="str">
            <v/>
          </cell>
          <cell r="G79" t="str">
            <v/>
          </cell>
          <cell r="H79" t="str">
            <v/>
          </cell>
          <cell r="I79" t="str">
            <v/>
          </cell>
          <cell r="J79" t="str">
            <v/>
          </cell>
          <cell r="K79" t="str">
            <v/>
          </cell>
          <cell r="L79" t="str">
            <v/>
          </cell>
        </row>
        <row r="80">
          <cell r="A80" t="str">
            <v/>
          </cell>
          <cell r="B80" t="str">
            <v/>
          </cell>
          <cell r="C80">
            <v>79</v>
          </cell>
          <cell r="F80" t="str">
            <v/>
          </cell>
          <cell r="G80" t="str">
            <v/>
          </cell>
          <cell r="H80" t="str">
            <v/>
          </cell>
          <cell r="I80" t="str">
            <v/>
          </cell>
          <cell r="J80" t="str">
            <v/>
          </cell>
          <cell r="K80" t="str">
            <v/>
          </cell>
          <cell r="L80" t="str">
            <v/>
          </cell>
        </row>
        <row r="81">
          <cell r="A81" t="str">
            <v/>
          </cell>
          <cell r="B81" t="str">
            <v/>
          </cell>
          <cell r="C81">
            <v>80</v>
          </cell>
          <cell r="F81" t="str">
            <v/>
          </cell>
          <cell r="G81" t="str">
            <v/>
          </cell>
          <cell r="H81" t="str">
            <v/>
          </cell>
          <cell r="I81" t="str">
            <v/>
          </cell>
          <cell r="J81" t="str">
            <v/>
          </cell>
          <cell r="K81" t="str">
            <v/>
          </cell>
          <cell r="L81" t="str">
            <v/>
          </cell>
        </row>
        <row r="82">
          <cell r="A82" t="str">
            <v/>
          </cell>
          <cell r="B82" t="str">
            <v/>
          </cell>
          <cell r="C82">
            <v>81</v>
          </cell>
          <cell r="F82" t="str">
            <v/>
          </cell>
          <cell r="G82" t="str">
            <v/>
          </cell>
          <cell r="H82" t="str">
            <v/>
          </cell>
          <cell r="I82" t="str">
            <v/>
          </cell>
          <cell r="J82" t="str">
            <v/>
          </cell>
          <cell r="K82" t="str">
            <v/>
          </cell>
          <cell r="L82" t="str">
            <v/>
          </cell>
        </row>
        <row r="83">
          <cell r="A83" t="str">
            <v/>
          </cell>
          <cell r="B83" t="str">
            <v/>
          </cell>
          <cell r="C83">
            <v>82</v>
          </cell>
          <cell r="F83" t="str">
            <v/>
          </cell>
          <cell r="G83" t="str">
            <v/>
          </cell>
          <cell r="H83" t="str">
            <v/>
          </cell>
          <cell r="I83" t="str">
            <v/>
          </cell>
          <cell r="J83" t="str">
            <v/>
          </cell>
          <cell r="K83" t="str">
            <v/>
          </cell>
          <cell r="L83" t="str">
            <v/>
          </cell>
        </row>
        <row r="84">
          <cell r="A84" t="str">
            <v/>
          </cell>
          <cell r="B84" t="str">
            <v/>
          </cell>
          <cell r="C84">
            <v>83</v>
          </cell>
          <cell r="F84" t="str">
            <v/>
          </cell>
          <cell r="G84" t="str">
            <v/>
          </cell>
          <cell r="H84" t="str">
            <v/>
          </cell>
          <cell r="I84" t="str">
            <v/>
          </cell>
          <cell r="J84" t="str">
            <v/>
          </cell>
          <cell r="K84" t="str">
            <v/>
          </cell>
          <cell r="L84" t="str">
            <v/>
          </cell>
        </row>
        <row r="85">
          <cell r="A85" t="str">
            <v/>
          </cell>
          <cell r="B85" t="str">
            <v/>
          </cell>
          <cell r="C85">
            <v>84</v>
          </cell>
          <cell r="F85" t="str">
            <v/>
          </cell>
          <cell r="G85" t="str">
            <v/>
          </cell>
          <cell r="H85" t="str">
            <v/>
          </cell>
          <cell r="I85" t="str">
            <v/>
          </cell>
          <cell r="J85" t="str">
            <v/>
          </cell>
          <cell r="K85" t="str">
            <v/>
          </cell>
          <cell r="L85" t="str">
            <v/>
          </cell>
        </row>
        <row r="86">
          <cell r="A86" t="str">
            <v/>
          </cell>
          <cell r="B86" t="str">
            <v/>
          </cell>
          <cell r="C86">
            <v>85</v>
          </cell>
          <cell r="F86" t="str">
            <v/>
          </cell>
          <cell r="G86" t="str">
            <v/>
          </cell>
          <cell r="H86" t="str">
            <v/>
          </cell>
          <cell r="I86" t="str">
            <v/>
          </cell>
          <cell r="J86" t="str">
            <v/>
          </cell>
          <cell r="K86" t="str">
            <v/>
          </cell>
          <cell r="L86" t="str">
            <v/>
          </cell>
        </row>
        <row r="87">
          <cell r="A87" t="str">
            <v/>
          </cell>
          <cell r="B87" t="str">
            <v/>
          </cell>
          <cell r="C87">
            <v>86</v>
          </cell>
          <cell r="F87" t="str">
            <v/>
          </cell>
          <cell r="G87" t="str">
            <v/>
          </cell>
          <cell r="H87" t="str">
            <v/>
          </cell>
          <cell r="I87" t="str">
            <v/>
          </cell>
          <cell r="J87" t="str">
            <v/>
          </cell>
          <cell r="K87" t="str">
            <v/>
          </cell>
          <cell r="L87" t="str">
            <v/>
          </cell>
        </row>
        <row r="88">
          <cell r="A88" t="str">
            <v/>
          </cell>
          <cell r="B88" t="str">
            <v/>
          </cell>
          <cell r="C88">
            <v>87</v>
          </cell>
          <cell r="F88" t="str">
            <v/>
          </cell>
          <cell r="G88" t="str">
            <v/>
          </cell>
          <cell r="H88" t="str">
            <v/>
          </cell>
          <cell r="I88" t="str">
            <v/>
          </cell>
          <cell r="J88" t="str">
            <v/>
          </cell>
          <cell r="K88" t="str">
            <v/>
          </cell>
          <cell r="L88" t="str">
            <v/>
          </cell>
        </row>
        <row r="89">
          <cell r="A89" t="str">
            <v/>
          </cell>
          <cell r="B89" t="str">
            <v/>
          </cell>
          <cell r="C89">
            <v>88</v>
          </cell>
          <cell r="F89" t="str">
            <v/>
          </cell>
          <cell r="G89" t="str">
            <v/>
          </cell>
          <cell r="H89" t="str">
            <v/>
          </cell>
          <cell r="I89" t="str">
            <v/>
          </cell>
          <cell r="J89" t="str">
            <v/>
          </cell>
          <cell r="K89" t="str">
            <v/>
          </cell>
          <cell r="L89" t="str">
            <v/>
          </cell>
        </row>
        <row r="90">
          <cell r="A90" t="str">
            <v/>
          </cell>
          <cell r="B90" t="str">
            <v/>
          </cell>
          <cell r="C90">
            <v>89</v>
          </cell>
          <cell r="F90" t="str">
            <v/>
          </cell>
          <cell r="G90" t="str">
            <v/>
          </cell>
          <cell r="H90" t="str">
            <v/>
          </cell>
          <cell r="I90" t="str">
            <v/>
          </cell>
          <cell r="J90" t="str">
            <v/>
          </cell>
          <cell r="K90" t="str">
            <v/>
          </cell>
          <cell r="L90" t="str">
            <v/>
          </cell>
        </row>
        <row r="91">
          <cell r="A91" t="str">
            <v/>
          </cell>
          <cell r="B91" t="str">
            <v/>
          </cell>
          <cell r="C91">
            <v>90</v>
          </cell>
          <cell r="F91" t="str">
            <v/>
          </cell>
          <cell r="G91" t="str">
            <v/>
          </cell>
          <cell r="H91" t="str">
            <v/>
          </cell>
          <cell r="I91" t="str">
            <v/>
          </cell>
          <cell r="J91" t="str">
            <v/>
          </cell>
          <cell r="K91" t="str">
            <v/>
          </cell>
          <cell r="L91" t="str">
            <v/>
          </cell>
        </row>
        <row r="92">
          <cell r="A92" t="str">
            <v/>
          </cell>
          <cell r="B92" t="str">
            <v/>
          </cell>
          <cell r="C92">
            <v>91</v>
          </cell>
          <cell r="F92" t="str">
            <v/>
          </cell>
          <cell r="G92" t="str">
            <v/>
          </cell>
          <cell r="H92" t="str">
            <v/>
          </cell>
          <cell r="I92" t="str">
            <v/>
          </cell>
          <cell r="J92" t="str">
            <v/>
          </cell>
          <cell r="K92" t="str">
            <v/>
          </cell>
          <cell r="L92" t="str">
            <v/>
          </cell>
        </row>
        <row r="93">
          <cell r="A93" t="str">
            <v/>
          </cell>
          <cell r="B93" t="str">
            <v/>
          </cell>
          <cell r="C93">
            <v>92</v>
          </cell>
          <cell r="F93" t="str">
            <v/>
          </cell>
          <cell r="G93" t="str">
            <v/>
          </cell>
          <cell r="H93" t="str">
            <v/>
          </cell>
          <cell r="I93" t="str">
            <v/>
          </cell>
          <cell r="J93" t="str">
            <v/>
          </cell>
          <cell r="K93" t="str">
            <v/>
          </cell>
          <cell r="L93" t="str">
            <v/>
          </cell>
        </row>
        <row r="94">
          <cell r="A94" t="str">
            <v/>
          </cell>
          <cell r="B94" t="str">
            <v/>
          </cell>
          <cell r="C94">
            <v>93</v>
          </cell>
          <cell r="F94" t="str">
            <v/>
          </cell>
          <cell r="G94" t="str">
            <v/>
          </cell>
          <cell r="H94" t="str">
            <v/>
          </cell>
          <cell r="I94" t="str">
            <v/>
          </cell>
          <cell r="J94" t="str">
            <v/>
          </cell>
          <cell r="K94" t="str">
            <v/>
          </cell>
          <cell r="L94" t="str">
            <v/>
          </cell>
        </row>
        <row r="95">
          <cell r="A95" t="str">
            <v/>
          </cell>
          <cell r="B95" t="str">
            <v/>
          </cell>
          <cell r="C95">
            <v>94</v>
          </cell>
          <cell r="F95" t="str">
            <v/>
          </cell>
          <cell r="G95" t="str">
            <v/>
          </cell>
          <cell r="H95" t="str">
            <v/>
          </cell>
          <cell r="I95" t="str">
            <v/>
          </cell>
          <cell r="J95" t="str">
            <v/>
          </cell>
          <cell r="K95" t="str">
            <v/>
          </cell>
          <cell r="L95" t="str">
            <v/>
          </cell>
        </row>
        <row r="96">
          <cell r="A96" t="str">
            <v/>
          </cell>
          <cell r="B96" t="str">
            <v/>
          </cell>
          <cell r="C96">
            <v>95</v>
          </cell>
          <cell r="F96" t="str">
            <v/>
          </cell>
          <cell r="G96" t="str">
            <v/>
          </cell>
          <cell r="H96" t="str">
            <v/>
          </cell>
          <cell r="I96" t="str">
            <v/>
          </cell>
          <cell r="J96" t="str">
            <v/>
          </cell>
          <cell r="K96" t="str">
            <v/>
          </cell>
          <cell r="L96" t="str">
            <v/>
          </cell>
        </row>
        <row r="97">
          <cell r="A97" t="str">
            <v/>
          </cell>
          <cell r="B97" t="str">
            <v/>
          </cell>
          <cell r="C97">
            <v>96</v>
          </cell>
          <cell r="F97" t="str">
            <v/>
          </cell>
          <cell r="G97" t="str">
            <v/>
          </cell>
          <cell r="H97" t="str">
            <v/>
          </cell>
          <cell r="I97" t="str">
            <v/>
          </cell>
          <cell r="J97" t="str">
            <v/>
          </cell>
          <cell r="K97" t="str">
            <v/>
          </cell>
          <cell r="L97" t="str">
            <v/>
          </cell>
        </row>
        <row r="98">
          <cell r="A98" t="str">
            <v/>
          </cell>
          <cell r="B98" t="str">
            <v/>
          </cell>
          <cell r="C98">
            <v>97</v>
          </cell>
          <cell r="F98" t="str">
            <v/>
          </cell>
          <cell r="G98" t="str">
            <v/>
          </cell>
          <cell r="H98" t="str">
            <v/>
          </cell>
          <cell r="I98" t="str">
            <v/>
          </cell>
          <cell r="J98" t="str">
            <v/>
          </cell>
          <cell r="K98" t="str">
            <v/>
          </cell>
          <cell r="L98" t="str">
            <v/>
          </cell>
        </row>
        <row r="99">
          <cell r="A99" t="str">
            <v/>
          </cell>
          <cell r="B99" t="str">
            <v/>
          </cell>
          <cell r="C99">
            <v>98</v>
          </cell>
          <cell r="F99" t="str">
            <v/>
          </cell>
          <cell r="G99" t="str">
            <v/>
          </cell>
          <cell r="H99" t="str">
            <v/>
          </cell>
          <cell r="I99" t="str">
            <v/>
          </cell>
          <cell r="J99" t="str">
            <v/>
          </cell>
          <cell r="K99" t="str">
            <v/>
          </cell>
          <cell r="L99" t="str">
            <v/>
          </cell>
        </row>
        <row r="100">
          <cell r="A100" t="str">
            <v/>
          </cell>
          <cell r="B100" t="str">
            <v/>
          </cell>
          <cell r="C100">
            <v>99</v>
          </cell>
          <cell r="F100" t="str">
            <v/>
          </cell>
          <cell r="G100" t="str">
            <v/>
          </cell>
          <cell r="H100" t="str">
            <v/>
          </cell>
          <cell r="I100" t="str">
            <v/>
          </cell>
          <cell r="J100" t="str">
            <v/>
          </cell>
          <cell r="K100" t="str">
            <v/>
          </cell>
          <cell r="L100" t="str">
            <v/>
          </cell>
        </row>
        <row r="101">
          <cell r="A101" t="str">
            <v/>
          </cell>
          <cell r="B101" t="str">
            <v/>
          </cell>
          <cell r="C101">
            <v>100</v>
          </cell>
          <cell r="F101" t="str">
            <v/>
          </cell>
          <cell r="G101" t="str">
            <v/>
          </cell>
          <cell r="H101" t="str">
            <v/>
          </cell>
          <cell r="I101" t="str">
            <v/>
          </cell>
          <cell r="J101" t="str">
            <v/>
          </cell>
          <cell r="K101" t="str">
            <v/>
          </cell>
          <cell r="L101" t="str">
            <v/>
          </cell>
        </row>
        <row r="102">
          <cell r="A102" t="str">
            <v/>
          </cell>
          <cell r="B102" t="str">
            <v/>
          </cell>
          <cell r="C102">
            <v>101</v>
          </cell>
          <cell r="F102" t="str">
            <v/>
          </cell>
          <cell r="G102" t="str">
            <v/>
          </cell>
          <cell r="H102" t="str">
            <v/>
          </cell>
          <cell r="I102" t="str">
            <v/>
          </cell>
          <cell r="J102" t="str">
            <v/>
          </cell>
          <cell r="K102" t="str">
            <v/>
          </cell>
          <cell r="L102" t="str">
            <v/>
          </cell>
        </row>
        <row r="103">
          <cell r="A103" t="str">
            <v/>
          </cell>
          <cell r="B103" t="str">
            <v/>
          </cell>
          <cell r="C103">
            <v>102</v>
          </cell>
          <cell r="F103" t="str">
            <v/>
          </cell>
          <cell r="G103" t="str">
            <v/>
          </cell>
          <cell r="H103" t="str">
            <v/>
          </cell>
          <cell r="I103" t="str">
            <v/>
          </cell>
          <cell r="J103" t="str">
            <v/>
          </cell>
          <cell r="K103" t="str">
            <v/>
          </cell>
          <cell r="L103" t="str">
            <v/>
          </cell>
        </row>
        <row r="104">
          <cell r="A104" t="str">
            <v/>
          </cell>
          <cell r="B104" t="str">
            <v/>
          </cell>
          <cell r="C104">
            <v>103</v>
          </cell>
          <cell r="F104" t="str">
            <v/>
          </cell>
          <cell r="G104" t="str">
            <v/>
          </cell>
          <cell r="H104" t="str">
            <v/>
          </cell>
          <cell r="I104" t="str">
            <v/>
          </cell>
          <cell r="J104" t="str">
            <v/>
          </cell>
          <cell r="K104" t="str">
            <v/>
          </cell>
          <cell r="L104" t="str">
            <v/>
          </cell>
        </row>
        <row r="105">
          <cell r="A105" t="str">
            <v/>
          </cell>
          <cell r="B105" t="str">
            <v/>
          </cell>
          <cell r="C105">
            <v>104</v>
          </cell>
          <cell r="F105" t="str">
            <v/>
          </cell>
          <cell r="G105" t="str">
            <v/>
          </cell>
          <cell r="H105" t="str">
            <v/>
          </cell>
          <cell r="I105" t="str">
            <v/>
          </cell>
          <cell r="J105" t="str">
            <v/>
          </cell>
          <cell r="K105" t="str">
            <v/>
          </cell>
          <cell r="L105" t="str">
            <v/>
          </cell>
        </row>
        <row r="106">
          <cell r="A106" t="str">
            <v/>
          </cell>
          <cell r="B106" t="str">
            <v/>
          </cell>
          <cell r="C106">
            <v>105</v>
          </cell>
          <cell r="F106" t="str">
            <v/>
          </cell>
          <cell r="G106" t="str">
            <v/>
          </cell>
          <cell r="H106" t="str">
            <v/>
          </cell>
          <cell r="I106" t="str">
            <v/>
          </cell>
          <cell r="J106" t="str">
            <v/>
          </cell>
          <cell r="K106" t="str">
            <v/>
          </cell>
          <cell r="L106" t="str">
            <v/>
          </cell>
        </row>
        <row r="107">
          <cell r="A107" t="str">
            <v/>
          </cell>
          <cell r="B107" t="str">
            <v/>
          </cell>
          <cell r="C107">
            <v>106</v>
          </cell>
          <cell r="F107" t="str">
            <v/>
          </cell>
          <cell r="G107" t="str">
            <v/>
          </cell>
          <cell r="H107" t="str">
            <v/>
          </cell>
          <cell r="I107" t="str">
            <v/>
          </cell>
          <cell r="J107" t="str">
            <v/>
          </cell>
          <cell r="K107" t="str">
            <v/>
          </cell>
          <cell r="L107" t="str">
            <v/>
          </cell>
        </row>
        <row r="108">
          <cell r="A108" t="str">
            <v/>
          </cell>
          <cell r="B108" t="str">
            <v/>
          </cell>
          <cell r="C108">
            <v>107</v>
          </cell>
          <cell r="F108" t="str">
            <v/>
          </cell>
          <cell r="G108" t="str">
            <v/>
          </cell>
          <cell r="H108" t="str">
            <v/>
          </cell>
          <cell r="I108" t="str">
            <v/>
          </cell>
          <cell r="J108" t="str">
            <v/>
          </cell>
          <cell r="K108" t="str">
            <v/>
          </cell>
          <cell r="L108" t="str">
            <v/>
          </cell>
        </row>
        <row r="109">
          <cell r="A109" t="str">
            <v/>
          </cell>
          <cell r="B109" t="str">
            <v/>
          </cell>
          <cell r="C109">
            <v>108</v>
          </cell>
          <cell r="F109" t="str">
            <v/>
          </cell>
          <cell r="G109" t="str">
            <v/>
          </cell>
          <cell r="H109" t="str">
            <v/>
          </cell>
          <cell r="I109" t="str">
            <v/>
          </cell>
          <cell r="J109" t="str">
            <v/>
          </cell>
          <cell r="K109" t="str">
            <v/>
          </cell>
          <cell r="L109" t="str">
            <v/>
          </cell>
        </row>
        <row r="110">
          <cell r="A110" t="str">
            <v/>
          </cell>
          <cell r="B110" t="str">
            <v/>
          </cell>
          <cell r="C110">
            <v>109</v>
          </cell>
          <cell r="F110" t="str">
            <v/>
          </cell>
          <cell r="G110" t="str">
            <v/>
          </cell>
          <cell r="H110" t="str">
            <v/>
          </cell>
          <cell r="I110" t="str">
            <v/>
          </cell>
          <cell r="J110" t="str">
            <v/>
          </cell>
          <cell r="K110" t="str">
            <v/>
          </cell>
          <cell r="L110" t="str">
            <v/>
          </cell>
        </row>
        <row r="111">
          <cell r="A111" t="str">
            <v/>
          </cell>
          <cell r="B111" t="str">
            <v/>
          </cell>
          <cell r="C111">
            <v>110</v>
          </cell>
          <cell r="F111" t="str">
            <v/>
          </cell>
          <cell r="G111" t="str">
            <v/>
          </cell>
          <cell r="H111" t="str">
            <v/>
          </cell>
          <cell r="I111" t="str">
            <v/>
          </cell>
          <cell r="J111" t="str">
            <v/>
          </cell>
          <cell r="K111" t="str">
            <v/>
          </cell>
          <cell r="L111" t="str">
            <v/>
          </cell>
        </row>
        <row r="112">
          <cell r="A112" t="str">
            <v/>
          </cell>
          <cell r="B112" t="str">
            <v/>
          </cell>
          <cell r="C112">
            <v>111</v>
          </cell>
          <cell r="F112" t="str">
            <v/>
          </cell>
          <cell r="G112" t="str">
            <v/>
          </cell>
          <cell r="H112" t="str">
            <v/>
          </cell>
          <cell r="I112" t="str">
            <v/>
          </cell>
          <cell r="J112" t="str">
            <v/>
          </cell>
          <cell r="K112" t="str">
            <v/>
          </cell>
          <cell r="L112" t="str">
            <v/>
          </cell>
        </row>
        <row r="113">
          <cell r="A113" t="str">
            <v/>
          </cell>
          <cell r="B113" t="str">
            <v/>
          </cell>
          <cell r="C113">
            <v>112</v>
          </cell>
          <cell r="F113" t="str">
            <v/>
          </cell>
          <cell r="G113" t="str">
            <v/>
          </cell>
          <cell r="H113" t="str">
            <v/>
          </cell>
          <cell r="I113" t="str">
            <v/>
          </cell>
          <cell r="J113" t="str">
            <v/>
          </cell>
          <cell r="K113" t="str">
            <v/>
          </cell>
          <cell r="L113" t="str">
            <v/>
          </cell>
        </row>
        <row r="114">
          <cell r="A114" t="str">
            <v/>
          </cell>
          <cell r="B114" t="str">
            <v/>
          </cell>
          <cell r="C114">
            <v>113</v>
          </cell>
          <cell r="F114" t="str">
            <v/>
          </cell>
          <cell r="G114" t="str">
            <v/>
          </cell>
          <cell r="H114" t="str">
            <v/>
          </cell>
          <cell r="I114" t="str">
            <v/>
          </cell>
          <cell r="J114" t="str">
            <v/>
          </cell>
          <cell r="K114" t="str">
            <v/>
          </cell>
          <cell r="L114" t="str">
            <v/>
          </cell>
        </row>
        <row r="115">
          <cell r="A115" t="str">
            <v/>
          </cell>
          <cell r="B115" t="str">
            <v/>
          </cell>
          <cell r="C115">
            <v>114</v>
          </cell>
          <cell r="F115" t="str">
            <v/>
          </cell>
          <cell r="G115" t="str">
            <v/>
          </cell>
          <cell r="H115" t="str">
            <v/>
          </cell>
          <cell r="I115" t="str">
            <v/>
          </cell>
          <cell r="J115" t="str">
            <v/>
          </cell>
          <cell r="K115" t="str">
            <v/>
          </cell>
          <cell r="L115" t="str">
            <v/>
          </cell>
        </row>
        <row r="116">
          <cell r="A116" t="str">
            <v/>
          </cell>
          <cell r="B116" t="str">
            <v/>
          </cell>
          <cell r="C116">
            <v>115</v>
          </cell>
          <cell r="F116" t="str">
            <v/>
          </cell>
          <cell r="G116" t="str">
            <v/>
          </cell>
          <cell r="H116" t="str">
            <v/>
          </cell>
          <cell r="I116" t="str">
            <v/>
          </cell>
          <cell r="J116" t="str">
            <v/>
          </cell>
          <cell r="K116" t="str">
            <v/>
          </cell>
          <cell r="L116" t="str">
            <v/>
          </cell>
        </row>
        <row r="117">
          <cell r="A117" t="str">
            <v/>
          </cell>
          <cell r="B117" t="str">
            <v/>
          </cell>
          <cell r="C117">
            <v>116</v>
          </cell>
          <cell r="F117" t="str">
            <v/>
          </cell>
          <cell r="G117" t="str">
            <v/>
          </cell>
          <cell r="H117" t="str">
            <v/>
          </cell>
          <cell r="I117" t="str">
            <v/>
          </cell>
          <cell r="J117" t="str">
            <v/>
          </cell>
          <cell r="K117" t="str">
            <v/>
          </cell>
          <cell r="L117" t="str">
            <v/>
          </cell>
        </row>
        <row r="118">
          <cell r="A118" t="str">
            <v/>
          </cell>
          <cell r="B118" t="str">
            <v/>
          </cell>
          <cell r="C118">
            <v>117</v>
          </cell>
          <cell r="F118" t="str">
            <v/>
          </cell>
          <cell r="G118" t="str">
            <v/>
          </cell>
          <cell r="H118" t="str">
            <v/>
          </cell>
          <cell r="I118" t="str">
            <v/>
          </cell>
          <cell r="J118" t="str">
            <v/>
          </cell>
          <cell r="K118" t="str">
            <v/>
          </cell>
          <cell r="L118" t="str">
            <v/>
          </cell>
        </row>
        <row r="119">
          <cell r="A119" t="str">
            <v/>
          </cell>
          <cell r="B119" t="str">
            <v/>
          </cell>
          <cell r="C119">
            <v>118</v>
          </cell>
          <cell r="F119" t="str">
            <v/>
          </cell>
          <cell r="G119" t="str">
            <v/>
          </cell>
          <cell r="H119" t="str">
            <v/>
          </cell>
          <cell r="I119" t="str">
            <v/>
          </cell>
          <cell r="J119" t="str">
            <v/>
          </cell>
          <cell r="K119" t="str">
            <v/>
          </cell>
          <cell r="L119" t="str">
            <v/>
          </cell>
        </row>
        <row r="120">
          <cell r="A120" t="str">
            <v/>
          </cell>
          <cell r="B120" t="str">
            <v/>
          </cell>
          <cell r="C120">
            <v>119</v>
          </cell>
          <cell r="F120" t="str">
            <v/>
          </cell>
          <cell r="G120" t="str">
            <v/>
          </cell>
          <cell r="H120" t="str">
            <v/>
          </cell>
          <cell r="I120" t="str">
            <v/>
          </cell>
          <cell r="J120" t="str">
            <v/>
          </cell>
          <cell r="K120" t="str">
            <v/>
          </cell>
          <cell r="L120" t="str">
            <v/>
          </cell>
        </row>
        <row r="121">
          <cell r="A121" t="str">
            <v/>
          </cell>
          <cell r="B121" t="str">
            <v/>
          </cell>
          <cell r="C121">
            <v>120</v>
          </cell>
          <cell r="F121" t="str">
            <v/>
          </cell>
          <cell r="G121" t="str">
            <v/>
          </cell>
          <cell r="H121" t="str">
            <v/>
          </cell>
          <cell r="I121" t="str">
            <v/>
          </cell>
          <cell r="J121" t="str">
            <v/>
          </cell>
          <cell r="K121" t="str">
            <v/>
          </cell>
          <cell r="L121" t="str">
            <v/>
          </cell>
        </row>
        <row r="122">
          <cell r="A122" t="str">
            <v/>
          </cell>
          <cell r="B122" t="str">
            <v/>
          </cell>
          <cell r="C122">
            <v>121</v>
          </cell>
          <cell r="F122" t="str">
            <v/>
          </cell>
          <cell r="G122" t="str">
            <v/>
          </cell>
          <cell r="H122" t="str">
            <v/>
          </cell>
          <cell r="I122" t="str">
            <v/>
          </cell>
          <cell r="J122" t="str">
            <v/>
          </cell>
          <cell r="K122" t="str">
            <v/>
          </cell>
          <cell r="L122" t="str">
            <v/>
          </cell>
        </row>
        <row r="123">
          <cell r="A123" t="str">
            <v/>
          </cell>
          <cell r="B123" t="str">
            <v/>
          </cell>
          <cell r="C123">
            <v>122</v>
          </cell>
          <cell r="F123" t="str">
            <v/>
          </cell>
          <cell r="G123" t="str">
            <v/>
          </cell>
          <cell r="H123" t="str">
            <v/>
          </cell>
          <cell r="I123" t="str">
            <v/>
          </cell>
          <cell r="J123" t="str">
            <v/>
          </cell>
          <cell r="K123" t="str">
            <v/>
          </cell>
          <cell r="L123" t="str">
            <v/>
          </cell>
        </row>
        <row r="124">
          <cell r="A124" t="str">
            <v/>
          </cell>
          <cell r="B124" t="str">
            <v/>
          </cell>
          <cell r="C124">
            <v>123</v>
          </cell>
          <cell r="F124" t="str">
            <v/>
          </cell>
          <cell r="G124" t="str">
            <v/>
          </cell>
          <cell r="H124" t="str">
            <v/>
          </cell>
          <cell r="I124" t="str">
            <v/>
          </cell>
          <cell r="J124" t="str">
            <v/>
          </cell>
          <cell r="K124" t="str">
            <v/>
          </cell>
          <cell r="L124" t="str">
            <v/>
          </cell>
        </row>
        <row r="125">
          <cell r="A125" t="str">
            <v/>
          </cell>
          <cell r="B125" t="str">
            <v/>
          </cell>
          <cell r="C125">
            <v>124</v>
          </cell>
          <cell r="F125" t="str">
            <v/>
          </cell>
          <cell r="G125" t="str">
            <v/>
          </cell>
          <cell r="H125" t="str">
            <v/>
          </cell>
          <cell r="I125" t="str">
            <v/>
          </cell>
          <cell r="J125" t="str">
            <v/>
          </cell>
          <cell r="K125" t="str">
            <v/>
          </cell>
          <cell r="L125" t="str">
            <v/>
          </cell>
        </row>
        <row r="126">
          <cell r="A126" t="str">
            <v/>
          </cell>
          <cell r="B126" t="str">
            <v/>
          </cell>
          <cell r="C126">
            <v>125</v>
          </cell>
          <cell r="F126" t="str">
            <v/>
          </cell>
          <cell r="G126" t="str">
            <v/>
          </cell>
          <cell r="H126" t="str">
            <v/>
          </cell>
          <cell r="I126" t="str">
            <v/>
          </cell>
          <cell r="J126" t="str">
            <v/>
          </cell>
          <cell r="K126" t="str">
            <v/>
          </cell>
          <cell r="L126" t="str">
            <v/>
          </cell>
        </row>
        <row r="127">
          <cell r="A127" t="str">
            <v/>
          </cell>
          <cell r="B127" t="str">
            <v/>
          </cell>
          <cell r="C127">
            <v>126</v>
          </cell>
          <cell r="F127" t="str">
            <v/>
          </cell>
          <cell r="G127" t="str">
            <v/>
          </cell>
          <cell r="H127" t="str">
            <v/>
          </cell>
          <cell r="I127" t="str">
            <v/>
          </cell>
          <cell r="J127" t="str">
            <v/>
          </cell>
          <cell r="K127" t="str">
            <v/>
          </cell>
          <cell r="L127" t="str">
            <v/>
          </cell>
        </row>
        <row r="128">
          <cell r="A128" t="str">
            <v/>
          </cell>
          <cell r="B128" t="str">
            <v/>
          </cell>
          <cell r="C128">
            <v>127</v>
          </cell>
          <cell r="F128" t="str">
            <v/>
          </cell>
          <cell r="G128" t="str">
            <v/>
          </cell>
          <cell r="H128" t="str">
            <v/>
          </cell>
          <cell r="I128" t="str">
            <v/>
          </cell>
          <cell r="J128" t="str">
            <v/>
          </cell>
          <cell r="K128" t="str">
            <v/>
          </cell>
          <cell r="L128" t="str">
            <v/>
          </cell>
        </row>
        <row r="129">
          <cell r="A129" t="str">
            <v/>
          </cell>
          <cell r="B129" t="str">
            <v/>
          </cell>
          <cell r="C129">
            <v>128</v>
          </cell>
          <cell r="F129" t="str">
            <v/>
          </cell>
          <cell r="G129" t="str">
            <v/>
          </cell>
          <cell r="H129" t="str">
            <v/>
          </cell>
          <cell r="I129" t="str">
            <v/>
          </cell>
          <cell r="J129" t="str">
            <v/>
          </cell>
          <cell r="K129" t="str">
            <v/>
          </cell>
          <cell r="L129" t="str">
            <v/>
          </cell>
        </row>
        <row r="130">
          <cell r="A130" t="str">
            <v/>
          </cell>
          <cell r="B130" t="str">
            <v/>
          </cell>
          <cell r="C130">
            <v>129</v>
          </cell>
          <cell r="F130" t="str">
            <v/>
          </cell>
          <cell r="G130" t="str">
            <v/>
          </cell>
          <cell r="H130" t="str">
            <v/>
          </cell>
          <cell r="I130" t="str">
            <v/>
          </cell>
          <cell r="J130" t="str">
            <v/>
          </cell>
          <cell r="K130" t="str">
            <v/>
          </cell>
          <cell r="L130" t="str">
            <v/>
          </cell>
        </row>
        <row r="131">
          <cell r="A131" t="str">
            <v/>
          </cell>
          <cell r="B131" t="str">
            <v/>
          </cell>
          <cell r="C131">
            <v>130</v>
          </cell>
          <cell r="F131" t="str">
            <v/>
          </cell>
          <cell r="G131" t="str">
            <v/>
          </cell>
          <cell r="H131" t="str">
            <v/>
          </cell>
          <cell r="I131" t="str">
            <v/>
          </cell>
          <cell r="J131" t="str">
            <v/>
          </cell>
          <cell r="K131" t="str">
            <v/>
          </cell>
          <cell r="L131" t="str">
            <v/>
          </cell>
        </row>
        <row r="132">
          <cell r="A132" t="str">
            <v/>
          </cell>
          <cell r="B132" t="str">
            <v/>
          </cell>
          <cell r="C132">
            <v>131</v>
          </cell>
          <cell r="F132" t="str">
            <v/>
          </cell>
          <cell r="G132" t="str">
            <v/>
          </cell>
          <cell r="H132" t="str">
            <v/>
          </cell>
          <cell r="I132" t="str">
            <v/>
          </cell>
          <cell r="J132" t="str">
            <v/>
          </cell>
          <cell r="K132" t="str">
            <v/>
          </cell>
          <cell r="L132" t="str">
            <v/>
          </cell>
        </row>
        <row r="133">
          <cell r="A133" t="str">
            <v/>
          </cell>
          <cell r="B133" t="str">
            <v/>
          </cell>
          <cell r="C133">
            <v>132</v>
          </cell>
          <cell r="F133" t="str">
            <v/>
          </cell>
          <cell r="G133" t="str">
            <v/>
          </cell>
          <cell r="H133" t="str">
            <v/>
          </cell>
          <cell r="I133" t="str">
            <v/>
          </cell>
          <cell r="J133" t="str">
            <v/>
          </cell>
          <cell r="K133" t="str">
            <v/>
          </cell>
          <cell r="L133" t="str">
            <v/>
          </cell>
        </row>
        <row r="134">
          <cell r="A134" t="str">
            <v/>
          </cell>
          <cell r="B134" t="str">
            <v/>
          </cell>
          <cell r="C134">
            <v>133</v>
          </cell>
          <cell r="F134" t="str">
            <v/>
          </cell>
          <cell r="G134" t="str">
            <v/>
          </cell>
          <cell r="H134" t="str">
            <v/>
          </cell>
          <cell r="I134" t="str">
            <v/>
          </cell>
          <cell r="J134" t="str">
            <v/>
          </cell>
          <cell r="K134" t="str">
            <v/>
          </cell>
          <cell r="L134" t="str">
            <v/>
          </cell>
        </row>
        <row r="135">
          <cell r="A135" t="str">
            <v/>
          </cell>
          <cell r="B135" t="str">
            <v/>
          </cell>
          <cell r="C135">
            <v>134</v>
          </cell>
          <cell r="F135" t="str">
            <v/>
          </cell>
          <cell r="G135" t="str">
            <v/>
          </cell>
          <cell r="H135" t="str">
            <v/>
          </cell>
          <cell r="I135" t="str">
            <v/>
          </cell>
          <cell r="J135" t="str">
            <v/>
          </cell>
          <cell r="K135" t="str">
            <v/>
          </cell>
          <cell r="L135" t="str">
            <v/>
          </cell>
        </row>
        <row r="136">
          <cell r="A136" t="str">
            <v/>
          </cell>
          <cell r="B136" t="str">
            <v/>
          </cell>
          <cell r="C136">
            <v>135</v>
          </cell>
          <cell r="F136" t="str">
            <v/>
          </cell>
          <cell r="G136" t="str">
            <v/>
          </cell>
          <cell r="H136" t="str">
            <v/>
          </cell>
          <cell r="I136" t="str">
            <v/>
          </cell>
          <cell r="J136" t="str">
            <v/>
          </cell>
          <cell r="K136" t="str">
            <v/>
          </cell>
          <cell r="L136" t="str">
            <v/>
          </cell>
        </row>
        <row r="137">
          <cell r="A137" t="str">
            <v/>
          </cell>
          <cell r="B137" t="str">
            <v/>
          </cell>
          <cell r="C137">
            <v>136</v>
          </cell>
          <cell r="F137" t="str">
            <v/>
          </cell>
          <cell r="G137" t="str">
            <v/>
          </cell>
          <cell r="H137" t="str">
            <v/>
          </cell>
          <cell r="I137" t="str">
            <v/>
          </cell>
          <cell r="J137" t="str">
            <v/>
          </cell>
          <cell r="K137" t="str">
            <v/>
          </cell>
          <cell r="L137" t="str">
            <v/>
          </cell>
        </row>
        <row r="138">
          <cell r="A138" t="str">
            <v/>
          </cell>
          <cell r="B138" t="str">
            <v/>
          </cell>
          <cell r="C138">
            <v>137</v>
          </cell>
          <cell r="F138" t="str">
            <v/>
          </cell>
          <cell r="G138" t="str">
            <v/>
          </cell>
          <cell r="H138" t="str">
            <v/>
          </cell>
          <cell r="I138" t="str">
            <v/>
          </cell>
          <cell r="J138" t="str">
            <v/>
          </cell>
          <cell r="K138" t="str">
            <v/>
          </cell>
          <cell r="L138" t="str">
            <v/>
          </cell>
        </row>
        <row r="139">
          <cell r="A139" t="str">
            <v/>
          </cell>
          <cell r="B139" t="str">
            <v/>
          </cell>
          <cell r="C139">
            <v>138</v>
          </cell>
          <cell r="F139" t="str">
            <v/>
          </cell>
          <cell r="G139" t="str">
            <v/>
          </cell>
          <cell r="H139" t="str">
            <v/>
          </cell>
          <cell r="I139" t="str">
            <v/>
          </cell>
          <cell r="J139" t="str">
            <v/>
          </cell>
          <cell r="K139" t="str">
            <v/>
          </cell>
          <cell r="L139" t="str">
            <v/>
          </cell>
        </row>
        <row r="140">
          <cell r="A140" t="str">
            <v/>
          </cell>
          <cell r="B140" t="str">
            <v/>
          </cell>
          <cell r="C140">
            <v>139</v>
          </cell>
          <cell r="F140" t="str">
            <v/>
          </cell>
          <cell r="G140" t="str">
            <v/>
          </cell>
          <cell r="H140" t="str">
            <v/>
          </cell>
          <cell r="I140" t="str">
            <v/>
          </cell>
          <cell r="J140" t="str">
            <v/>
          </cell>
          <cell r="K140" t="str">
            <v/>
          </cell>
          <cell r="L140" t="str">
            <v/>
          </cell>
        </row>
        <row r="141">
          <cell r="A141" t="str">
            <v/>
          </cell>
          <cell r="B141" t="str">
            <v/>
          </cell>
          <cell r="C141">
            <v>140</v>
          </cell>
          <cell r="F141" t="str">
            <v/>
          </cell>
          <cell r="G141" t="str">
            <v/>
          </cell>
          <cell r="H141" t="str">
            <v/>
          </cell>
          <cell r="I141" t="str">
            <v/>
          </cell>
          <cell r="J141" t="str">
            <v/>
          </cell>
          <cell r="K141" t="str">
            <v/>
          </cell>
          <cell r="L141" t="str">
            <v/>
          </cell>
        </row>
        <row r="142">
          <cell r="A142" t="str">
            <v/>
          </cell>
          <cell r="B142" t="str">
            <v/>
          </cell>
          <cell r="C142">
            <v>141</v>
          </cell>
          <cell r="F142" t="str">
            <v/>
          </cell>
          <cell r="G142" t="str">
            <v/>
          </cell>
          <cell r="H142" t="str">
            <v/>
          </cell>
          <cell r="I142" t="str">
            <v/>
          </cell>
          <cell r="J142" t="str">
            <v/>
          </cell>
          <cell r="K142" t="str">
            <v/>
          </cell>
          <cell r="L142" t="str">
            <v/>
          </cell>
        </row>
        <row r="143">
          <cell r="A143" t="str">
            <v/>
          </cell>
          <cell r="B143" t="str">
            <v/>
          </cell>
          <cell r="C143">
            <v>142</v>
          </cell>
          <cell r="F143" t="str">
            <v/>
          </cell>
          <cell r="G143" t="str">
            <v/>
          </cell>
          <cell r="H143" t="str">
            <v/>
          </cell>
          <cell r="I143" t="str">
            <v/>
          </cell>
          <cell r="J143" t="str">
            <v/>
          </cell>
          <cell r="K143" t="str">
            <v/>
          </cell>
          <cell r="L143" t="str">
            <v/>
          </cell>
        </row>
        <row r="144">
          <cell r="A144" t="str">
            <v/>
          </cell>
          <cell r="B144" t="str">
            <v/>
          </cell>
          <cell r="C144">
            <v>143</v>
          </cell>
          <cell r="F144" t="str">
            <v/>
          </cell>
          <cell r="G144" t="str">
            <v/>
          </cell>
          <cell r="H144" t="str">
            <v/>
          </cell>
          <cell r="I144" t="str">
            <v/>
          </cell>
          <cell r="J144" t="str">
            <v/>
          </cell>
          <cell r="K144" t="str">
            <v/>
          </cell>
          <cell r="L144" t="str">
            <v/>
          </cell>
        </row>
        <row r="145">
          <cell r="A145" t="str">
            <v/>
          </cell>
          <cell r="B145" t="str">
            <v/>
          </cell>
          <cell r="C145">
            <v>144</v>
          </cell>
          <cell r="F145" t="str">
            <v/>
          </cell>
          <cell r="G145" t="str">
            <v/>
          </cell>
          <cell r="H145" t="str">
            <v/>
          </cell>
          <cell r="I145" t="str">
            <v/>
          </cell>
          <cell r="J145" t="str">
            <v/>
          </cell>
          <cell r="K145" t="str">
            <v/>
          </cell>
          <cell r="L145" t="str">
            <v/>
          </cell>
        </row>
        <row r="146">
          <cell r="A146" t="str">
            <v/>
          </cell>
          <cell r="B146" t="str">
            <v/>
          </cell>
          <cell r="C146">
            <v>145</v>
          </cell>
          <cell r="F146" t="str">
            <v/>
          </cell>
          <cell r="G146" t="str">
            <v/>
          </cell>
          <cell r="H146" t="str">
            <v/>
          </cell>
          <cell r="I146" t="str">
            <v/>
          </cell>
          <cell r="J146" t="str">
            <v/>
          </cell>
          <cell r="K146" t="str">
            <v/>
          </cell>
          <cell r="L146" t="str">
            <v/>
          </cell>
        </row>
        <row r="147">
          <cell r="A147" t="str">
            <v/>
          </cell>
          <cell r="B147" t="str">
            <v/>
          </cell>
          <cell r="C147">
            <v>146</v>
          </cell>
          <cell r="F147" t="str">
            <v/>
          </cell>
          <cell r="G147" t="str">
            <v/>
          </cell>
          <cell r="H147" t="str">
            <v/>
          </cell>
          <cell r="I147" t="str">
            <v/>
          </cell>
          <cell r="J147" t="str">
            <v/>
          </cell>
          <cell r="K147" t="str">
            <v/>
          </cell>
          <cell r="L147" t="str">
            <v/>
          </cell>
        </row>
        <row r="148">
          <cell r="A148" t="str">
            <v/>
          </cell>
          <cell r="B148" t="str">
            <v/>
          </cell>
          <cell r="C148">
            <v>147</v>
          </cell>
          <cell r="F148" t="str">
            <v/>
          </cell>
          <cell r="G148" t="str">
            <v/>
          </cell>
          <cell r="H148" t="str">
            <v/>
          </cell>
          <cell r="I148" t="str">
            <v/>
          </cell>
          <cell r="J148" t="str">
            <v/>
          </cell>
          <cell r="K148" t="str">
            <v/>
          </cell>
          <cell r="L148" t="str">
            <v/>
          </cell>
        </row>
        <row r="149">
          <cell r="A149" t="str">
            <v/>
          </cell>
          <cell r="B149" t="str">
            <v/>
          </cell>
          <cell r="C149">
            <v>148</v>
          </cell>
          <cell r="F149" t="str">
            <v/>
          </cell>
          <cell r="G149" t="str">
            <v/>
          </cell>
          <cell r="H149" t="str">
            <v/>
          </cell>
          <cell r="I149" t="str">
            <v/>
          </cell>
          <cell r="J149" t="str">
            <v/>
          </cell>
          <cell r="K149" t="str">
            <v/>
          </cell>
          <cell r="L149" t="str">
            <v/>
          </cell>
        </row>
        <row r="150">
          <cell r="A150" t="str">
            <v/>
          </cell>
          <cell r="B150" t="str">
            <v/>
          </cell>
          <cell r="C150">
            <v>149</v>
          </cell>
          <cell r="F150" t="str">
            <v/>
          </cell>
          <cell r="G150" t="str">
            <v/>
          </cell>
          <cell r="H150" t="str">
            <v/>
          </cell>
          <cell r="I150" t="str">
            <v/>
          </cell>
          <cell r="J150" t="str">
            <v/>
          </cell>
          <cell r="K150" t="str">
            <v/>
          </cell>
          <cell r="L150" t="str">
            <v/>
          </cell>
        </row>
        <row r="151">
          <cell r="A151" t="str">
            <v/>
          </cell>
          <cell r="B151" t="str">
            <v/>
          </cell>
          <cell r="C151">
            <v>150</v>
          </cell>
          <cell r="F151" t="str">
            <v/>
          </cell>
          <cell r="G151" t="str">
            <v/>
          </cell>
          <cell r="H151" t="str">
            <v/>
          </cell>
          <cell r="I151" t="str">
            <v/>
          </cell>
          <cell r="J151" t="str">
            <v/>
          </cell>
          <cell r="K151" t="str">
            <v/>
          </cell>
          <cell r="L151" t="str">
            <v/>
          </cell>
        </row>
        <row r="152">
          <cell r="A152" t="str">
            <v/>
          </cell>
          <cell r="B152" t="str">
            <v/>
          </cell>
          <cell r="C152">
            <v>151</v>
          </cell>
          <cell r="F152" t="str">
            <v/>
          </cell>
          <cell r="G152" t="str">
            <v/>
          </cell>
          <cell r="H152" t="str">
            <v/>
          </cell>
          <cell r="I152" t="str">
            <v/>
          </cell>
          <cell r="J152" t="str">
            <v/>
          </cell>
          <cell r="K152" t="str">
            <v/>
          </cell>
          <cell r="L152" t="str">
            <v/>
          </cell>
        </row>
        <row r="153">
          <cell r="A153" t="str">
            <v/>
          </cell>
          <cell r="B153" t="str">
            <v/>
          </cell>
          <cell r="C153">
            <v>152</v>
          </cell>
          <cell r="F153" t="str">
            <v/>
          </cell>
          <cell r="G153" t="str">
            <v/>
          </cell>
          <cell r="H153" t="str">
            <v/>
          </cell>
          <cell r="I153" t="str">
            <v/>
          </cell>
          <cell r="J153" t="str">
            <v/>
          </cell>
          <cell r="K153" t="str">
            <v/>
          </cell>
          <cell r="L153" t="str">
            <v/>
          </cell>
        </row>
        <row r="154">
          <cell r="A154" t="str">
            <v/>
          </cell>
          <cell r="B154" t="str">
            <v/>
          </cell>
          <cell r="C154">
            <v>153</v>
          </cell>
          <cell r="F154" t="str">
            <v/>
          </cell>
          <cell r="G154" t="str">
            <v/>
          </cell>
          <cell r="H154" t="str">
            <v/>
          </cell>
          <cell r="I154" t="str">
            <v/>
          </cell>
          <cell r="J154" t="str">
            <v/>
          </cell>
          <cell r="K154" t="str">
            <v/>
          </cell>
          <cell r="L154" t="str">
            <v/>
          </cell>
        </row>
        <row r="155">
          <cell r="A155" t="str">
            <v/>
          </cell>
          <cell r="B155" t="str">
            <v/>
          </cell>
          <cell r="C155">
            <v>154</v>
          </cell>
          <cell r="F155" t="str">
            <v/>
          </cell>
          <cell r="G155" t="str">
            <v/>
          </cell>
          <cell r="H155" t="str">
            <v/>
          </cell>
          <cell r="I155" t="str">
            <v/>
          </cell>
          <cell r="J155" t="str">
            <v/>
          </cell>
          <cell r="K155" t="str">
            <v/>
          </cell>
          <cell r="L155" t="str">
            <v/>
          </cell>
        </row>
        <row r="156">
          <cell r="A156" t="str">
            <v/>
          </cell>
          <cell r="B156" t="str">
            <v/>
          </cell>
          <cell r="C156">
            <v>155</v>
          </cell>
          <cell r="F156" t="str">
            <v/>
          </cell>
          <cell r="G156" t="str">
            <v/>
          </cell>
          <cell r="H156" t="str">
            <v/>
          </cell>
          <cell r="I156" t="str">
            <v/>
          </cell>
          <cell r="J156" t="str">
            <v/>
          </cell>
          <cell r="K156" t="str">
            <v/>
          </cell>
          <cell r="L156" t="str">
            <v/>
          </cell>
        </row>
        <row r="157">
          <cell r="A157" t="str">
            <v/>
          </cell>
          <cell r="B157" t="str">
            <v/>
          </cell>
          <cell r="C157">
            <v>156</v>
          </cell>
          <cell r="F157" t="str">
            <v/>
          </cell>
          <cell r="G157" t="str">
            <v/>
          </cell>
          <cell r="H157" t="str">
            <v/>
          </cell>
          <cell r="I157" t="str">
            <v/>
          </cell>
          <cell r="J157" t="str">
            <v/>
          </cell>
          <cell r="K157" t="str">
            <v/>
          </cell>
          <cell r="L157" t="str">
            <v/>
          </cell>
        </row>
        <row r="158">
          <cell r="A158" t="str">
            <v/>
          </cell>
          <cell r="B158" t="str">
            <v/>
          </cell>
          <cell r="C158">
            <v>157</v>
          </cell>
          <cell r="F158" t="str">
            <v/>
          </cell>
          <cell r="G158" t="str">
            <v/>
          </cell>
          <cell r="H158" t="str">
            <v/>
          </cell>
          <cell r="I158" t="str">
            <v/>
          </cell>
          <cell r="J158" t="str">
            <v/>
          </cell>
          <cell r="K158" t="str">
            <v/>
          </cell>
          <cell r="L158" t="str">
            <v/>
          </cell>
        </row>
        <row r="159">
          <cell r="A159" t="str">
            <v/>
          </cell>
          <cell r="B159" t="str">
            <v/>
          </cell>
          <cell r="C159">
            <v>158</v>
          </cell>
          <cell r="F159" t="str">
            <v/>
          </cell>
          <cell r="G159" t="str">
            <v/>
          </cell>
          <cell r="H159" t="str">
            <v/>
          </cell>
          <cell r="I159" t="str">
            <v/>
          </cell>
          <cell r="J159" t="str">
            <v/>
          </cell>
          <cell r="K159" t="str">
            <v/>
          </cell>
          <cell r="L159" t="str">
            <v/>
          </cell>
        </row>
        <row r="160">
          <cell r="A160" t="str">
            <v/>
          </cell>
          <cell r="B160" t="str">
            <v/>
          </cell>
          <cell r="C160">
            <v>159</v>
          </cell>
          <cell r="F160" t="str">
            <v/>
          </cell>
          <cell r="G160" t="str">
            <v/>
          </cell>
          <cell r="H160" t="str">
            <v/>
          </cell>
          <cell r="I160" t="str">
            <v/>
          </cell>
          <cell r="J160" t="str">
            <v/>
          </cell>
          <cell r="K160" t="str">
            <v/>
          </cell>
          <cell r="L160" t="str">
            <v/>
          </cell>
        </row>
        <row r="161">
          <cell r="A161" t="str">
            <v/>
          </cell>
          <cell r="B161" t="str">
            <v/>
          </cell>
          <cell r="C161">
            <v>160</v>
          </cell>
          <cell r="F161" t="str">
            <v/>
          </cell>
          <cell r="G161" t="str">
            <v/>
          </cell>
          <cell r="H161" t="str">
            <v/>
          </cell>
          <cell r="I161" t="str">
            <v/>
          </cell>
          <cell r="J161" t="str">
            <v/>
          </cell>
          <cell r="K161" t="str">
            <v/>
          </cell>
          <cell r="L161" t="str">
            <v/>
          </cell>
        </row>
        <row r="162">
          <cell r="A162" t="str">
            <v/>
          </cell>
          <cell r="B162" t="str">
            <v/>
          </cell>
          <cell r="C162">
            <v>161</v>
          </cell>
          <cell r="F162" t="str">
            <v/>
          </cell>
          <cell r="G162" t="str">
            <v/>
          </cell>
          <cell r="H162" t="str">
            <v/>
          </cell>
          <cell r="I162" t="str">
            <v/>
          </cell>
          <cell r="J162" t="str">
            <v/>
          </cell>
          <cell r="K162" t="str">
            <v/>
          </cell>
          <cell r="L162" t="str">
            <v/>
          </cell>
        </row>
        <row r="163">
          <cell r="A163" t="str">
            <v/>
          </cell>
          <cell r="B163" t="str">
            <v/>
          </cell>
          <cell r="C163">
            <v>162</v>
          </cell>
          <cell r="F163" t="str">
            <v/>
          </cell>
          <cell r="G163" t="str">
            <v/>
          </cell>
          <cell r="H163" t="str">
            <v/>
          </cell>
          <cell r="I163" t="str">
            <v/>
          </cell>
          <cell r="J163" t="str">
            <v/>
          </cell>
          <cell r="K163" t="str">
            <v/>
          </cell>
          <cell r="L163" t="str">
            <v/>
          </cell>
        </row>
        <row r="164">
          <cell r="A164" t="str">
            <v/>
          </cell>
          <cell r="B164" t="str">
            <v/>
          </cell>
          <cell r="C164">
            <v>163</v>
          </cell>
          <cell r="F164" t="str">
            <v/>
          </cell>
          <cell r="G164" t="str">
            <v/>
          </cell>
          <cell r="H164" t="str">
            <v/>
          </cell>
          <cell r="I164" t="str">
            <v/>
          </cell>
          <cell r="J164" t="str">
            <v/>
          </cell>
          <cell r="K164" t="str">
            <v/>
          </cell>
          <cell r="L164" t="str">
            <v/>
          </cell>
        </row>
        <row r="165">
          <cell r="A165" t="str">
            <v/>
          </cell>
          <cell r="B165" t="str">
            <v/>
          </cell>
          <cell r="C165">
            <v>164</v>
          </cell>
          <cell r="F165" t="str">
            <v/>
          </cell>
          <cell r="G165" t="str">
            <v/>
          </cell>
          <cell r="H165" t="str">
            <v/>
          </cell>
          <cell r="I165" t="str">
            <v/>
          </cell>
          <cell r="J165" t="str">
            <v/>
          </cell>
          <cell r="K165" t="str">
            <v/>
          </cell>
          <cell r="L165" t="str">
            <v/>
          </cell>
        </row>
        <row r="166">
          <cell r="A166" t="str">
            <v/>
          </cell>
          <cell r="B166" t="str">
            <v/>
          </cell>
          <cell r="C166">
            <v>165</v>
          </cell>
          <cell r="F166" t="str">
            <v/>
          </cell>
          <cell r="G166" t="str">
            <v/>
          </cell>
          <cell r="H166" t="str">
            <v/>
          </cell>
          <cell r="I166" t="str">
            <v/>
          </cell>
          <cell r="J166" t="str">
            <v/>
          </cell>
          <cell r="K166" t="str">
            <v/>
          </cell>
          <cell r="L166" t="str">
            <v/>
          </cell>
        </row>
        <row r="167">
          <cell r="A167" t="str">
            <v/>
          </cell>
          <cell r="B167" t="str">
            <v/>
          </cell>
          <cell r="C167">
            <v>166</v>
          </cell>
          <cell r="F167" t="str">
            <v/>
          </cell>
          <cell r="G167" t="str">
            <v/>
          </cell>
          <cell r="H167" t="str">
            <v/>
          </cell>
          <cell r="I167" t="str">
            <v/>
          </cell>
          <cell r="J167" t="str">
            <v/>
          </cell>
          <cell r="K167" t="str">
            <v/>
          </cell>
          <cell r="L167" t="str">
            <v/>
          </cell>
        </row>
        <row r="168">
          <cell r="A168" t="str">
            <v/>
          </cell>
          <cell r="B168" t="str">
            <v/>
          </cell>
          <cell r="C168">
            <v>167</v>
          </cell>
          <cell r="F168" t="str">
            <v/>
          </cell>
          <cell r="G168" t="str">
            <v/>
          </cell>
          <cell r="H168" t="str">
            <v/>
          </cell>
          <cell r="I168" t="str">
            <v/>
          </cell>
          <cell r="J168" t="str">
            <v/>
          </cell>
          <cell r="K168" t="str">
            <v/>
          </cell>
          <cell r="L168" t="str">
            <v/>
          </cell>
        </row>
        <row r="169">
          <cell r="A169" t="str">
            <v/>
          </cell>
          <cell r="B169" t="str">
            <v/>
          </cell>
          <cell r="C169">
            <v>168</v>
          </cell>
          <cell r="F169" t="str">
            <v/>
          </cell>
          <cell r="G169" t="str">
            <v/>
          </cell>
          <cell r="H169" t="str">
            <v/>
          </cell>
          <cell r="I169" t="str">
            <v/>
          </cell>
          <cell r="J169" t="str">
            <v/>
          </cell>
          <cell r="K169" t="str">
            <v/>
          </cell>
          <cell r="L169" t="str">
            <v/>
          </cell>
        </row>
        <row r="170">
          <cell r="A170" t="str">
            <v/>
          </cell>
          <cell r="B170" t="str">
            <v/>
          </cell>
          <cell r="C170">
            <v>169</v>
          </cell>
          <cell r="F170" t="str">
            <v/>
          </cell>
          <cell r="G170" t="str">
            <v/>
          </cell>
          <cell r="H170" t="str">
            <v/>
          </cell>
          <cell r="I170" t="str">
            <v/>
          </cell>
          <cell r="J170" t="str">
            <v/>
          </cell>
          <cell r="K170" t="str">
            <v/>
          </cell>
          <cell r="L170" t="str">
            <v/>
          </cell>
        </row>
        <row r="171">
          <cell r="A171" t="str">
            <v/>
          </cell>
          <cell r="B171" t="str">
            <v/>
          </cell>
          <cell r="C171">
            <v>170</v>
          </cell>
          <cell r="F171" t="str">
            <v/>
          </cell>
          <cell r="G171" t="str">
            <v/>
          </cell>
          <cell r="H171" t="str">
            <v/>
          </cell>
          <cell r="I171" t="str">
            <v/>
          </cell>
          <cell r="J171" t="str">
            <v/>
          </cell>
          <cell r="K171" t="str">
            <v/>
          </cell>
          <cell r="L171" t="str">
            <v/>
          </cell>
        </row>
        <row r="172">
          <cell r="A172" t="str">
            <v/>
          </cell>
          <cell r="B172" t="str">
            <v/>
          </cell>
          <cell r="C172">
            <v>171</v>
          </cell>
          <cell r="F172" t="str">
            <v/>
          </cell>
          <cell r="G172" t="str">
            <v/>
          </cell>
          <cell r="H172" t="str">
            <v/>
          </cell>
          <cell r="I172" t="str">
            <v/>
          </cell>
          <cell r="J172" t="str">
            <v/>
          </cell>
          <cell r="K172" t="str">
            <v/>
          </cell>
          <cell r="L172" t="str">
            <v/>
          </cell>
        </row>
        <row r="173">
          <cell r="A173" t="str">
            <v/>
          </cell>
          <cell r="B173" t="str">
            <v/>
          </cell>
          <cell r="C173">
            <v>172</v>
          </cell>
          <cell r="F173" t="str">
            <v/>
          </cell>
          <cell r="G173" t="str">
            <v/>
          </cell>
          <cell r="H173" t="str">
            <v/>
          </cell>
          <cell r="I173" t="str">
            <v/>
          </cell>
          <cell r="J173" t="str">
            <v/>
          </cell>
          <cell r="K173" t="str">
            <v/>
          </cell>
          <cell r="L173" t="str">
            <v/>
          </cell>
        </row>
        <row r="174">
          <cell r="A174" t="str">
            <v/>
          </cell>
          <cell r="B174" t="str">
            <v/>
          </cell>
          <cell r="C174">
            <v>173</v>
          </cell>
          <cell r="F174" t="str">
            <v/>
          </cell>
          <cell r="G174" t="str">
            <v/>
          </cell>
          <cell r="H174" t="str">
            <v/>
          </cell>
          <cell r="I174" t="str">
            <v/>
          </cell>
          <cell r="J174" t="str">
            <v/>
          </cell>
          <cell r="K174" t="str">
            <v/>
          </cell>
          <cell r="L174" t="str">
            <v/>
          </cell>
        </row>
        <row r="175">
          <cell r="A175" t="str">
            <v/>
          </cell>
          <cell r="B175" t="str">
            <v/>
          </cell>
          <cell r="C175">
            <v>174</v>
          </cell>
          <cell r="F175" t="str">
            <v/>
          </cell>
          <cell r="G175" t="str">
            <v/>
          </cell>
          <cell r="H175" t="str">
            <v/>
          </cell>
          <cell r="I175" t="str">
            <v/>
          </cell>
          <cell r="J175" t="str">
            <v/>
          </cell>
          <cell r="K175" t="str">
            <v/>
          </cell>
          <cell r="L175" t="str">
            <v/>
          </cell>
        </row>
        <row r="176">
          <cell r="A176" t="str">
            <v/>
          </cell>
          <cell r="B176" t="str">
            <v/>
          </cell>
          <cell r="C176">
            <v>175</v>
          </cell>
          <cell r="F176" t="str">
            <v/>
          </cell>
          <cell r="G176" t="str">
            <v/>
          </cell>
          <cell r="H176" t="str">
            <v/>
          </cell>
          <cell r="I176" t="str">
            <v/>
          </cell>
          <cell r="J176" t="str">
            <v/>
          </cell>
          <cell r="K176" t="str">
            <v/>
          </cell>
          <cell r="L176" t="str">
            <v/>
          </cell>
        </row>
        <row r="177">
          <cell r="A177" t="str">
            <v/>
          </cell>
          <cell r="B177" t="str">
            <v/>
          </cell>
          <cell r="C177">
            <v>176</v>
          </cell>
          <cell r="F177" t="str">
            <v/>
          </cell>
          <cell r="G177" t="str">
            <v/>
          </cell>
          <cell r="H177" t="str">
            <v/>
          </cell>
          <cell r="I177" t="str">
            <v/>
          </cell>
          <cell r="J177" t="str">
            <v/>
          </cell>
          <cell r="K177" t="str">
            <v/>
          </cell>
          <cell r="L177" t="str">
            <v/>
          </cell>
        </row>
        <row r="178">
          <cell r="A178" t="str">
            <v/>
          </cell>
          <cell r="B178" t="str">
            <v/>
          </cell>
          <cell r="C178">
            <v>177</v>
          </cell>
          <cell r="F178" t="str">
            <v/>
          </cell>
          <cell r="G178" t="str">
            <v/>
          </cell>
          <cell r="H178" t="str">
            <v/>
          </cell>
          <cell r="I178" t="str">
            <v/>
          </cell>
          <cell r="J178" t="str">
            <v/>
          </cell>
          <cell r="K178" t="str">
            <v/>
          </cell>
          <cell r="L178" t="str">
            <v/>
          </cell>
        </row>
        <row r="179">
          <cell r="A179" t="str">
            <v/>
          </cell>
          <cell r="B179" t="str">
            <v/>
          </cell>
          <cell r="C179">
            <v>178</v>
          </cell>
          <cell r="F179" t="str">
            <v/>
          </cell>
          <cell r="G179" t="str">
            <v/>
          </cell>
          <cell r="H179" t="str">
            <v/>
          </cell>
          <cell r="I179" t="str">
            <v/>
          </cell>
          <cell r="J179" t="str">
            <v/>
          </cell>
          <cell r="K179" t="str">
            <v/>
          </cell>
          <cell r="L179" t="str">
            <v/>
          </cell>
        </row>
        <row r="180">
          <cell r="A180" t="str">
            <v/>
          </cell>
          <cell r="B180" t="str">
            <v/>
          </cell>
          <cell r="C180">
            <v>179</v>
          </cell>
          <cell r="F180" t="str">
            <v/>
          </cell>
          <cell r="G180" t="str">
            <v/>
          </cell>
          <cell r="H180" t="str">
            <v/>
          </cell>
          <cell r="I180" t="str">
            <v/>
          </cell>
          <cell r="J180" t="str">
            <v/>
          </cell>
          <cell r="K180" t="str">
            <v/>
          </cell>
          <cell r="L180" t="str">
            <v/>
          </cell>
        </row>
        <row r="181">
          <cell r="A181" t="str">
            <v/>
          </cell>
          <cell r="B181" t="str">
            <v/>
          </cell>
          <cell r="C181">
            <v>180</v>
          </cell>
          <cell r="F181" t="str">
            <v/>
          </cell>
          <cell r="G181" t="str">
            <v/>
          </cell>
          <cell r="H181" t="str">
            <v/>
          </cell>
          <cell r="I181" t="str">
            <v/>
          </cell>
          <cell r="J181" t="str">
            <v/>
          </cell>
          <cell r="K181" t="str">
            <v/>
          </cell>
          <cell r="L181" t="str">
            <v/>
          </cell>
        </row>
        <row r="182">
          <cell r="A182" t="str">
            <v/>
          </cell>
          <cell r="B182" t="str">
            <v/>
          </cell>
          <cell r="C182">
            <v>181</v>
          </cell>
          <cell r="F182" t="str">
            <v/>
          </cell>
          <cell r="G182" t="str">
            <v/>
          </cell>
          <cell r="H182" t="str">
            <v/>
          </cell>
          <cell r="I182" t="str">
            <v/>
          </cell>
          <cell r="J182" t="str">
            <v/>
          </cell>
          <cell r="K182" t="str">
            <v/>
          </cell>
          <cell r="L182" t="str">
            <v/>
          </cell>
        </row>
        <row r="183">
          <cell r="A183" t="str">
            <v/>
          </cell>
          <cell r="B183" t="str">
            <v/>
          </cell>
          <cell r="C183">
            <v>182</v>
          </cell>
          <cell r="F183" t="str">
            <v/>
          </cell>
          <cell r="G183" t="str">
            <v/>
          </cell>
          <cell r="H183" t="str">
            <v/>
          </cell>
          <cell r="I183" t="str">
            <v/>
          </cell>
          <cell r="J183" t="str">
            <v/>
          </cell>
          <cell r="K183" t="str">
            <v/>
          </cell>
          <cell r="L183" t="str">
            <v/>
          </cell>
        </row>
        <row r="184">
          <cell r="A184" t="str">
            <v/>
          </cell>
          <cell r="B184" t="str">
            <v/>
          </cell>
          <cell r="C184">
            <v>183</v>
          </cell>
          <cell r="F184" t="str">
            <v/>
          </cell>
          <cell r="G184" t="str">
            <v/>
          </cell>
          <cell r="H184" t="str">
            <v/>
          </cell>
          <cell r="I184" t="str">
            <v/>
          </cell>
          <cell r="J184" t="str">
            <v/>
          </cell>
          <cell r="K184" t="str">
            <v/>
          </cell>
          <cell r="L184" t="str">
            <v/>
          </cell>
        </row>
        <row r="185">
          <cell r="A185" t="str">
            <v/>
          </cell>
          <cell r="B185" t="str">
            <v/>
          </cell>
          <cell r="C185">
            <v>184</v>
          </cell>
          <cell r="F185" t="str">
            <v/>
          </cell>
          <cell r="G185" t="str">
            <v/>
          </cell>
          <cell r="H185" t="str">
            <v/>
          </cell>
          <cell r="I185" t="str">
            <v/>
          </cell>
          <cell r="J185" t="str">
            <v/>
          </cell>
          <cell r="K185" t="str">
            <v/>
          </cell>
          <cell r="L185" t="str">
            <v/>
          </cell>
        </row>
        <row r="186">
          <cell r="A186" t="str">
            <v/>
          </cell>
          <cell r="B186" t="str">
            <v/>
          </cell>
          <cell r="C186">
            <v>185</v>
          </cell>
          <cell r="F186" t="str">
            <v/>
          </cell>
          <cell r="G186" t="str">
            <v/>
          </cell>
          <cell r="H186" t="str">
            <v/>
          </cell>
          <cell r="I186" t="str">
            <v/>
          </cell>
          <cell r="J186" t="str">
            <v/>
          </cell>
          <cell r="K186" t="str">
            <v/>
          </cell>
          <cell r="L186" t="str">
            <v/>
          </cell>
        </row>
        <row r="187">
          <cell r="A187" t="str">
            <v/>
          </cell>
          <cell r="B187" t="str">
            <v/>
          </cell>
          <cell r="C187">
            <v>186</v>
          </cell>
          <cell r="F187" t="str">
            <v/>
          </cell>
          <cell r="G187" t="str">
            <v/>
          </cell>
          <cell r="H187" t="str">
            <v/>
          </cell>
          <cell r="I187" t="str">
            <v/>
          </cell>
          <cell r="J187" t="str">
            <v/>
          </cell>
          <cell r="K187" t="str">
            <v/>
          </cell>
          <cell r="L187" t="str">
            <v/>
          </cell>
        </row>
        <row r="188">
          <cell r="A188" t="str">
            <v/>
          </cell>
          <cell r="B188" t="str">
            <v/>
          </cell>
          <cell r="C188">
            <v>187</v>
          </cell>
          <cell r="F188" t="str">
            <v/>
          </cell>
          <cell r="G188" t="str">
            <v/>
          </cell>
          <cell r="H188" t="str">
            <v/>
          </cell>
          <cell r="I188" t="str">
            <v/>
          </cell>
          <cell r="J188" t="str">
            <v/>
          </cell>
          <cell r="K188" t="str">
            <v/>
          </cell>
          <cell r="L188" t="str">
            <v/>
          </cell>
        </row>
        <row r="189">
          <cell r="A189" t="str">
            <v/>
          </cell>
          <cell r="B189" t="str">
            <v/>
          </cell>
          <cell r="C189">
            <v>188</v>
          </cell>
          <cell r="F189" t="str">
            <v/>
          </cell>
          <cell r="G189" t="str">
            <v/>
          </cell>
          <cell r="H189" t="str">
            <v/>
          </cell>
          <cell r="I189" t="str">
            <v/>
          </cell>
          <cell r="J189" t="str">
            <v/>
          </cell>
          <cell r="K189" t="str">
            <v/>
          </cell>
          <cell r="L189" t="str">
            <v/>
          </cell>
        </row>
        <row r="190">
          <cell r="A190" t="str">
            <v/>
          </cell>
          <cell r="B190" t="str">
            <v/>
          </cell>
          <cell r="C190">
            <v>189</v>
          </cell>
          <cell r="F190" t="str">
            <v/>
          </cell>
          <cell r="G190" t="str">
            <v/>
          </cell>
          <cell r="H190" t="str">
            <v/>
          </cell>
          <cell r="I190" t="str">
            <v/>
          </cell>
          <cell r="J190" t="str">
            <v/>
          </cell>
          <cell r="K190" t="str">
            <v/>
          </cell>
          <cell r="L190" t="str">
            <v/>
          </cell>
        </row>
        <row r="191">
          <cell r="A191" t="str">
            <v/>
          </cell>
          <cell r="B191" t="str">
            <v/>
          </cell>
          <cell r="C191">
            <v>190</v>
          </cell>
          <cell r="F191" t="str">
            <v/>
          </cell>
          <cell r="G191" t="str">
            <v/>
          </cell>
          <cell r="H191" t="str">
            <v/>
          </cell>
          <cell r="I191" t="str">
            <v/>
          </cell>
          <cell r="J191" t="str">
            <v/>
          </cell>
          <cell r="K191" t="str">
            <v/>
          </cell>
          <cell r="L191" t="str">
            <v/>
          </cell>
        </row>
        <row r="192">
          <cell r="A192" t="str">
            <v/>
          </cell>
          <cell r="B192" t="str">
            <v/>
          </cell>
          <cell r="C192">
            <v>191</v>
          </cell>
          <cell r="F192" t="str">
            <v/>
          </cell>
          <cell r="G192" t="str">
            <v/>
          </cell>
          <cell r="H192" t="str">
            <v/>
          </cell>
          <cell r="I192" t="str">
            <v/>
          </cell>
          <cell r="J192" t="str">
            <v/>
          </cell>
          <cell r="K192" t="str">
            <v/>
          </cell>
          <cell r="L192" t="str">
            <v/>
          </cell>
        </row>
        <row r="193">
          <cell r="A193" t="str">
            <v/>
          </cell>
          <cell r="B193" t="str">
            <v/>
          </cell>
          <cell r="C193">
            <v>192</v>
          </cell>
          <cell r="F193" t="str">
            <v/>
          </cell>
          <cell r="G193" t="str">
            <v/>
          </cell>
          <cell r="H193" t="str">
            <v/>
          </cell>
          <cell r="I193" t="str">
            <v/>
          </cell>
          <cell r="J193" t="str">
            <v/>
          </cell>
          <cell r="K193" t="str">
            <v/>
          </cell>
          <cell r="L193" t="str">
            <v/>
          </cell>
        </row>
        <row r="194">
          <cell r="A194" t="str">
            <v/>
          </cell>
          <cell r="B194" t="str">
            <v/>
          </cell>
          <cell r="C194">
            <v>193</v>
          </cell>
          <cell r="F194" t="str">
            <v/>
          </cell>
          <cell r="G194" t="str">
            <v/>
          </cell>
          <cell r="H194" t="str">
            <v/>
          </cell>
          <cell r="I194" t="str">
            <v/>
          </cell>
          <cell r="J194" t="str">
            <v/>
          </cell>
          <cell r="K194" t="str">
            <v/>
          </cell>
          <cell r="L194" t="str">
            <v/>
          </cell>
        </row>
        <row r="195">
          <cell r="A195" t="str">
            <v/>
          </cell>
          <cell r="B195" t="str">
            <v/>
          </cell>
          <cell r="C195">
            <v>194</v>
          </cell>
          <cell r="F195" t="str">
            <v/>
          </cell>
          <cell r="G195" t="str">
            <v/>
          </cell>
          <cell r="H195" t="str">
            <v/>
          </cell>
          <cell r="I195" t="str">
            <v/>
          </cell>
          <cell r="J195" t="str">
            <v/>
          </cell>
          <cell r="K195" t="str">
            <v/>
          </cell>
          <cell r="L195" t="str">
            <v/>
          </cell>
        </row>
        <row r="196">
          <cell r="A196" t="str">
            <v/>
          </cell>
          <cell r="B196" t="str">
            <v/>
          </cell>
          <cell r="C196">
            <v>195</v>
          </cell>
          <cell r="F196" t="str">
            <v/>
          </cell>
          <cell r="G196" t="str">
            <v/>
          </cell>
          <cell r="H196" t="str">
            <v/>
          </cell>
          <cell r="I196" t="str">
            <v/>
          </cell>
          <cell r="J196" t="str">
            <v/>
          </cell>
          <cell r="K196" t="str">
            <v/>
          </cell>
          <cell r="L196" t="str">
            <v/>
          </cell>
        </row>
        <row r="197">
          <cell r="A197" t="str">
            <v/>
          </cell>
          <cell r="B197" t="str">
            <v/>
          </cell>
          <cell r="C197">
            <v>196</v>
          </cell>
          <cell r="F197" t="str">
            <v/>
          </cell>
          <cell r="G197" t="str">
            <v/>
          </cell>
          <cell r="H197" t="str">
            <v/>
          </cell>
          <cell r="I197" t="str">
            <v/>
          </cell>
          <cell r="J197" t="str">
            <v/>
          </cell>
          <cell r="K197" t="str">
            <v/>
          </cell>
          <cell r="L197" t="str">
            <v/>
          </cell>
        </row>
        <row r="198">
          <cell r="A198" t="str">
            <v/>
          </cell>
          <cell r="B198" t="str">
            <v/>
          </cell>
          <cell r="C198">
            <v>197</v>
          </cell>
          <cell r="F198" t="str">
            <v/>
          </cell>
          <cell r="G198" t="str">
            <v/>
          </cell>
          <cell r="H198" t="str">
            <v/>
          </cell>
          <cell r="I198" t="str">
            <v/>
          </cell>
          <cell r="J198" t="str">
            <v/>
          </cell>
          <cell r="K198" t="str">
            <v/>
          </cell>
          <cell r="L198" t="str">
            <v/>
          </cell>
        </row>
        <row r="199">
          <cell r="A199" t="str">
            <v/>
          </cell>
          <cell r="B199" t="str">
            <v/>
          </cell>
          <cell r="C199">
            <v>198</v>
          </cell>
          <cell r="F199" t="str">
            <v/>
          </cell>
          <cell r="G199" t="str">
            <v/>
          </cell>
          <cell r="H199" t="str">
            <v/>
          </cell>
          <cell r="I199" t="str">
            <v/>
          </cell>
          <cell r="J199" t="str">
            <v/>
          </cell>
          <cell r="K199" t="str">
            <v/>
          </cell>
          <cell r="L199" t="str">
            <v/>
          </cell>
        </row>
        <row r="200">
          <cell r="A200" t="str">
            <v/>
          </cell>
          <cell r="B200" t="str">
            <v/>
          </cell>
          <cell r="C200">
            <v>199</v>
          </cell>
          <cell r="F200" t="str">
            <v/>
          </cell>
          <cell r="G200" t="str">
            <v/>
          </cell>
          <cell r="H200" t="str">
            <v/>
          </cell>
          <cell r="I200" t="str">
            <v/>
          </cell>
          <cell r="J200" t="str">
            <v/>
          </cell>
          <cell r="K200" t="str">
            <v/>
          </cell>
          <cell r="L200" t="str">
            <v/>
          </cell>
        </row>
        <row r="201">
          <cell r="A201" t="str">
            <v/>
          </cell>
          <cell r="B201" t="str">
            <v/>
          </cell>
          <cell r="C201">
            <v>200</v>
          </cell>
          <cell r="F201" t="str">
            <v/>
          </cell>
          <cell r="G201" t="str">
            <v/>
          </cell>
          <cell r="H201" t="str">
            <v/>
          </cell>
          <cell r="I201" t="str">
            <v/>
          </cell>
          <cell r="J201" t="str">
            <v/>
          </cell>
          <cell r="K201" t="str">
            <v/>
          </cell>
          <cell r="L201" t="str">
            <v/>
          </cell>
        </row>
        <row r="202">
          <cell r="A202" t="str">
            <v/>
          </cell>
          <cell r="B202" t="str">
            <v/>
          </cell>
          <cell r="C202">
            <v>201</v>
          </cell>
          <cell r="F202" t="str">
            <v/>
          </cell>
          <cell r="G202" t="str">
            <v/>
          </cell>
          <cell r="H202" t="str">
            <v/>
          </cell>
          <cell r="I202" t="str">
            <v/>
          </cell>
          <cell r="J202" t="str">
            <v/>
          </cell>
          <cell r="K202" t="str">
            <v/>
          </cell>
          <cell r="L202" t="str">
            <v/>
          </cell>
        </row>
        <row r="203">
          <cell r="A203" t="str">
            <v/>
          </cell>
          <cell r="B203" t="str">
            <v/>
          </cell>
          <cell r="C203">
            <v>202</v>
          </cell>
          <cell r="F203" t="str">
            <v/>
          </cell>
          <cell r="G203" t="str">
            <v/>
          </cell>
          <cell r="H203" t="str">
            <v/>
          </cell>
          <cell r="I203" t="str">
            <v/>
          </cell>
          <cell r="J203" t="str">
            <v/>
          </cell>
          <cell r="K203" t="str">
            <v/>
          </cell>
          <cell r="L203" t="str">
            <v/>
          </cell>
        </row>
        <row r="204">
          <cell r="A204" t="str">
            <v/>
          </cell>
          <cell r="B204" t="str">
            <v/>
          </cell>
          <cell r="C204">
            <v>203</v>
          </cell>
          <cell r="F204" t="str">
            <v/>
          </cell>
          <cell r="G204" t="str">
            <v/>
          </cell>
          <cell r="H204" t="str">
            <v/>
          </cell>
          <cell r="I204" t="str">
            <v/>
          </cell>
          <cell r="J204" t="str">
            <v/>
          </cell>
          <cell r="K204" t="str">
            <v/>
          </cell>
          <cell r="L204" t="str">
            <v/>
          </cell>
        </row>
        <row r="205">
          <cell r="A205" t="str">
            <v/>
          </cell>
          <cell r="B205" t="str">
            <v/>
          </cell>
          <cell r="C205">
            <v>204</v>
          </cell>
          <cell r="F205" t="str">
            <v/>
          </cell>
          <cell r="G205" t="str">
            <v/>
          </cell>
          <cell r="H205" t="str">
            <v/>
          </cell>
          <cell r="I205" t="str">
            <v/>
          </cell>
          <cell r="J205" t="str">
            <v/>
          </cell>
          <cell r="K205" t="str">
            <v/>
          </cell>
          <cell r="L205" t="str">
            <v/>
          </cell>
        </row>
        <row r="206">
          <cell r="A206" t="str">
            <v/>
          </cell>
          <cell r="B206" t="str">
            <v/>
          </cell>
          <cell r="C206">
            <v>205</v>
          </cell>
          <cell r="F206" t="str">
            <v/>
          </cell>
          <cell r="G206" t="str">
            <v/>
          </cell>
          <cell r="H206" t="str">
            <v/>
          </cell>
          <cell r="I206" t="str">
            <v/>
          </cell>
          <cell r="J206" t="str">
            <v/>
          </cell>
          <cell r="K206" t="str">
            <v/>
          </cell>
          <cell r="L206" t="str">
            <v/>
          </cell>
        </row>
        <row r="207">
          <cell r="A207" t="str">
            <v/>
          </cell>
          <cell r="B207" t="str">
            <v/>
          </cell>
          <cell r="C207">
            <v>206</v>
          </cell>
          <cell r="F207" t="str">
            <v/>
          </cell>
          <cell r="G207" t="str">
            <v/>
          </cell>
          <cell r="H207" t="str">
            <v/>
          </cell>
          <cell r="I207" t="str">
            <v/>
          </cell>
          <cell r="J207" t="str">
            <v/>
          </cell>
          <cell r="K207" t="str">
            <v/>
          </cell>
          <cell r="L207" t="str">
            <v/>
          </cell>
        </row>
        <row r="208">
          <cell r="A208" t="str">
            <v/>
          </cell>
          <cell r="B208" t="str">
            <v/>
          </cell>
          <cell r="C208">
            <v>207</v>
          </cell>
          <cell r="F208" t="str">
            <v/>
          </cell>
          <cell r="G208" t="str">
            <v/>
          </cell>
          <cell r="H208" t="str">
            <v/>
          </cell>
          <cell r="I208" t="str">
            <v/>
          </cell>
          <cell r="J208" t="str">
            <v/>
          </cell>
          <cell r="K208" t="str">
            <v/>
          </cell>
          <cell r="L208" t="str">
            <v/>
          </cell>
        </row>
        <row r="209">
          <cell r="A209" t="str">
            <v/>
          </cell>
          <cell r="B209" t="str">
            <v/>
          </cell>
          <cell r="C209">
            <v>208</v>
          </cell>
          <cell r="F209" t="str">
            <v/>
          </cell>
          <cell r="G209" t="str">
            <v/>
          </cell>
          <cell r="H209" t="str">
            <v/>
          </cell>
          <cell r="I209" t="str">
            <v/>
          </cell>
          <cell r="J209" t="str">
            <v/>
          </cell>
          <cell r="K209" t="str">
            <v/>
          </cell>
          <cell r="L209" t="str">
            <v/>
          </cell>
        </row>
        <row r="210">
          <cell r="A210" t="str">
            <v/>
          </cell>
          <cell r="B210" t="str">
            <v/>
          </cell>
          <cell r="C210">
            <v>209</v>
          </cell>
          <cell r="F210" t="str">
            <v/>
          </cell>
          <cell r="G210" t="str">
            <v/>
          </cell>
          <cell r="H210" t="str">
            <v/>
          </cell>
          <cell r="I210" t="str">
            <v/>
          </cell>
          <cell r="J210" t="str">
            <v/>
          </cell>
          <cell r="K210" t="str">
            <v/>
          </cell>
          <cell r="L210" t="str">
            <v/>
          </cell>
        </row>
        <row r="211">
          <cell r="A211" t="str">
            <v/>
          </cell>
          <cell r="B211" t="str">
            <v/>
          </cell>
          <cell r="C211">
            <v>210</v>
          </cell>
          <cell r="F211" t="str">
            <v/>
          </cell>
          <cell r="G211" t="str">
            <v/>
          </cell>
          <cell r="H211" t="str">
            <v/>
          </cell>
          <cell r="I211" t="str">
            <v/>
          </cell>
          <cell r="J211" t="str">
            <v/>
          </cell>
          <cell r="K211" t="str">
            <v/>
          </cell>
          <cell r="L211" t="str">
            <v/>
          </cell>
        </row>
        <row r="212">
          <cell r="A212" t="str">
            <v/>
          </cell>
          <cell r="B212" t="str">
            <v/>
          </cell>
          <cell r="C212">
            <v>211</v>
          </cell>
          <cell r="F212" t="str">
            <v/>
          </cell>
          <cell r="G212" t="str">
            <v/>
          </cell>
          <cell r="H212" t="str">
            <v/>
          </cell>
          <cell r="I212" t="str">
            <v/>
          </cell>
          <cell r="J212" t="str">
            <v/>
          </cell>
          <cell r="K212" t="str">
            <v/>
          </cell>
          <cell r="L212" t="str">
            <v/>
          </cell>
        </row>
        <row r="213">
          <cell r="A213" t="str">
            <v/>
          </cell>
          <cell r="B213" t="str">
            <v/>
          </cell>
          <cell r="C213">
            <v>212</v>
          </cell>
          <cell r="F213" t="str">
            <v/>
          </cell>
          <cell r="G213" t="str">
            <v/>
          </cell>
          <cell r="H213" t="str">
            <v/>
          </cell>
          <cell r="I213" t="str">
            <v/>
          </cell>
          <cell r="J213" t="str">
            <v/>
          </cell>
          <cell r="K213" t="str">
            <v/>
          </cell>
          <cell r="L213" t="str">
            <v/>
          </cell>
        </row>
        <row r="214">
          <cell r="A214" t="str">
            <v/>
          </cell>
          <cell r="B214" t="str">
            <v/>
          </cell>
          <cell r="C214">
            <v>213</v>
          </cell>
          <cell r="F214" t="str">
            <v/>
          </cell>
          <cell r="G214" t="str">
            <v/>
          </cell>
          <cell r="H214" t="str">
            <v/>
          </cell>
          <cell r="I214" t="str">
            <v/>
          </cell>
          <cell r="J214" t="str">
            <v/>
          </cell>
          <cell r="K214" t="str">
            <v/>
          </cell>
          <cell r="L214" t="str">
            <v/>
          </cell>
        </row>
        <row r="215">
          <cell r="A215" t="str">
            <v/>
          </cell>
          <cell r="B215" t="str">
            <v/>
          </cell>
          <cell r="C215">
            <v>214</v>
          </cell>
          <cell r="F215" t="str">
            <v/>
          </cell>
          <cell r="G215" t="str">
            <v/>
          </cell>
          <cell r="H215" t="str">
            <v/>
          </cell>
          <cell r="I215" t="str">
            <v/>
          </cell>
          <cell r="J215" t="str">
            <v/>
          </cell>
          <cell r="K215" t="str">
            <v/>
          </cell>
          <cell r="L215" t="str">
            <v/>
          </cell>
        </row>
        <row r="216">
          <cell r="A216" t="str">
            <v/>
          </cell>
          <cell r="B216" t="str">
            <v/>
          </cell>
          <cell r="C216">
            <v>215</v>
          </cell>
          <cell r="F216" t="str">
            <v/>
          </cell>
          <cell r="G216" t="str">
            <v/>
          </cell>
          <cell r="H216" t="str">
            <v/>
          </cell>
          <cell r="I216" t="str">
            <v/>
          </cell>
          <cell r="J216" t="str">
            <v/>
          </cell>
          <cell r="K216" t="str">
            <v/>
          </cell>
          <cell r="L216" t="str">
            <v/>
          </cell>
        </row>
        <row r="217">
          <cell r="A217" t="str">
            <v/>
          </cell>
          <cell r="B217" t="str">
            <v/>
          </cell>
          <cell r="C217">
            <v>216</v>
          </cell>
          <cell r="F217" t="str">
            <v/>
          </cell>
          <cell r="G217" t="str">
            <v/>
          </cell>
          <cell r="H217" t="str">
            <v/>
          </cell>
          <cell r="I217" t="str">
            <v/>
          </cell>
          <cell r="J217" t="str">
            <v/>
          </cell>
          <cell r="K217" t="str">
            <v/>
          </cell>
          <cell r="L217" t="str">
            <v/>
          </cell>
        </row>
        <row r="218">
          <cell r="A218" t="str">
            <v/>
          </cell>
          <cell r="B218" t="str">
            <v/>
          </cell>
          <cell r="C218">
            <v>217</v>
          </cell>
          <cell r="F218" t="str">
            <v/>
          </cell>
          <cell r="G218" t="str">
            <v/>
          </cell>
          <cell r="H218" t="str">
            <v/>
          </cell>
          <cell r="I218" t="str">
            <v/>
          </cell>
          <cell r="J218" t="str">
            <v/>
          </cell>
          <cell r="K218" t="str">
            <v/>
          </cell>
          <cell r="L218" t="str">
            <v/>
          </cell>
        </row>
        <row r="219">
          <cell r="A219" t="str">
            <v/>
          </cell>
          <cell r="B219" t="str">
            <v/>
          </cell>
          <cell r="C219">
            <v>218</v>
          </cell>
          <cell r="F219" t="str">
            <v/>
          </cell>
          <cell r="G219" t="str">
            <v/>
          </cell>
          <cell r="H219" t="str">
            <v/>
          </cell>
          <cell r="I219" t="str">
            <v/>
          </cell>
          <cell r="J219" t="str">
            <v/>
          </cell>
          <cell r="K219" t="str">
            <v/>
          </cell>
          <cell r="L219" t="str">
            <v/>
          </cell>
        </row>
        <row r="220">
          <cell r="A220" t="str">
            <v/>
          </cell>
          <cell r="B220" t="str">
            <v/>
          </cell>
          <cell r="C220">
            <v>219</v>
          </cell>
          <cell r="F220" t="str">
            <v/>
          </cell>
          <cell r="G220" t="str">
            <v/>
          </cell>
          <cell r="H220" t="str">
            <v/>
          </cell>
          <cell r="I220" t="str">
            <v/>
          </cell>
          <cell r="J220" t="str">
            <v/>
          </cell>
          <cell r="K220" t="str">
            <v/>
          </cell>
          <cell r="L220" t="str">
            <v/>
          </cell>
        </row>
        <row r="221">
          <cell r="A221" t="str">
            <v/>
          </cell>
          <cell r="B221" t="str">
            <v/>
          </cell>
          <cell r="C221">
            <v>220</v>
          </cell>
          <cell r="F221" t="str">
            <v/>
          </cell>
          <cell r="G221" t="str">
            <v/>
          </cell>
          <cell r="H221" t="str">
            <v/>
          </cell>
          <cell r="I221" t="str">
            <v/>
          </cell>
          <cell r="J221" t="str">
            <v/>
          </cell>
          <cell r="K221" t="str">
            <v/>
          </cell>
          <cell r="L221" t="str">
            <v/>
          </cell>
        </row>
        <row r="222">
          <cell r="A222" t="str">
            <v/>
          </cell>
          <cell r="B222" t="str">
            <v/>
          </cell>
          <cell r="C222">
            <v>221</v>
          </cell>
          <cell r="F222" t="str">
            <v/>
          </cell>
          <cell r="G222" t="str">
            <v/>
          </cell>
          <cell r="H222" t="str">
            <v/>
          </cell>
          <cell r="I222" t="str">
            <v/>
          </cell>
          <cell r="J222" t="str">
            <v/>
          </cell>
          <cell r="K222" t="str">
            <v/>
          </cell>
          <cell r="L222" t="str">
            <v/>
          </cell>
        </row>
        <row r="223">
          <cell r="A223" t="str">
            <v/>
          </cell>
          <cell r="B223" t="str">
            <v/>
          </cell>
          <cell r="C223">
            <v>222</v>
          </cell>
          <cell r="F223" t="str">
            <v/>
          </cell>
          <cell r="G223" t="str">
            <v/>
          </cell>
          <cell r="H223" t="str">
            <v/>
          </cell>
          <cell r="I223" t="str">
            <v/>
          </cell>
          <cell r="J223" t="str">
            <v/>
          </cell>
          <cell r="K223" t="str">
            <v/>
          </cell>
          <cell r="L223" t="str">
            <v/>
          </cell>
        </row>
        <row r="224">
          <cell r="A224" t="str">
            <v/>
          </cell>
          <cell r="B224" t="str">
            <v/>
          </cell>
          <cell r="C224">
            <v>223</v>
          </cell>
          <cell r="F224" t="str">
            <v/>
          </cell>
          <cell r="G224" t="str">
            <v/>
          </cell>
          <cell r="H224" t="str">
            <v/>
          </cell>
          <cell r="I224" t="str">
            <v/>
          </cell>
          <cell r="J224" t="str">
            <v/>
          </cell>
          <cell r="K224" t="str">
            <v/>
          </cell>
          <cell r="L224" t="str">
            <v/>
          </cell>
        </row>
        <row r="225">
          <cell r="A225" t="str">
            <v/>
          </cell>
          <cell r="B225" t="str">
            <v/>
          </cell>
          <cell r="C225">
            <v>224</v>
          </cell>
          <cell r="F225" t="str">
            <v/>
          </cell>
          <cell r="G225" t="str">
            <v/>
          </cell>
          <cell r="H225" t="str">
            <v/>
          </cell>
          <cell r="I225" t="str">
            <v/>
          </cell>
          <cell r="J225" t="str">
            <v/>
          </cell>
          <cell r="K225" t="str">
            <v/>
          </cell>
          <cell r="L225" t="str">
            <v/>
          </cell>
        </row>
        <row r="226">
          <cell r="A226" t="str">
            <v/>
          </cell>
          <cell r="B226" t="str">
            <v/>
          </cell>
          <cell r="C226">
            <v>225</v>
          </cell>
          <cell r="F226" t="str">
            <v/>
          </cell>
          <cell r="G226" t="str">
            <v/>
          </cell>
          <cell r="H226" t="str">
            <v/>
          </cell>
          <cell r="I226" t="str">
            <v/>
          </cell>
          <cell r="J226" t="str">
            <v/>
          </cell>
          <cell r="K226" t="str">
            <v/>
          </cell>
          <cell r="L226" t="str">
            <v/>
          </cell>
        </row>
        <row r="227">
          <cell r="A227" t="str">
            <v/>
          </cell>
          <cell r="B227" t="str">
            <v/>
          </cell>
          <cell r="C227">
            <v>226</v>
          </cell>
          <cell r="F227" t="str">
            <v/>
          </cell>
          <cell r="G227" t="str">
            <v/>
          </cell>
          <cell r="H227" t="str">
            <v/>
          </cell>
          <cell r="I227" t="str">
            <v/>
          </cell>
          <cell r="J227" t="str">
            <v/>
          </cell>
          <cell r="K227" t="str">
            <v/>
          </cell>
          <cell r="L227" t="str">
            <v/>
          </cell>
        </row>
        <row r="228">
          <cell r="A228" t="str">
            <v/>
          </cell>
          <cell r="B228" t="str">
            <v/>
          </cell>
          <cell r="C228">
            <v>227</v>
          </cell>
          <cell r="F228" t="str">
            <v/>
          </cell>
          <cell r="G228" t="str">
            <v/>
          </cell>
          <cell r="H228" t="str">
            <v/>
          </cell>
          <cell r="I228" t="str">
            <v/>
          </cell>
          <cell r="J228" t="str">
            <v/>
          </cell>
          <cell r="K228" t="str">
            <v/>
          </cell>
          <cell r="L228" t="str">
            <v/>
          </cell>
        </row>
        <row r="229">
          <cell r="A229" t="str">
            <v/>
          </cell>
          <cell r="B229" t="str">
            <v/>
          </cell>
          <cell r="C229">
            <v>228</v>
          </cell>
          <cell r="F229" t="str">
            <v/>
          </cell>
          <cell r="G229" t="str">
            <v/>
          </cell>
          <cell r="H229" t="str">
            <v/>
          </cell>
          <cell r="I229" t="str">
            <v/>
          </cell>
          <cell r="J229" t="str">
            <v/>
          </cell>
          <cell r="K229" t="str">
            <v/>
          </cell>
          <cell r="L229" t="str">
            <v/>
          </cell>
        </row>
        <row r="230">
          <cell r="A230" t="str">
            <v/>
          </cell>
          <cell r="B230" t="str">
            <v/>
          </cell>
          <cell r="C230">
            <v>229</v>
          </cell>
          <cell r="F230" t="str">
            <v/>
          </cell>
          <cell r="G230" t="str">
            <v/>
          </cell>
          <cell r="H230" t="str">
            <v/>
          </cell>
          <cell r="I230" t="str">
            <v/>
          </cell>
          <cell r="J230" t="str">
            <v/>
          </cell>
          <cell r="K230" t="str">
            <v/>
          </cell>
          <cell r="L230" t="str">
            <v/>
          </cell>
        </row>
        <row r="231">
          <cell r="A231" t="str">
            <v/>
          </cell>
          <cell r="B231" t="str">
            <v/>
          </cell>
          <cell r="C231">
            <v>230</v>
          </cell>
          <cell r="F231" t="str">
            <v/>
          </cell>
          <cell r="G231" t="str">
            <v/>
          </cell>
          <cell r="H231" t="str">
            <v/>
          </cell>
          <cell r="I231" t="str">
            <v/>
          </cell>
          <cell r="J231" t="str">
            <v/>
          </cell>
          <cell r="K231" t="str">
            <v/>
          </cell>
          <cell r="L231" t="str">
            <v/>
          </cell>
        </row>
        <row r="232">
          <cell r="A232" t="str">
            <v/>
          </cell>
          <cell r="B232" t="str">
            <v/>
          </cell>
          <cell r="C232">
            <v>231</v>
          </cell>
          <cell r="F232" t="str">
            <v/>
          </cell>
          <cell r="G232" t="str">
            <v/>
          </cell>
          <cell r="H232" t="str">
            <v/>
          </cell>
          <cell r="I232" t="str">
            <v/>
          </cell>
          <cell r="J232" t="str">
            <v/>
          </cell>
          <cell r="K232" t="str">
            <v/>
          </cell>
          <cell r="L232" t="str">
            <v/>
          </cell>
        </row>
        <row r="233">
          <cell r="A233" t="str">
            <v/>
          </cell>
          <cell r="B233" t="str">
            <v/>
          </cell>
          <cell r="C233">
            <v>232</v>
          </cell>
          <cell r="F233" t="str">
            <v/>
          </cell>
          <cell r="G233" t="str">
            <v/>
          </cell>
          <cell r="H233" t="str">
            <v/>
          </cell>
          <cell r="I233" t="str">
            <v/>
          </cell>
          <cell r="J233" t="str">
            <v/>
          </cell>
          <cell r="K233" t="str">
            <v/>
          </cell>
          <cell r="L233" t="str">
            <v/>
          </cell>
        </row>
        <row r="234">
          <cell r="A234" t="str">
            <v/>
          </cell>
          <cell r="B234" t="str">
            <v/>
          </cell>
          <cell r="C234">
            <v>233</v>
          </cell>
          <cell r="F234" t="str">
            <v/>
          </cell>
          <cell r="G234" t="str">
            <v/>
          </cell>
          <cell r="H234" t="str">
            <v/>
          </cell>
          <cell r="I234" t="str">
            <v/>
          </cell>
          <cell r="J234" t="str">
            <v/>
          </cell>
          <cell r="K234" t="str">
            <v/>
          </cell>
          <cell r="L234" t="str">
            <v/>
          </cell>
        </row>
        <row r="235">
          <cell r="A235" t="str">
            <v/>
          </cell>
          <cell r="B235" t="str">
            <v/>
          </cell>
          <cell r="C235">
            <v>234</v>
          </cell>
          <cell r="F235" t="str">
            <v/>
          </cell>
          <cell r="G235" t="str">
            <v/>
          </cell>
          <cell r="H235" t="str">
            <v/>
          </cell>
          <cell r="I235" t="str">
            <v/>
          </cell>
          <cell r="J235" t="str">
            <v/>
          </cell>
          <cell r="K235" t="str">
            <v/>
          </cell>
          <cell r="L235" t="str">
            <v/>
          </cell>
        </row>
        <row r="236">
          <cell r="A236" t="str">
            <v/>
          </cell>
          <cell r="B236" t="str">
            <v/>
          </cell>
          <cell r="C236">
            <v>235</v>
          </cell>
          <cell r="F236" t="str">
            <v/>
          </cell>
          <cell r="G236" t="str">
            <v/>
          </cell>
          <cell r="H236" t="str">
            <v/>
          </cell>
          <cell r="I236" t="str">
            <v/>
          </cell>
          <cell r="J236" t="str">
            <v/>
          </cell>
          <cell r="K236" t="str">
            <v/>
          </cell>
          <cell r="L236" t="str">
            <v/>
          </cell>
        </row>
        <row r="237">
          <cell r="A237" t="str">
            <v/>
          </cell>
          <cell r="B237" t="str">
            <v/>
          </cell>
          <cell r="C237">
            <v>236</v>
          </cell>
          <cell r="F237" t="str">
            <v/>
          </cell>
          <cell r="G237" t="str">
            <v/>
          </cell>
          <cell r="H237" t="str">
            <v/>
          </cell>
          <cell r="I237" t="str">
            <v/>
          </cell>
          <cell r="J237" t="str">
            <v/>
          </cell>
          <cell r="K237" t="str">
            <v/>
          </cell>
          <cell r="L237" t="str">
            <v/>
          </cell>
        </row>
        <row r="238">
          <cell r="A238" t="str">
            <v/>
          </cell>
          <cell r="B238" t="str">
            <v/>
          </cell>
          <cell r="C238">
            <v>237</v>
          </cell>
          <cell r="F238" t="str">
            <v/>
          </cell>
          <cell r="G238" t="str">
            <v/>
          </cell>
          <cell r="H238" t="str">
            <v/>
          </cell>
          <cell r="I238" t="str">
            <v/>
          </cell>
          <cell r="J238" t="str">
            <v/>
          </cell>
          <cell r="K238" t="str">
            <v/>
          </cell>
          <cell r="L238" t="str">
            <v/>
          </cell>
        </row>
        <row r="239">
          <cell r="A239" t="str">
            <v/>
          </cell>
          <cell r="B239" t="str">
            <v/>
          </cell>
          <cell r="C239">
            <v>238</v>
          </cell>
          <cell r="F239" t="str">
            <v/>
          </cell>
          <cell r="G239" t="str">
            <v/>
          </cell>
          <cell r="H239" t="str">
            <v/>
          </cell>
          <cell r="I239" t="str">
            <v/>
          </cell>
          <cell r="J239" t="str">
            <v/>
          </cell>
          <cell r="K239" t="str">
            <v/>
          </cell>
          <cell r="L239" t="str">
            <v/>
          </cell>
        </row>
        <row r="240">
          <cell r="A240" t="str">
            <v/>
          </cell>
          <cell r="B240" t="str">
            <v/>
          </cell>
          <cell r="C240">
            <v>239</v>
          </cell>
          <cell r="F240" t="str">
            <v/>
          </cell>
          <cell r="G240" t="str">
            <v/>
          </cell>
          <cell r="H240" t="str">
            <v/>
          </cell>
          <cell r="I240" t="str">
            <v/>
          </cell>
          <cell r="J240" t="str">
            <v/>
          </cell>
          <cell r="K240" t="str">
            <v/>
          </cell>
          <cell r="L240" t="str">
            <v/>
          </cell>
        </row>
        <row r="241">
          <cell r="A241" t="str">
            <v/>
          </cell>
          <cell r="B241" t="str">
            <v/>
          </cell>
          <cell r="C241">
            <v>240</v>
          </cell>
          <cell r="F241" t="str">
            <v/>
          </cell>
          <cell r="G241" t="str">
            <v/>
          </cell>
          <cell r="H241" t="str">
            <v/>
          </cell>
          <cell r="I241" t="str">
            <v/>
          </cell>
          <cell r="J241" t="str">
            <v/>
          </cell>
          <cell r="K241" t="str">
            <v/>
          </cell>
          <cell r="L241" t="str">
            <v/>
          </cell>
        </row>
        <row r="242">
          <cell r="A242" t="str">
            <v/>
          </cell>
          <cell r="B242" t="str">
            <v/>
          </cell>
          <cell r="C242">
            <v>241</v>
          </cell>
          <cell r="F242" t="str">
            <v/>
          </cell>
          <cell r="G242" t="str">
            <v/>
          </cell>
          <cell r="H242" t="str">
            <v/>
          </cell>
          <cell r="I242" t="str">
            <v/>
          </cell>
          <cell r="J242" t="str">
            <v/>
          </cell>
          <cell r="K242" t="str">
            <v/>
          </cell>
          <cell r="L242" t="str">
            <v/>
          </cell>
        </row>
        <row r="243">
          <cell r="A243" t="str">
            <v/>
          </cell>
          <cell r="B243" t="str">
            <v/>
          </cell>
          <cell r="C243">
            <v>242</v>
          </cell>
          <cell r="F243" t="str">
            <v/>
          </cell>
          <cell r="G243" t="str">
            <v/>
          </cell>
          <cell r="H243" t="str">
            <v/>
          </cell>
          <cell r="I243" t="str">
            <v/>
          </cell>
          <cell r="J243" t="str">
            <v/>
          </cell>
          <cell r="K243" t="str">
            <v/>
          </cell>
          <cell r="L243" t="str">
            <v/>
          </cell>
        </row>
        <row r="244">
          <cell r="A244" t="str">
            <v/>
          </cell>
          <cell r="B244" t="str">
            <v/>
          </cell>
          <cell r="C244">
            <v>243</v>
          </cell>
          <cell r="F244" t="str">
            <v/>
          </cell>
          <cell r="G244" t="str">
            <v/>
          </cell>
          <cell r="H244" t="str">
            <v/>
          </cell>
          <cell r="I244" t="str">
            <v/>
          </cell>
          <cell r="J244" t="str">
            <v/>
          </cell>
          <cell r="K244" t="str">
            <v/>
          </cell>
          <cell r="L244" t="str">
            <v/>
          </cell>
        </row>
        <row r="245">
          <cell r="A245" t="str">
            <v/>
          </cell>
          <cell r="B245" t="str">
            <v/>
          </cell>
          <cell r="C245">
            <v>244</v>
          </cell>
          <cell r="F245" t="str">
            <v/>
          </cell>
          <cell r="G245" t="str">
            <v/>
          </cell>
          <cell r="H245" t="str">
            <v/>
          </cell>
          <cell r="I245" t="str">
            <v/>
          </cell>
          <cell r="J245" t="str">
            <v/>
          </cell>
          <cell r="K245" t="str">
            <v/>
          </cell>
          <cell r="L245" t="str">
            <v/>
          </cell>
        </row>
        <row r="246">
          <cell r="A246" t="str">
            <v/>
          </cell>
          <cell r="B246" t="str">
            <v/>
          </cell>
          <cell r="C246">
            <v>245</v>
          </cell>
          <cell r="F246" t="str">
            <v/>
          </cell>
          <cell r="G246" t="str">
            <v/>
          </cell>
          <cell r="H246" t="str">
            <v/>
          </cell>
          <cell r="I246" t="str">
            <v/>
          </cell>
          <cell r="J246" t="str">
            <v/>
          </cell>
          <cell r="K246" t="str">
            <v/>
          </cell>
          <cell r="L246" t="str">
            <v/>
          </cell>
        </row>
        <row r="247">
          <cell r="A247" t="str">
            <v/>
          </cell>
          <cell r="B247" t="str">
            <v/>
          </cell>
          <cell r="C247">
            <v>246</v>
          </cell>
          <cell r="F247" t="str">
            <v/>
          </cell>
          <cell r="G247" t="str">
            <v/>
          </cell>
          <cell r="H247" t="str">
            <v/>
          </cell>
          <cell r="I247" t="str">
            <v/>
          </cell>
          <cell r="J247" t="str">
            <v/>
          </cell>
          <cell r="K247" t="str">
            <v/>
          </cell>
          <cell r="L247" t="str">
            <v/>
          </cell>
        </row>
        <row r="248">
          <cell r="A248" t="str">
            <v/>
          </cell>
          <cell r="B248" t="str">
            <v/>
          </cell>
          <cell r="C248">
            <v>247</v>
          </cell>
          <cell r="F248" t="str">
            <v/>
          </cell>
          <cell r="G248" t="str">
            <v/>
          </cell>
          <cell r="H248" t="str">
            <v/>
          </cell>
          <cell r="I248" t="str">
            <v/>
          </cell>
          <cell r="J248" t="str">
            <v/>
          </cell>
          <cell r="K248" t="str">
            <v/>
          </cell>
          <cell r="L248" t="str">
            <v/>
          </cell>
        </row>
        <row r="249">
          <cell r="A249" t="str">
            <v/>
          </cell>
          <cell r="B249" t="str">
            <v/>
          </cell>
          <cell r="C249">
            <v>248</v>
          </cell>
          <cell r="F249" t="str">
            <v/>
          </cell>
          <cell r="G249" t="str">
            <v/>
          </cell>
          <cell r="H249" t="str">
            <v/>
          </cell>
          <cell r="I249" t="str">
            <v/>
          </cell>
          <cell r="J249" t="str">
            <v/>
          </cell>
          <cell r="K249" t="str">
            <v/>
          </cell>
          <cell r="L249" t="str">
            <v/>
          </cell>
        </row>
        <row r="250">
          <cell r="A250" t="str">
            <v/>
          </cell>
          <cell r="B250" t="str">
            <v/>
          </cell>
          <cell r="C250">
            <v>249</v>
          </cell>
          <cell r="F250" t="str">
            <v/>
          </cell>
          <cell r="G250" t="str">
            <v/>
          </cell>
          <cell r="H250" t="str">
            <v/>
          </cell>
          <cell r="I250" t="str">
            <v/>
          </cell>
          <cell r="J250" t="str">
            <v/>
          </cell>
          <cell r="K250" t="str">
            <v/>
          </cell>
          <cell r="L250" t="str">
            <v/>
          </cell>
        </row>
        <row r="251">
          <cell r="A251" t="str">
            <v/>
          </cell>
          <cell r="B251" t="str">
            <v/>
          </cell>
          <cell r="C251">
            <v>250</v>
          </cell>
          <cell r="F251" t="str">
            <v/>
          </cell>
          <cell r="G251" t="str">
            <v/>
          </cell>
          <cell r="H251" t="str">
            <v/>
          </cell>
          <cell r="I251" t="str">
            <v/>
          </cell>
          <cell r="J251" t="str">
            <v/>
          </cell>
          <cell r="K251" t="str">
            <v/>
          </cell>
          <cell r="L251" t="str">
            <v/>
          </cell>
        </row>
        <row r="252">
          <cell r="A252" t="str">
            <v/>
          </cell>
          <cell r="B252" t="str">
            <v/>
          </cell>
          <cell r="C252">
            <v>251</v>
          </cell>
          <cell r="F252" t="str">
            <v/>
          </cell>
          <cell r="G252" t="str">
            <v/>
          </cell>
          <cell r="H252" t="str">
            <v/>
          </cell>
          <cell r="I252" t="str">
            <v/>
          </cell>
          <cell r="J252" t="str">
            <v/>
          </cell>
          <cell r="K252" t="str">
            <v/>
          </cell>
          <cell r="L252" t="str">
            <v/>
          </cell>
        </row>
        <row r="253">
          <cell r="A253" t="str">
            <v/>
          </cell>
          <cell r="B253" t="str">
            <v/>
          </cell>
          <cell r="C253">
            <v>252</v>
          </cell>
          <cell r="F253" t="str">
            <v/>
          </cell>
          <cell r="G253" t="str">
            <v/>
          </cell>
          <cell r="H253" t="str">
            <v/>
          </cell>
          <cell r="I253" t="str">
            <v/>
          </cell>
          <cell r="J253" t="str">
            <v/>
          </cell>
          <cell r="K253" t="str">
            <v/>
          </cell>
          <cell r="L253" t="str">
            <v/>
          </cell>
        </row>
        <row r="254">
          <cell r="A254" t="str">
            <v/>
          </cell>
          <cell r="B254" t="str">
            <v/>
          </cell>
          <cell r="C254">
            <v>253</v>
          </cell>
          <cell r="F254" t="str">
            <v/>
          </cell>
          <cell r="G254" t="str">
            <v/>
          </cell>
          <cell r="H254" t="str">
            <v/>
          </cell>
          <cell r="I254" t="str">
            <v/>
          </cell>
          <cell r="J254" t="str">
            <v/>
          </cell>
          <cell r="K254" t="str">
            <v/>
          </cell>
          <cell r="L254" t="str">
            <v/>
          </cell>
        </row>
        <row r="255">
          <cell r="A255" t="str">
            <v/>
          </cell>
          <cell r="B255" t="str">
            <v/>
          </cell>
          <cell r="C255">
            <v>254</v>
          </cell>
          <cell r="F255" t="str">
            <v/>
          </cell>
          <cell r="G255" t="str">
            <v/>
          </cell>
          <cell r="H255" t="str">
            <v/>
          </cell>
          <cell r="I255" t="str">
            <v/>
          </cell>
          <cell r="J255" t="str">
            <v/>
          </cell>
          <cell r="K255" t="str">
            <v/>
          </cell>
          <cell r="L255" t="str">
            <v/>
          </cell>
        </row>
        <row r="256">
          <cell r="A256" t="str">
            <v/>
          </cell>
          <cell r="B256" t="str">
            <v/>
          </cell>
          <cell r="C256">
            <v>255</v>
          </cell>
          <cell r="F256" t="str">
            <v/>
          </cell>
          <cell r="G256" t="str">
            <v/>
          </cell>
          <cell r="H256" t="str">
            <v/>
          </cell>
          <cell r="I256" t="str">
            <v/>
          </cell>
          <cell r="J256" t="str">
            <v/>
          </cell>
          <cell r="K256" t="str">
            <v/>
          </cell>
          <cell r="L256" t="str">
            <v/>
          </cell>
        </row>
        <row r="257">
          <cell r="A257" t="str">
            <v/>
          </cell>
          <cell r="B257" t="str">
            <v/>
          </cell>
          <cell r="C257">
            <v>256</v>
          </cell>
          <cell r="F257" t="str">
            <v/>
          </cell>
          <cell r="G257" t="str">
            <v/>
          </cell>
          <cell r="H257" t="str">
            <v/>
          </cell>
          <cell r="I257" t="str">
            <v/>
          </cell>
          <cell r="J257" t="str">
            <v/>
          </cell>
          <cell r="K257" t="str">
            <v/>
          </cell>
          <cell r="L257" t="str">
            <v/>
          </cell>
        </row>
        <row r="258">
          <cell r="A258" t="str">
            <v/>
          </cell>
          <cell r="B258" t="str">
            <v/>
          </cell>
          <cell r="C258">
            <v>257</v>
          </cell>
          <cell r="F258" t="str">
            <v/>
          </cell>
          <cell r="G258" t="str">
            <v/>
          </cell>
          <cell r="H258" t="str">
            <v/>
          </cell>
          <cell r="I258" t="str">
            <v/>
          </cell>
          <cell r="J258" t="str">
            <v/>
          </cell>
          <cell r="K258" t="str">
            <v/>
          </cell>
          <cell r="L258" t="str">
            <v/>
          </cell>
        </row>
        <row r="259">
          <cell r="A259" t="str">
            <v/>
          </cell>
          <cell r="B259" t="str">
            <v/>
          </cell>
          <cell r="C259">
            <v>258</v>
          </cell>
          <cell r="F259" t="str">
            <v/>
          </cell>
          <cell r="G259" t="str">
            <v/>
          </cell>
          <cell r="H259" t="str">
            <v/>
          </cell>
          <cell r="I259" t="str">
            <v/>
          </cell>
          <cell r="J259" t="str">
            <v/>
          </cell>
          <cell r="K259" t="str">
            <v/>
          </cell>
          <cell r="L259" t="str">
            <v/>
          </cell>
        </row>
        <row r="260">
          <cell r="A260" t="str">
            <v/>
          </cell>
          <cell r="B260" t="str">
            <v/>
          </cell>
          <cell r="C260">
            <v>259</v>
          </cell>
          <cell r="F260" t="str">
            <v/>
          </cell>
          <cell r="G260" t="str">
            <v/>
          </cell>
          <cell r="H260" t="str">
            <v/>
          </cell>
          <cell r="I260" t="str">
            <v/>
          </cell>
          <cell r="J260" t="str">
            <v/>
          </cell>
          <cell r="K260" t="str">
            <v/>
          </cell>
          <cell r="L260" t="str">
            <v/>
          </cell>
        </row>
        <row r="261">
          <cell r="A261" t="str">
            <v/>
          </cell>
          <cell r="B261" t="str">
            <v/>
          </cell>
          <cell r="C261">
            <v>260</v>
          </cell>
          <cell r="F261" t="str">
            <v/>
          </cell>
          <cell r="G261" t="str">
            <v/>
          </cell>
          <cell r="H261" t="str">
            <v/>
          </cell>
          <cell r="I261" t="str">
            <v/>
          </cell>
          <cell r="J261" t="str">
            <v/>
          </cell>
          <cell r="K261" t="str">
            <v/>
          </cell>
          <cell r="L261" t="str">
            <v/>
          </cell>
        </row>
        <row r="262">
          <cell r="A262" t="str">
            <v/>
          </cell>
          <cell r="B262" t="str">
            <v/>
          </cell>
          <cell r="C262">
            <v>261</v>
          </cell>
          <cell r="F262" t="str">
            <v/>
          </cell>
          <cell r="G262" t="str">
            <v/>
          </cell>
          <cell r="H262" t="str">
            <v/>
          </cell>
          <cell r="I262" t="str">
            <v/>
          </cell>
          <cell r="J262" t="str">
            <v/>
          </cell>
          <cell r="K262" t="str">
            <v/>
          </cell>
          <cell r="L262" t="str">
            <v/>
          </cell>
        </row>
        <row r="263">
          <cell r="A263" t="str">
            <v/>
          </cell>
          <cell r="B263" t="str">
            <v/>
          </cell>
          <cell r="C263">
            <v>262</v>
          </cell>
          <cell r="F263" t="str">
            <v/>
          </cell>
          <cell r="G263" t="str">
            <v/>
          </cell>
          <cell r="H263" t="str">
            <v/>
          </cell>
          <cell r="I263" t="str">
            <v/>
          </cell>
          <cell r="J263" t="str">
            <v/>
          </cell>
          <cell r="K263" t="str">
            <v/>
          </cell>
          <cell r="L263" t="str">
            <v/>
          </cell>
        </row>
        <row r="264">
          <cell r="A264" t="str">
            <v/>
          </cell>
          <cell r="B264" t="str">
            <v/>
          </cell>
          <cell r="C264">
            <v>263</v>
          </cell>
          <cell r="F264" t="str">
            <v/>
          </cell>
          <cell r="G264" t="str">
            <v/>
          </cell>
          <cell r="H264" t="str">
            <v/>
          </cell>
          <cell r="I264" t="str">
            <v/>
          </cell>
          <cell r="J264" t="str">
            <v/>
          </cell>
          <cell r="K264" t="str">
            <v/>
          </cell>
          <cell r="L264" t="str">
            <v/>
          </cell>
        </row>
        <row r="265">
          <cell r="A265" t="str">
            <v/>
          </cell>
          <cell r="B265" t="str">
            <v/>
          </cell>
          <cell r="C265">
            <v>264</v>
          </cell>
          <cell r="F265" t="str">
            <v/>
          </cell>
          <cell r="G265" t="str">
            <v/>
          </cell>
          <cell r="H265" t="str">
            <v/>
          </cell>
          <cell r="I265" t="str">
            <v/>
          </cell>
          <cell r="J265" t="str">
            <v/>
          </cell>
          <cell r="K265" t="str">
            <v/>
          </cell>
          <cell r="L265" t="str">
            <v/>
          </cell>
        </row>
        <row r="266">
          <cell r="A266" t="str">
            <v/>
          </cell>
          <cell r="B266" t="str">
            <v/>
          </cell>
          <cell r="C266">
            <v>265</v>
          </cell>
          <cell r="F266" t="str">
            <v/>
          </cell>
          <cell r="G266" t="str">
            <v/>
          </cell>
          <cell r="H266" t="str">
            <v/>
          </cell>
          <cell r="I266" t="str">
            <v/>
          </cell>
          <cell r="J266" t="str">
            <v/>
          </cell>
          <cell r="K266" t="str">
            <v/>
          </cell>
          <cell r="L266" t="str">
            <v/>
          </cell>
        </row>
        <row r="267">
          <cell r="A267" t="str">
            <v/>
          </cell>
          <cell r="B267" t="str">
            <v/>
          </cell>
          <cell r="C267">
            <v>266</v>
          </cell>
          <cell r="F267" t="str">
            <v/>
          </cell>
          <cell r="G267" t="str">
            <v/>
          </cell>
          <cell r="H267" t="str">
            <v/>
          </cell>
          <cell r="I267" t="str">
            <v/>
          </cell>
          <cell r="J267" t="str">
            <v/>
          </cell>
          <cell r="K267" t="str">
            <v/>
          </cell>
          <cell r="L267" t="str">
            <v/>
          </cell>
        </row>
        <row r="268">
          <cell r="A268" t="str">
            <v/>
          </cell>
          <cell r="B268" t="str">
            <v/>
          </cell>
          <cell r="C268">
            <v>267</v>
          </cell>
          <cell r="F268" t="str">
            <v/>
          </cell>
          <cell r="G268" t="str">
            <v/>
          </cell>
          <cell r="H268" t="str">
            <v/>
          </cell>
          <cell r="I268" t="str">
            <v/>
          </cell>
          <cell r="J268" t="str">
            <v/>
          </cell>
          <cell r="K268" t="str">
            <v/>
          </cell>
          <cell r="L268" t="str">
            <v/>
          </cell>
        </row>
        <row r="269">
          <cell r="A269" t="str">
            <v/>
          </cell>
          <cell r="B269" t="str">
            <v/>
          </cell>
          <cell r="C269">
            <v>268</v>
          </cell>
          <cell r="F269" t="str">
            <v/>
          </cell>
          <cell r="G269" t="str">
            <v/>
          </cell>
          <cell r="H269" t="str">
            <v/>
          </cell>
          <cell r="I269" t="str">
            <v/>
          </cell>
          <cell r="J269" t="str">
            <v/>
          </cell>
          <cell r="K269" t="str">
            <v/>
          </cell>
          <cell r="L269" t="str">
            <v/>
          </cell>
        </row>
        <row r="270">
          <cell r="A270" t="str">
            <v/>
          </cell>
          <cell r="B270" t="str">
            <v/>
          </cell>
          <cell r="C270">
            <v>269</v>
          </cell>
          <cell r="F270" t="str">
            <v/>
          </cell>
          <cell r="G270" t="str">
            <v/>
          </cell>
          <cell r="H270" t="str">
            <v/>
          </cell>
          <cell r="I270" t="str">
            <v/>
          </cell>
          <cell r="J270" t="str">
            <v/>
          </cell>
          <cell r="K270" t="str">
            <v/>
          </cell>
          <cell r="L270" t="str">
            <v/>
          </cell>
        </row>
        <row r="271">
          <cell r="A271" t="str">
            <v/>
          </cell>
          <cell r="B271" t="str">
            <v/>
          </cell>
          <cell r="C271">
            <v>270</v>
          </cell>
          <cell r="F271" t="str">
            <v/>
          </cell>
          <cell r="G271" t="str">
            <v/>
          </cell>
          <cell r="H271" t="str">
            <v/>
          </cell>
          <cell r="I271" t="str">
            <v/>
          </cell>
          <cell r="J271" t="str">
            <v/>
          </cell>
          <cell r="K271" t="str">
            <v/>
          </cell>
          <cell r="L271" t="str">
            <v/>
          </cell>
        </row>
        <row r="272">
          <cell r="A272" t="str">
            <v/>
          </cell>
          <cell r="B272" t="str">
            <v/>
          </cell>
          <cell r="C272">
            <v>271</v>
          </cell>
          <cell r="F272" t="str">
            <v/>
          </cell>
          <cell r="G272" t="str">
            <v/>
          </cell>
          <cell r="H272" t="str">
            <v/>
          </cell>
          <cell r="I272" t="str">
            <v/>
          </cell>
          <cell r="J272" t="str">
            <v/>
          </cell>
          <cell r="K272" t="str">
            <v/>
          </cell>
          <cell r="L272" t="str">
            <v/>
          </cell>
        </row>
        <row r="273">
          <cell r="A273" t="str">
            <v/>
          </cell>
          <cell r="B273" t="str">
            <v/>
          </cell>
          <cell r="C273">
            <v>272</v>
          </cell>
          <cell r="F273" t="str">
            <v/>
          </cell>
          <cell r="G273" t="str">
            <v/>
          </cell>
          <cell r="H273" t="str">
            <v/>
          </cell>
          <cell r="I273" t="str">
            <v/>
          </cell>
          <cell r="J273" t="str">
            <v/>
          </cell>
          <cell r="K273" t="str">
            <v/>
          </cell>
          <cell r="L273" t="str">
            <v/>
          </cell>
        </row>
        <row r="274">
          <cell r="A274" t="str">
            <v/>
          </cell>
          <cell r="B274" t="str">
            <v/>
          </cell>
          <cell r="C274">
            <v>273</v>
          </cell>
          <cell r="F274" t="str">
            <v/>
          </cell>
          <cell r="G274" t="str">
            <v/>
          </cell>
          <cell r="H274" t="str">
            <v/>
          </cell>
          <cell r="I274" t="str">
            <v/>
          </cell>
          <cell r="J274" t="str">
            <v/>
          </cell>
          <cell r="K274" t="str">
            <v/>
          </cell>
          <cell r="L274" t="str">
            <v/>
          </cell>
        </row>
        <row r="275">
          <cell r="A275" t="str">
            <v/>
          </cell>
          <cell r="B275" t="str">
            <v/>
          </cell>
          <cell r="C275">
            <v>274</v>
          </cell>
          <cell r="F275" t="str">
            <v/>
          </cell>
          <cell r="G275" t="str">
            <v/>
          </cell>
          <cell r="H275" t="str">
            <v/>
          </cell>
          <cell r="I275" t="str">
            <v/>
          </cell>
          <cell r="J275" t="str">
            <v/>
          </cell>
          <cell r="K275" t="str">
            <v/>
          </cell>
          <cell r="L275" t="str">
            <v/>
          </cell>
        </row>
        <row r="276">
          <cell r="A276" t="str">
            <v/>
          </cell>
          <cell r="B276" t="str">
            <v/>
          </cell>
          <cell r="C276">
            <v>275</v>
          </cell>
          <cell r="F276" t="str">
            <v/>
          </cell>
          <cell r="G276" t="str">
            <v/>
          </cell>
          <cell r="H276" t="str">
            <v/>
          </cell>
          <cell r="I276" t="str">
            <v/>
          </cell>
          <cell r="J276" t="str">
            <v/>
          </cell>
          <cell r="K276" t="str">
            <v/>
          </cell>
          <cell r="L276" t="str">
            <v/>
          </cell>
        </row>
        <row r="277">
          <cell r="A277" t="str">
            <v/>
          </cell>
          <cell r="B277" t="str">
            <v/>
          </cell>
          <cell r="C277">
            <v>276</v>
          </cell>
          <cell r="F277" t="str">
            <v/>
          </cell>
          <cell r="G277" t="str">
            <v/>
          </cell>
          <cell r="H277" t="str">
            <v/>
          </cell>
          <cell r="I277" t="str">
            <v/>
          </cell>
          <cell r="J277" t="str">
            <v/>
          </cell>
          <cell r="K277" t="str">
            <v/>
          </cell>
          <cell r="L277" t="str">
            <v/>
          </cell>
        </row>
        <row r="278">
          <cell r="A278" t="str">
            <v/>
          </cell>
          <cell r="B278" t="str">
            <v/>
          </cell>
          <cell r="C278">
            <v>277</v>
          </cell>
          <cell r="F278" t="str">
            <v/>
          </cell>
          <cell r="G278" t="str">
            <v/>
          </cell>
          <cell r="H278" t="str">
            <v/>
          </cell>
          <cell r="I278" t="str">
            <v/>
          </cell>
          <cell r="J278" t="str">
            <v/>
          </cell>
          <cell r="K278" t="str">
            <v/>
          </cell>
          <cell r="L278" t="str">
            <v/>
          </cell>
        </row>
        <row r="279">
          <cell r="A279" t="str">
            <v/>
          </cell>
          <cell r="B279" t="str">
            <v/>
          </cell>
          <cell r="C279">
            <v>278</v>
          </cell>
          <cell r="F279" t="str">
            <v/>
          </cell>
          <cell r="G279" t="str">
            <v/>
          </cell>
          <cell r="H279" t="str">
            <v/>
          </cell>
          <cell r="I279" t="str">
            <v/>
          </cell>
          <cell r="J279" t="str">
            <v/>
          </cell>
          <cell r="K279" t="str">
            <v/>
          </cell>
          <cell r="L279" t="str">
            <v/>
          </cell>
        </row>
        <row r="280">
          <cell r="A280" t="str">
            <v/>
          </cell>
          <cell r="B280" t="str">
            <v/>
          </cell>
          <cell r="C280">
            <v>279</v>
          </cell>
          <cell r="F280" t="str">
            <v/>
          </cell>
          <cell r="G280" t="str">
            <v/>
          </cell>
          <cell r="H280" t="str">
            <v/>
          </cell>
          <cell r="I280" t="str">
            <v/>
          </cell>
          <cell r="J280" t="str">
            <v/>
          </cell>
          <cell r="K280" t="str">
            <v/>
          </cell>
          <cell r="L280" t="str">
            <v/>
          </cell>
        </row>
        <row r="281">
          <cell r="A281" t="str">
            <v/>
          </cell>
          <cell r="B281" t="str">
            <v/>
          </cell>
          <cell r="C281">
            <v>280</v>
          </cell>
          <cell r="F281" t="str">
            <v/>
          </cell>
          <cell r="G281" t="str">
            <v/>
          </cell>
          <cell r="H281" t="str">
            <v/>
          </cell>
          <cell r="I281" t="str">
            <v/>
          </cell>
          <cell r="J281" t="str">
            <v/>
          </cell>
          <cell r="K281" t="str">
            <v/>
          </cell>
          <cell r="L281" t="str">
            <v/>
          </cell>
        </row>
        <row r="282">
          <cell r="A282" t="str">
            <v/>
          </cell>
          <cell r="B282" t="str">
            <v/>
          </cell>
          <cell r="C282">
            <v>281</v>
          </cell>
          <cell r="F282" t="str">
            <v/>
          </cell>
          <cell r="G282" t="str">
            <v/>
          </cell>
          <cell r="H282" t="str">
            <v/>
          </cell>
          <cell r="I282" t="str">
            <v/>
          </cell>
          <cell r="J282" t="str">
            <v/>
          </cell>
          <cell r="K282" t="str">
            <v/>
          </cell>
          <cell r="L282" t="str">
            <v/>
          </cell>
        </row>
        <row r="283">
          <cell r="A283" t="str">
            <v/>
          </cell>
          <cell r="B283" t="str">
            <v/>
          </cell>
          <cell r="C283">
            <v>282</v>
          </cell>
          <cell r="F283" t="str">
            <v/>
          </cell>
          <cell r="G283" t="str">
            <v/>
          </cell>
          <cell r="H283" t="str">
            <v/>
          </cell>
          <cell r="I283" t="str">
            <v/>
          </cell>
          <cell r="J283" t="str">
            <v/>
          </cell>
          <cell r="K283" t="str">
            <v/>
          </cell>
          <cell r="L283" t="str">
            <v/>
          </cell>
        </row>
        <row r="284">
          <cell r="A284" t="str">
            <v/>
          </cell>
          <cell r="B284" t="str">
            <v/>
          </cell>
          <cell r="C284">
            <v>283</v>
          </cell>
          <cell r="F284" t="str">
            <v/>
          </cell>
          <cell r="G284" t="str">
            <v/>
          </cell>
          <cell r="H284" t="str">
            <v/>
          </cell>
          <cell r="I284" t="str">
            <v/>
          </cell>
          <cell r="J284" t="str">
            <v/>
          </cell>
          <cell r="K284" t="str">
            <v/>
          </cell>
          <cell r="L284" t="str">
            <v/>
          </cell>
        </row>
        <row r="285">
          <cell r="A285" t="str">
            <v/>
          </cell>
          <cell r="B285" t="str">
            <v/>
          </cell>
          <cell r="C285">
            <v>284</v>
          </cell>
          <cell r="F285" t="str">
            <v/>
          </cell>
          <cell r="G285" t="str">
            <v/>
          </cell>
          <cell r="H285" t="str">
            <v/>
          </cell>
          <cell r="I285" t="str">
            <v/>
          </cell>
          <cell r="J285" t="str">
            <v/>
          </cell>
          <cell r="K285" t="str">
            <v/>
          </cell>
          <cell r="L285" t="str">
            <v/>
          </cell>
        </row>
        <row r="286">
          <cell r="A286" t="str">
            <v/>
          </cell>
          <cell r="B286" t="str">
            <v/>
          </cell>
          <cell r="C286">
            <v>285</v>
          </cell>
          <cell r="F286" t="str">
            <v/>
          </cell>
          <cell r="G286" t="str">
            <v/>
          </cell>
          <cell r="H286" t="str">
            <v/>
          </cell>
          <cell r="I286" t="str">
            <v/>
          </cell>
          <cell r="J286" t="str">
            <v/>
          </cell>
          <cell r="K286" t="str">
            <v/>
          </cell>
          <cell r="L286" t="str">
            <v/>
          </cell>
        </row>
        <row r="287">
          <cell r="A287" t="str">
            <v/>
          </cell>
          <cell r="B287" t="str">
            <v/>
          </cell>
          <cell r="C287">
            <v>286</v>
          </cell>
          <cell r="F287" t="str">
            <v/>
          </cell>
          <cell r="G287" t="str">
            <v/>
          </cell>
          <cell r="H287" t="str">
            <v/>
          </cell>
          <cell r="I287" t="str">
            <v/>
          </cell>
          <cell r="J287" t="str">
            <v/>
          </cell>
          <cell r="K287" t="str">
            <v/>
          </cell>
          <cell r="L287" t="str">
            <v/>
          </cell>
        </row>
        <row r="288">
          <cell r="A288" t="str">
            <v/>
          </cell>
          <cell r="B288" t="str">
            <v/>
          </cell>
          <cell r="C288">
            <v>287</v>
          </cell>
          <cell r="F288" t="str">
            <v/>
          </cell>
          <cell r="G288" t="str">
            <v/>
          </cell>
          <cell r="H288" t="str">
            <v/>
          </cell>
          <cell r="I288" t="str">
            <v/>
          </cell>
          <cell r="J288" t="str">
            <v/>
          </cell>
          <cell r="K288" t="str">
            <v/>
          </cell>
          <cell r="L288" t="str">
            <v/>
          </cell>
        </row>
        <row r="289">
          <cell r="A289" t="str">
            <v/>
          </cell>
          <cell r="B289" t="str">
            <v/>
          </cell>
          <cell r="C289">
            <v>288</v>
          </cell>
          <cell r="F289" t="str">
            <v/>
          </cell>
          <cell r="G289" t="str">
            <v/>
          </cell>
          <cell r="H289" t="str">
            <v/>
          </cell>
          <cell r="I289" t="str">
            <v/>
          </cell>
          <cell r="J289" t="str">
            <v/>
          </cell>
          <cell r="K289" t="str">
            <v/>
          </cell>
          <cell r="L289" t="str">
            <v/>
          </cell>
        </row>
        <row r="290">
          <cell r="A290" t="str">
            <v/>
          </cell>
          <cell r="B290" t="str">
            <v/>
          </cell>
          <cell r="C290">
            <v>289</v>
          </cell>
          <cell r="F290" t="str">
            <v/>
          </cell>
          <cell r="G290" t="str">
            <v/>
          </cell>
          <cell r="H290" t="str">
            <v/>
          </cell>
          <cell r="I290" t="str">
            <v/>
          </cell>
          <cell r="J290" t="str">
            <v/>
          </cell>
          <cell r="K290" t="str">
            <v/>
          </cell>
          <cell r="L290" t="str">
            <v/>
          </cell>
        </row>
        <row r="291">
          <cell r="A291" t="str">
            <v/>
          </cell>
          <cell r="B291" t="str">
            <v/>
          </cell>
          <cell r="C291">
            <v>290</v>
          </cell>
          <cell r="F291" t="str">
            <v/>
          </cell>
          <cell r="G291" t="str">
            <v/>
          </cell>
          <cell r="H291" t="str">
            <v/>
          </cell>
          <cell r="I291" t="str">
            <v/>
          </cell>
          <cell r="J291" t="str">
            <v/>
          </cell>
          <cell r="K291" t="str">
            <v/>
          </cell>
          <cell r="L291" t="str">
            <v/>
          </cell>
        </row>
        <row r="292">
          <cell r="A292" t="str">
            <v/>
          </cell>
          <cell r="B292" t="str">
            <v/>
          </cell>
          <cell r="C292">
            <v>291</v>
          </cell>
          <cell r="F292" t="str">
            <v/>
          </cell>
          <cell r="G292" t="str">
            <v/>
          </cell>
          <cell r="H292" t="str">
            <v/>
          </cell>
          <cell r="I292" t="str">
            <v/>
          </cell>
          <cell r="J292" t="str">
            <v/>
          </cell>
          <cell r="K292" t="str">
            <v/>
          </cell>
          <cell r="L292" t="str">
            <v/>
          </cell>
        </row>
        <row r="293">
          <cell r="A293" t="str">
            <v/>
          </cell>
          <cell r="B293" t="str">
            <v/>
          </cell>
          <cell r="C293">
            <v>292</v>
          </cell>
          <cell r="F293" t="str">
            <v/>
          </cell>
          <cell r="G293" t="str">
            <v/>
          </cell>
          <cell r="H293" t="str">
            <v/>
          </cell>
          <cell r="I293" t="str">
            <v/>
          </cell>
          <cell r="J293" t="str">
            <v/>
          </cell>
          <cell r="K293" t="str">
            <v/>
          </cell>
          <cell r="L293" t="str">
            <v/>
          </cell>
        </row>
        <row r="294">
          <cell r="A294" t="str">
            <v/>
          </cell>
          <cell r="B294" t="str">
            <v/>
          </cell>
          <cell r="C294">
            <v>293</v>
          </cell>
          <cell r="F294" t="str">
            <v/>
          </cell>
          <cell r="G294" t="str">
            <v/>
          </cell>
          <cell r="H294" t="str">
            <v/>
          </cell>
          <cell r="I294" t="str">
            <v/>
          </cell>
          <cell r="J294" t="str">
            <v/>
          </cell>
          <cell r="K294" t="str">
            <v/>
          </cell>
          <cell r="L294" t="str">
            <v/>
          </cell>
        </row>
        <row r="295">
          <cell r="A295" t="str">
            <v/>
          </cell>
          <cell r="B295" t="str">
            <v/>
          </cell>
          <cell r="C295">
            <v>294</v>
          </cell>
          <cell r="F295" t="str">
            <v/>
          </cell>
          <cell r="G295" t="str">
            <v/>
          </cell>
          <cell r="H295" t="str">
            <v/>
          </cell>
          <cell r="I295" t="str">
            <v/>
          </cell>
          <cell r="J295" t="str">
            <v/>
          </cell>
          <cell r="K295" t="str">
            <v/>
          </cell>
          <cell r="L295" t="str">
            <v/>
          </cell>
        </row>
        <row r="296">
          <cell r="A296" t="str">
            <v/>
          </cell>
          <cell r="B296" t="str">
            <v/>
          </cell>
          <cell r="C296">
            <v>295</v>
          </cell>
          <cell r="F296" t="str">
            <v/>
          </cell>
          <cell r="G296" t="str">
            <v/>
          </cell>
          <cell r="H296" t="str">
            <v/>
          </cell>
          <cell r="I296" t="str">
            <v/>
          </cell>
          <cell r="J296" t="str">
            <v/>
          </cell>
          <cell r="K296" t="str">
            <v/>
          </cell>
          <cell r="L296" t="str">
            <v/>
          </cell>
        </row>
        <row r="297">
          <cell r="A297" t="str">
            <v/>
          </cell>
          <cell r="B297" t="str">
            <v/>
          </cell>
          <cell r="C297">
            <v>296</v>
          </cell>
          <cell r="F297" t="str">
            <v/>
          </cell>
          <cell r="G297" t="str">
            <v/>
          </cell>
          <cell r="H297" t="str">
            <v/>
          </cell>
          <cell r="I297" t="str">
            <v/>
          </cell>
          <cell r="J297" t="str">
            <v/>
          </cell>
          <cell r="K297" t="str">
            <v/>
          </cell>
          <cell r="L297" t="str">
            <v/>
          </cell>
        </row>
        <row r="298">
          <cell r="A298" t="str">
            <v/>
          </cell>
          <cell r="B298" t="str">
            <v/>
          </cell>
          <cell r="C298">
            <v>297</v>
          </cell>
          <cell r="F298" t="str">
            <v/>
          </cell>
          <cell r="G298" t="str">
            <v/>
          </cell>
          <cell r="H298" t="str">
            <v/>
          </cell>
          <cell r="I298" t="str">
            <v/>
          </cell>
          <cell r="J298" t="str">
            <v/>
          </cell>
          <cell r="K298" t="str">
            <v/>
          </cell>
          <cell r="L298" t="str">
            <v/>
          </cell>
        </row>
        <row r="299">
          <cell r="A299" t="str">
            <v/>
          </cell>
          <cell r="B299" t="str">
            <v/>
          </cell>
          <cell r="C299">
            <v>298</v>
          </cell>
          <cell r="F299" t="str">
            <v/>
          </cell>
          <cell r="G299" t="str">
            <v/>
          </cell>
          <cell r="H299" t="str">
            <v/>
          </cell>
          <cell r="I299" t="str">
            <v/>
          </cell>
          <cell r="J299" t="str">
            <v/>
          </cell>
          <cell r="K299" t="str">
            <v/>
          </cell>
          <cell r="L299" t="str">
            <v/>
          </cell>
        </row>
        <row r="300">
          <cell r="A300" t="str">
            <v/>
          </cell>
          <cell r="B300" t="str">
            <v/>
          </cell>
          <cell r="C300">
            <v>299</v>
          </cell>
          <cell r="F300" t="str">
            <v/>
          </cell>
          <cell r="G300" t="str">
            <v/>
          </cell>
          <cell r="H300" t="str">
            <v/>
          </cell>
          <cell r="I300" t="str">
            <v/>
          </cell>
          <cell r="J300" t="str">
            <v/>
          </cell>
          <cell r="K300" t="str">
            <v/>
          </cell>
          <cell r="L300" t="str">
            <v/>
          </cell>
        </row>
        <row r="301">
          <cell r="A301" t="str">
            <v/>
          </cell>
          <cell r="B301" t="str">
            <v/>
          </cell>
          <cell r="C301">
            <v>300</v>
          </cell>
          <cell r="F301" t="str">
            <v/>
          </cell>
          <cell r="G301" t="str">
            <v/>
          </cell>
          <cell r="H301" t="str">
            <v/>
          </cell>
          <cell r="I301" t="str">
            <v/>
          </cell>
          <cell r="J301" t="str">
            <v/>
          </cell>
          <cell r="K301" t="str">
            <v/>
          </cell>
          <cell r="L301" t="str">
            <v/>
          </cell>
        </row>
        <row r="302">
          <cell r="A302" t="str">
            <v/>
          </cell>
          <cell r="B302" t="str">
            <v/>
          </cell>
          <cell r="C302">
            <v>301</v>
          </cell>
          <cell r="F302" t="str">
            <v/>
          </cell>
          <cell r="G302" t="str">
            <v/>
          </cell>
          <cell r="H302" t="str">
            <v/>
          </cell>
          <cell r="I302" t="str">
            <v/>
          </cell>
          <cell r="J302" t="str">
            <v/>
          </cell>
          <cell r="K302" t="str">
            <v/>
          </cell>
          <cell r="L302" t="str">
            <v/>
          </cell>
        </row>
        <row r="303">
          <cell r="A303" t="str">
            <v/>
          </cell>
          <cell r="B303" t="str">
            <v/>
          </cell>
          <cell r="C303">
            <v>302</v>
          </cell>
          <cell r="F303" t="str">
            <v/>
          </cell>
          <cell r="G303" t="str">
            <v/>
          </cell>
          <cell r="H303" t="str">
            <v/>
          </cell>
          <cell r="I303" t="str">
            <v/>
          </cell>
          <cell r="J303" t="str">
            <v/>
          </cell>
          <cell r="K303" t="str">
            <v/>
          </cell>
          <cell r="L303" t="str">
            <v/>
          </cell>
        </row>
        <row r="304">
          <cell r="A304" t="str">
            <v/>
          </cell>
          <cell r="B304" t="str">
            <v/>
          </cell>
          <cell r="C304">
            <v>303</v>
          </cell>
          <cell r="F304" t="str">
            <v/>
          </cell>
          <cell r="G304" t="str">
            <v/>
          </cell>
          <cell r="H304" t="str">
            <v/>
          </cell>
          <cell r="I304" t="str">
            <v/>
          </cell>
          <cell r="J304" t="str">
            <v/>
          </cell>
          <cell r="K304" t="str">
            <v/>
          </cell>
          <cell r="L304" t="str">
            <v/>
          </cell>
        </row>
        <row r="305">
          <cell r="A305" t="str">
            <v/>
          </cell>
          <cell r="B305" t="str">
            <v/>
          </cell>
          <cell r="C305">
            <v>304</v>
          </cell>
          <cell r="F305" t="str">
            <v/>
          </cell>
          <cell r="G305" t="str">
            <v/>
          </cell>
          <cell r="H305" t="str">
            <v/>
          </cell>
          <cell r="I305" t="str">
            <v/>
          </cell>
          <cell r="J305" t="str">
            <v/>
          </cell>
          <cell r="K305" t="str">
            <v/>
          </cell>
          <cell r="L305" t="str">
            <v/>
          </cell>
        </row>
        <row r="306">
          <cell r="A306" t="str">
            <v/>
          </cell>
          <cell r="B306" t="str">
            <v/>
          </cell>
          <cell r="C306">
            <v>305</v>
          </cell>
          <cell r="F306" t="str">
            <v/>
          </cell>
          <cell r="G306" t="str">
            <v/>
          </cell>
          <cell r="H306" t="str">
            <v/>
          </cell>
          <cell r="I306" t="str">
            <v/>
          </cell>
          <cell r="J306" t="str">
            <v/>
          </cell>
          <cell r="K306" t="str">
            <v/>
          </cell>
          <cell r="L306" t="str">
            <v/>
          </cell>
        </row>
        <row r="307">
          <cell r="A307" t="str">
            <v/>
          </cell>
          <cell r="B307" t="str">
            <v/>
          </cell>
          <cell r="C307">
            <v>306</v>
          </cell>
          <cell r="F307" t="str">
            <v/>
          </cell>
          <cell r="G307" t="str">
            <v/>
          </cell>
          <cell r="H307" t="str">
            <v/>
          </cell>
          <cell r="I307" t="str">
            <v/>
          </cell>
          <cell r="J307" t="str">
            <v/>
          </cell>
          <cell r="K307" t="str">
            <v/>
          </cell>
          <cell r="L307" t="str">
            <v/>
          </cell>
        </row>
        <row r="308">
          <cell r="A308" t="str">
            <v/>
          </cell>
          <cell r="B308" t="str">
            <v/>
          </cell>
          <cell r="C308">
            <v>307</v>
          </cell>
          <cell r="F308" t="str">
            <v/>
          </cell>
          <cell r="G308" t="str">
            <v/>
          </cell>
          <cell r="H308" t="str">
            <v/>
          </cell>
          <cell r="I308" t="str">
            <v/>
          </cell>
          <cell r="J308" t="str">
            <v/>
          </cell>
          <cell r="K308" t="str">
            <v/>
          </cell>
          <cell r="L308" t="str">
            <v/>
          </cell>
        </row>
        <row r="309">
          <cell r="A309" t="str">
            <v/>
          </cell>
          <cell r="B309" t="str">
            <v/>
          </cell>
          <cell r="C309">
            <v>308</v>
          </cell>
          <cell r="F309" t="str">
            <v/>
          </cell>
          <cell r="G309" t="str">
            <v/>
          </cell>
          <cell r="H309" t="str">
            <v/>
          </cell>
          <cell r="I309" t="str">
            <v/>
          </cell>
          <cell r="J309" t="str">
            <v/>
          </cell>
          <cell r="K309" t="str">
            <v/>
          </cell>
          <cell r="L309" t="str">
            <v/>
          </cell>
        </row>
        <row r="310">
          <cell r="A310" t="str">
            <v/>
          </cell>
          <cell r="B310" t="str">
            <v/>
          </cell>
          <cell r="C310">
            <v>309</v>
          </cell>
          <cell r="F310" t="str">
            <v/>
          </cell>
          <cell r="G310" t="str">
            <v/>
          </cell>
          <cell r="H310" t="str">
            <v/>
          </cell>
          <cell r="I310" t="str">
            <v/>
          </cell>
          <cell r="J310" t="str">
            <v/>
          </cell>
          <cell r="K310" t="str">
            <v/>
          </cell>
          <cell r="L310" t="str">
            <v/>
          </cell>
        </row>
        <row r="311">
          <cell r="A311" t="str">
            <v/>
          </cell>
          <cell r="B311" t="str">
            <v/>
          </cell>
          <cell r="C311">
            <v>310</v>
          </cell>
          <cell r="F311" t="str">
            <v/>
          </cell>
          <cell r="G311" t="str">
            <v/>
          </cell>
          <cell r="H311" t="str">
            <v/>
          </cell>
          <cell r="I311" t="str">
            <v/>
          </cell>
          <cell r="J311" t="str">
            <v/>
          </cell>
          <cell r="K311" t="str">
            <v/>
          </cell>
          <cell r="L311" t="str">
            <v/>
          </cell>
        </row>
        <row r="312">
          <cell r="A312" t="str">
            <v/>
          </cell>
          <cell r="B312" t="str">
            <v/>
          </cell>
          <cell r="C312">
            <v>311</v>
          </cell>
          <cell r="F312" t="str">
            <v/>
          </cell>
          <cell r="G312" t="str">
            <v/>
          </cell>
          <cell r="H312" t="str">
            <v/>
          </cell>
          <cell r="I312" t="str">
            <v/>
          </cell>
          <cell r="J312" t="str">
            <v/>
          </cell>
          <cell r="K312" t="str">
            <v/>
          </cell>
          <cell r="L312" t="str">
            <v/>
          </cell>
        </row>
        <row r="313">
          <cell r="A313" t="str">
            <v/>
          </cell>
          <cell r="B313" t="str">
            <v/>
          </cell>
          <cell r="C313">
            <v>312</v>
          </cell>
          <cell r="F313" t="str">
            <v/>
          </cell>
          <cell r="G313" t="str">
            <v/>
          </cell>
          <cell r="H313" t="str">
            <v/>
          </cell>
          <cell r="I313" t="str">
            <v/>
          </cell>
          <cell r="J313" t="str">
            <v/>
          </cell>
          <cell r="K313" t="str">
            <v/>
          </cell>
          <cell r="L313" t="str">
            <v/>
          </cell>
        </row>
        <row r="314">
          <cell r="A314" t="str">
            <v/>
          </cell>
          <cell r="B314" t="str">
            <v/>
          </cell>
          <cell r="C314">
            <v>313</v>
          </cell>
          <cell r="F314" t="str">
            <v/>
          </cell>
          <cell r="G314" t="str">
            <v/>
          </cell>
          <cell r="H314" t="str">
            <v/>
          </cell>
          <cell r="I314" t="str">
            <v/>
          </cell>
          <cell r="J314" t="str">
            <v/>
          </cell>
          <cell r="K314" t="str">
            <v/>
          </cell>
          <cell r="L314" t="str">
            <v/>
          </cell>
        </row>
        <row r="315">
          <cell r="A315" t="str">
            <v/>
          </cell>
          <cell r="B315" t="str">
            <v/>
          </cell>
          <cell r="C315">
            <v>314</v>
          </cell>
          <cell r="F315" t="str">
            <v/>
          </cell>
          <cell r="G315" t="str">
            <v/>
          </cell>
          <cell r="H315" t="str">
            <v/>
          </cell>
          <cell r="I315" t="str">
            <v/>
          </cell>
          <cell r="J315" t="str">
            <v/>
          </cell>
          <cell r="K315" t="str">
            <v/>
          </cell>
          <cell r="L315" t="str">
            <v/>
          </cell>
        </row>
        <row r="316">
          <cell r="A316" t="str">
            <v/>
          </cell>
          <cell r="B316" t="str">
            <v/>
          </cell>
          <cell r="C316">
            <v>315</v>
          </cell>
          <cell r="F316" t="str">
            <v/>
          </cell>
          <cell r="G316" t="str">
            <v/>
          </cell>
          <cell r="H316" t="str">
            <v/>
          </cell>
          <cell r="I316" t="str">
            <v/>
          </cell>
          <cell r="J316" t="str">
            <v/>
          </cell>
          <cell r="K316" t="str">
            <v/>
          </cell>
          <cell r="L316" t="str">
            <v/>
          </cell>
        </row>
        <row r="317">
          <cell r="A317" t="str">
            <v/>
          </cell>
          <cell r="B317" t="str">
            <v/>
          </cell>
          <cell r="C317">
            <v>316</v>
          </cell>
          <cell r="F317" t="str">
            <v/>
          </cell>
          <cell r="G317" t="str">
            <v/>
          </cell>
          <cell r="H317" t="str">
            <v/>
          </cell>
          <cell r="I317" t="str">
            <v/>
          </cell>
          <cell r="J317" t="str">
            <v/>
          </cell>
          <cell r="K317" t="str">
            <v/>
          </cell>
          <cell r="L317" t="str">
            <v/>
          </cell>
        </row>
        <row r="318">
          <cell r="A318" t="str">
            <v/>
          </cell>
          <cell r="B318" t="str">
            <v/>
          </cell>
          <cell r="C318">
            <v>317</v>
          </cell>
          <cell r="F318" t="str">
            <v/>
          </cell>
          <cell r="G318" t="str">
            <v/>
          </cell>
          <cell r="H318" t="str">
            <v/>
          </cell>
          <cell r="I318" t="str">
            <v/>
          </cell>
          <cell r="J318" t="str">
            <v/>
          </cell>
          <cell r="K318" t="str">
            <v/>
          </cell>
          <cell r="L318" t="str">
            <v/>
          </cell>
        </row>
        <row r="319">
          <cell r="A319" t="str">
            <v/>
          </cell>
          <cell r="B319" t="str">
            <v/>
          </cell>
          <cell r="C319">
            <v>318</v>
          </cell>
          <cell r="F319" t="str">
            <v/>
          </cell>
          <cell r="G319" t="str">
            <v/>
          </cell>
          <cell r="H319" t="str">
            <v/>
          </cell>
          <cell r="I319" t="str">
            <v/>
          </cell>
          <cell r="J319" t="str">
            <v/>
          </cell>
          <cell r="K319" t="str">
            <v/>
          </cell>
          <cell r="L319" t="str">
            <v/>
          </cell>
        </row>
        <row r="320">
          <cell r="A320" t="str">
            <v/>
          </cell>
          <cell r="B320" t="str">
            <v/>
          </cell>
          <cell r="C320">
            <v>319</v>
          </cell>
          <cell r="F320" t="str">
            <v/>
          </cell>
          <cell r="G320" t="str">
            <v/>
          </cell>
          <cell r="H320" t="str">
            <v/>
          </cell>
          <cell r="I320" t="str">
            <v/>
          </cell>
          <cell r="J320" t="str">
            <v/>
          </cell>
          <cell r="K320" t="str">
            <v/>
          </cell>
          <cell r="L320" t="str">
            <v/>
          </cell>
        </row>
        <row r="321">
          <cell r="A321" t="str">
            <v/>
          </cell>
          <cell r="B321" t="str">
            <v/>
          </cell>
          <cell r="C321">
            <v>320</v>
          </cell>
          <cell r="F321" t="str">
            <v/>
          </cell>
          <cell r="G321" t="str">
            <v/>
          </cell>
          <cell r="H321" t="str">
            <v/>
          </cell>
          <cell r="I321" t="str">
            <v/>
          </cell>
          <cell r="J321" t="str">
            <v/>
          </cell>
          <cell r="K321" t="str">
            <v/>
          </cell>
          <cell r="L321" t="str">
            <v/>
          </cell>
        </row>
        <row r="322">
          <cell r="A322" t="str">
            <v/>
          </cell>
          <cell r="B322" t="str">
            <v/>
          </cell>
          <cell r="C322">
            <v>321</v>
          </cell>
          <cell r="F322" t="str">
            <v/>
          </cell>
          <cell r="G322" t="str">
            <v/>
          </cell>
          <cell r="H322" t="str">
            <v/>
          </cell>
          <cell r="I322" t="str">
            <v/>
          </cell>
          <cell r="J322" t="str">
            <v/>
          </cell>
          <cell r="K322" t="str">
            <v/>
          </cell>
          <cell r="L322" t="str">
            <v/>
          </cell>
        </row>
        <row r="323">
          <cell r="A323" t="str">
            <v/>
          </cell>
          <cell r="B323" t="str">
            <v/>
          </cell>
          <cell r="C323">
            <v>322</v>
          </cell>
          <cell r="F323" t="str">
            <v/>
          </cell>
          <cell r="G323" t="str">
            <v/>
          </cell>
          <cell r="H323" t="str">
            <v/>
          </cell>
          <cell r="I323" t="str">
            <v/>
          </cell>
          <cell r="J323" t="str">
            <v/>
          </cell>
          <cell r="K323" t="str">
            <v/>
          </cell>
          <cell r="L323" t="str">
            <v/>
          </cell>
        </row>
        <row r="324">
          <cell r="A324" t="str">
            <v/>
          </cell>
          <cell r="B324" t="str">
            <v/>
          </cell>
          <cell r="C324">
            <v>323</v>
          </cell>
          <cell r="F324" t="str">
            <v/>
          </cell>
          <cell r="G324" t="str">
            <v/>
          </cell>
          <cell r="H324" t="str">
            <v/>
          </cell>
          <cell r="I324" t="str">
            <v/>
          </cell>
          <cell r="J324" t="str">
            <v/>
          </cell>
          <cell r="K324" t="str">
            <v/>
          </cell>
          <cell r="L324" t="str">
            <v/>
          </cell>
        </row>
        <row r="325">
          <cell r="A325" t="str">
            <v/>
          </cell>
          <cell r="B325" t="str">
            <v/>
          </cell>
          <cell r="C325">
            <v>324</v>
          </cell>
          <cell r="F325" t="str">
            <v/>
          </cell>
          <cell r="G325" t="str">
            <v/>
          </cell>
          <cell r="H325" t="str">
            <v/>
          </cell>
          <cell r="I325" t="str">
            <v/>
          </cell>
          <cell r="J325" t="str">
            <v/>
          </cell>
          <cell r="K325" t="str">
            <v/>
          </cell>
          <cell r="L325" t="str">
            <v/>
          </cell>
        </row>
        <row r="326">
          <cell r="A326" t="str">
            <v/>
          </cell>
          <cell r="B326" t="str">
            <v/>
          </cell>
          <cell r="C326">
            <v>325</v>
          </cell>
          <cell r="F326" t="str">
            <v/>
          </cell>
          <cell r="G326" t="str">
            <v/>
          </cell>
          <cell r="H326" t="str">
            <v/>
          </cell>
          <cell r="I326" t="str">
            <v/>
          </cell>
          <cell r="J326" t="str">
            <v/>
          </cell>
          <cell r="K326" t="str">
            <v/>
          </cell>
          <cell r="L326" t="str">
            <v/>
          </cell>
        </row>
        <row r="327">
          <cell r="A327" t="str">
            <v/>
          </cell>
          <cell r="B327" t="str">
            <v/>
          </cell>
          <cell r="C327">
            <v>326</v>
          </cell>
          <cell r="F327" t="str">
            <v/>
          </cell>
          <cell r="G327" t="str">
            <v/>
          </cell>
          <cell r="H327" t="str">
            <v/>
          </cell>
          <cell r="I327" t="str">
            <v/>
          </cell>
          <cell r="J327" t="str">
            <v/>
          </cell>
          <cell r="K327" t="str">
            <v/>
          </cell>
          <cell r="L327" t="str">
            <v/>
          </cell>
        </row>
        <row r="328">
          <cell r="A328" t="str">
            <v/>
          </cell>
          <cell r="B328" t="str">
            <v/>
          </cell>
          <cell r="C328">
            <v>327</v>
          </cell>
          <cell r="F328" t="str">
            <v/>
          </cell>
          <cell r="G328" t="str">
            <v/>
          </cell>
          <cell r="H328" t="str">
            <v/>
          </cell>
          <cell r="I328" t="str">
            <v/>
          </cell>
          <cell r="J328" t="str">
            <v/>
          </cell>
          <cell r="K328" t="str">
            <v/>
          </cell>
          <cell r="L328" t="str">
            <v/>
          </cell>
        </row>
        <row r="329">
          <cell r="A329" t="str">
            <v/>
          </cell>
          <cell r="B329" t="str">
            <v/>
          </cell>
          <cell r="C329">
            <v>328</v>
          </cell>
          <cell r="F329" t="str">
            <v/>
          </cell>
          <cell r="G329" t="str">
            <v/>
          </cell>
          <cell r="H329" t="str">
            <v/>
          </cell>
          <cell r="I329" t="str">
            <v/>
          </cell>
          <cell r="J329" t="str">
            <v/>
          </cell>
          <cell r="K329" t="str">
            <v/>
          </cell>
          <cell r="L329" t="str">
            <v/>
          </cell>
        </row>
        <row r="330">
          <cell r="A330" t="str">
            <v/>
          </cell>
          <cell r="B330" t="str">
            <v/>
          </cell>
          <cell r="C330">
            <v>329</v>
          </cell>
          <cell r="F330" t="str">
            <v/>
          </cell>
          <cell r="G330" t="str">
            <v/>
          </cell>
          <cell r="H330" t="str">
            <v/>
          </cell>
          <cell r="I330" t="str">
            <v/>
          </cell>
          <cell r="J330" t="str">
            <v/>
          </cell>
          <cell r="K330" t="str">
            <v/>
          </cell>
          <cell r="L330" t="str">
            <v/>
          </cell>
        </row>
        <row r="331">
          <cell r="A331" t="str">
            <v/>
          </cell>
          <cell r="B331" t="str">
            <v/>
          </cell>
          <cell r="C331">
            <v>330</v>
          </cell>
          <cell r="F331" t="str">
            <v/>
          </cell>
          <cell r="G331" t="str">
            <v/>
          </cell>
          <cell r="H331" t="str">
            <v/>
          </cell>
          <cell r="I331" t="str">
            <v/>
          </cell>
          <cell r="J331" t="str">
            <v/>
          </cell>
          <cell r="K331" t="str">
            <v/>
          </cell>
          <cell r="L331" t="str">
            <v/>
          </cell>
        </row>
        <row r="332">
          <cell r="A332" t="str">
            <v/>
          </cell>
          <cell r="B332" t="str">
            <v/>
          </cell>
          <cell r="C332">
            <v>331</v>
          </cell>
          <cell r="F332" t="str">
            <v/>
          </cell>
          <cell r="G332" t="str">
            <v/>
          </cell>
          <cell r="H332" t="str">
            <v/>
          </cell>
          <cell r="I332" t="str">
            <v/>
          </cell>
          <cell r="J332" t="str">
            <v/>
          </cell>
          <cell r="K332" t="str">
            <v/>
          </cell>
          <cell r="L332" t="str">
            <v/>
          </cell>
        </row>
        <row r="333">
          <cell r="A333" t="str">
            <v/>
          </cell>
          <cell r="B333" t="str">
            <v/>
          </cell>
          <cell r="C333">
            <v>332</v>
          </cell>
          <cell r="F333" t="str">
            <v/>
          </cell>
          <cell r="G333" t="str">
            <v/>
          </cell>
          <cell r="H333" t="str">
            <v/>
          </cell>
          <cell r="I333" t="str">
            <v/>
          </cell>
          <cell r="J333" t="str">
            <v/>
          </cell>
          <cell r="K333" t="str">
            <v/>
          </cell>
          <cell r="L333" t="str">
            <v/>
          </cell>
        </row>
        <row r="334">
          <cell r="A334" t="str">
            <v/>
          </cell>
          <cell r="B334" t="str">
            <v/>
          </cell>
          <cell r="C334">
            <v>333</v>
          </cell>
          <cell r="F334" t="str">
            <v/>
          </cell>
          <cell r="G334" t="str">
            <v/>
          </cell>
          <cell r="H334" t="str">
            <v/>
          </cell>
          <cell r="I334" t="str">
            <v/>
          </cell>
          <cell r="J334" t="str">
            <v/>
          </cell>
          <cell r="K334" t="str">
            <v/>
          </cell>
          <cell r="L334" t="str">
            <v/>
          </cell>
        </row>
        <row r="335">
          <cell r="A335" t="str">
            <v/>
          </cell>
          <cell r="B335" t="str">
            <v/>
          </cell>
          <cell r="C335">
            <v>334</v>
          </cell>
          <cell r="F335" t="str">
            <v/>
          </cell>
          <cell r="G335" t="str">
            <v/>
          </cell>
          <cell r="H335" t="str">
            <v/>
          </cell>
          <cell r="I335" t="str">
            <v/>
          </cell>
          <cell r="J335" t="str">
            <v/>
          </cell>
          <cell r="K335" t="str">
            <v/>
          </cell>
          <cell r="L335" t="str">
            <v/>
          </cell>
        </row>
        <row r="336">
          <cell r="A336" t="str">
            <v/>
          </cell>
          <cell r="B336" t="str">
            <v/>
          </cell>
          <cell r="C336">
            <v>335</v>
          </cell>
          <cell r="F336" t="str">
            <v/>
          </cell>
          <cell r="G336" t="str">
            <v/>
          </cell>
          <cell r="H336" t="str">
            <v/>
          </cell>
          <cell r="I336" t="str">
            <v/>
          </cell>
          <cell r="J336" t="str">
            <v/>
          </cell>
          <cell r="K336" t="str">
            <v/>
          </cell>
          <cell r="L336" t="str">
            <v/>
          </cell>
        </row>
        <row r="337">
          <cell r="A337" t="str">
            <v/>
          </cell>
          <cell r="B337" t="str">
            <v/>
          </cell>
          <cell r="C337">
            <v>336</v>
          </cell>
          <cell r="F337" t="str">
            <v/>
          </cell>
          <cell r="G337" t="str">
            <v/>
          </cell>
          <cell r="H337" t="str">
            <v/>
          </cell>
          <cell r="I337" t="str">
            <v/>
          </cell>
          <cell r="J337" t="str">
            <v/>
          </cell>
          <cell r="K337" t="str">
            <v/>
          </cell>
          <cell r="L337" t="str">
            <v/>
          </cell>
        </row>
        <row r="338">
          <cell r="A338" t="str">
            <v/>
          </cell>
          <cell r="B338" t="str">
            <v/>
          </cell>
          <cell r="C338">
            <v>337</v>
          </cell>
          <cell r="F338" t="str">
            <v/>
          </cell>
          <cell r="G338" t="str">
            <v/>
          </cell>
          <cell r="H338" t="str">
            <v/>
          </cell>
          <cell r="I338" t="str">
            <v/>
          </cell>
          <cell r="J338" t="str">
            <v/>
          </cell>
          <cell r="K338" t="str">
            <v/>
          </cell>
          <cell r="L338" t="str">
            <v/>
          </cell>
        </row>
        <row r="339">
          <cell r="A339" t="str">
            <v/>
          </cell>
          <cell r="B339" t="str">
            <v/>
          </cell>
          <cell r="C339">
            <v>338</v>
          </cell>
          <cell r="F339" t="str">
            <v/>
          </cell>
          <cell r="G339" t="str">
            <v/>
          </cell>
          <cell r="H339" t="str">
            <v/>
          </cell>
          <cell r="I339" t="str">
            <v/>
          </cell>
          <cell r="J339" t="str">
            <v/>
          </cell>
          <cell r="K339" t="str">
            <v/>
          </cell>
          <cell r="L339" t="str">
            <v/>
          </cell>
        </row>
        <row r="340">
          <cell r="A340" t="str">
            <v/>
          </cell>
          <cell r="B340" t="str">
            <v/>
          </cell>
          <cell r="C340">
            <v>339</v>
          </cell>
          <cell r="F340" t="str">
            <v/>
          </cell>
          <cell r="G340" t="str">
            <v/>
          </cell>
          <cell r="H340" t="str">
            <v/>
          </cell>
          <cell r="I340" t="str">
            <v/>
          </cell>
          <cell r="J340" t="str">
            <v/>
          </cell>
          <cell r="K340" t="str">
            <v/>
          </cell>
          <cell r="L340" t="str">
            <v/>
          </cell>
        </row>
        <row r="341">
          <cell r="A341" t="str">
            <v/>
          </cell>
          <cell r="B341" t="str">
            <v/>
          </cell>
          <cell r="C341">
            <v>340</v>
          </cell>
          <cell r="F341" t="str">
            <v/>
          </cell>
          <cell r="G341" t="str">
            <v/>
          </cell>
          <cell r="H341" t="str">
            <v/>
          </cell>
          <cell r="I341" t="str">
            <v/>
          </cell>
          <cell r="J341" t="str">
            <v/>
          </cell>
          <cell r="K341" t="str">
            <v/>
          </cell>
          <cell r="L341" t="str">
            <v/>
          </cell>
        </row>
        <row r="342">
          <cell r="A342" t="str">
            <v/>
          </cell>
          <cell r="B342" t="str">
            <v/>
          </cell>
          <cell r="C342">
            <v>341</v>
          </cell>
          <cell r="F342" t="str">
            <v/>
          </cell>
          <cell r="G342" t="str">
            <v/>
          </cell>
          <cell r="H342" t="str">
            <v/>
          </cell>
          <cell r="I342" t="str">
            <v/>
          </cell>
          <cell r="J342" t="str">
            <v/>
          </cell>
          <cell r="K342" t="str">
            <v/>
          </cell>
          <cell r="L342" t="str">
            <v/>
          </cell>
        </row>
        <row r="343">
          <cell r="A343" t="str">
            <v/>
          </cell>
          <cell r="B343" t="str">
            <v/>
          </cell>
          <cell r="C343">
            <v>342</v>
          </cell>
          <cell r="F343" t="str">
            <v/>
          </cell>
          <cell r="G343" t="str">
            <v/>
          </cell>
          <cell r="H343" t="str">
            <v/>
          </cell>
          <cell r="I343" t="str">
            <v/>
          </cell>
          <cell r="J343" t="str">
            <v/>
          </cell>
          <cell r="K343" t="str">
            <v/>
          </cell>
          <cell r="L343" t="str">
            <v/>
          </cell>
        </row>
        <row r="344">
          <cell r="A344" t="str">
            <v/>
          </cell>
          <cell r="B344" t="str">
            <v/>
          </cell>
          <cell r="C344">
            <v>343</v>
          </cell>
          <cell r="F344" t="str">
            <v/>
          </cell>
          <cell r="G344" t="str">
            <v/>
          </cell>
          <cell r="H344" t="str">
            <v/>
          </cell>
          <cell r="I344" t="str">
            <v/>
          </cell>
          <cell r="J344" t="str">
            <v/>
          </cell>
          <cell r="K344" t="str">
            <v/>
          </cell>
          <cell r="L344" t="str">
            <v/>
          </cell>
        </row>
        <row r="345">
          <cell r="A345" t="str">
            <v/>
          </cell>
          <cell r="B345" t="str">
            <v/>
          </cell>
          <cell r="C345">
            <v>344</v>
          </cell>
          <cell r="F345" t="str">
            <v/>
          </cell>
          <cell r="G345" t="str">
            <v/>
          </cell>
          <cell r="H345" t="str">
            <v/>
          </cell>
          <cell r="I345" t="str">
            <v/>
          </cell>
          <cell r="J345" t="str">
            <v/>
          </cell>
          <cell r="K345" t="str">
            <v/>
          </cell>
          <cell r="L345" t="str">
            <v/>
          </cell>
        </row>
        <row r="346">
          <cell r="A346" t="str">
            <v/>
          </cell>
          <cell r="B346" t="str">
            <v/>
          </cell>
          <cell r="C346">
            <v>345</v>
          </cell>
          <cell r="F346" t="str">
            <v/>
          </cell>
          <cell r="G346" t="str">
            <v/>
          </cell>
          <cell r="H346" t="str">
            <v/>
          </cell>
          <cell r="I346" t="str">
            <v/>
          </cell>
          <cell r="J346" t="str">
            <v/>
          </cell>
          <cell r="K346" t="str">
            <v/>
          </cell>
          <cell r="L346" t="str">
            <v/>
          </cell>
        </row>
        <row r="347">
          <cell r="A347" t="str">
            <v/>
          </cell>
          <cell r="B347" t="str">
            <v/>
          </cell>
          <cell r="C347">
            <v>346</v>
          </cell>
          <cell r="F347" t="str">
            <v/>
          </cell>
          <cell r="G347" t="str">
            <v/>
          </cell>
          <cell r="H347" t="str">
            <v/>
          </cell>
          <cell r="I347" t="str">
            <v/>
          </cell>
          <cell r="J347" t="str">
            <v/>
          </cell>
          <cell r="K347" t="str">
            <v/>
          </cell>
          <cell r="L347" t="str">
            <v/>
          </cell>
        </row>
        <row r="348">
          <cell r="A348" t="str">
            <v/>
          </cell>
          <cell r="B348" t="str">
            <v/>
          </cell>
          <cell r="C348">
            <v>347</v>
          </cell>
          <cell r="F348" t="str">
            <v/>
          </cell>
          <cell r="G348" t="str">
            <v/>
          </cell>
          <cell r="H348" t="str">
            <v/>
          </cell>
          <cell r="I348" t="str">
            <v/>
          </cell>
          <cell r="J348" t="str">
            <v/>
          </cell>
          <cell r="K348" t="str">
            <v/>
          </cell>
          <cell r="L348" t="str">
            <v/>
          </cell>
        </row>
        <row r="349">
          <cell r="A349" t="str">
            <v/>
          </cell>
          <cell r="B349" t="str">
            <v/>
          </cell>
          <cell r="C349">
            <v>348</v>
          </cell>
          <cell r="F349" t="str">
            <v/>
          </cell>
          <cell r="G349" t="str">
            <v/>
          </cell>
          <cell r="H349" t="str">
            <v/>
          </cell>
          <cell r="I349" t="str">
            <v/>
          </cell>
          <cell r="J349" t="str">
            <v/>
          </cell>
          <cell r="K349" t="str">
            <v/>
          </cell>
          <cell r="L349" t="str">
            <v/>
          </cell>
        </row>
        <row r="350">
          <cell r="A350" t="str">
            <v/>
          </cell>
          <cell r="B350" t="str">
            <v/>
          </cell>
          <cell r="C350">
            <v>349</v>
          </cell>
          <cell r="F350" t="str">
            <v/>
          </cell>
          <cell r="G350" t="str">
            <v/>
          </cell>
          <cell r="H350" t="str">
            <v/>
          </cell>
          <cell r="I350" t="str">
            <v/>
          </cell>
          <cell r="J350" t="str">
            <v/>
          </cell>
          <cell r="K350" t="str">
            <v/>
          </cell>
          <cell r="L350" t="str">
            <v/>
          </cell>
        </row>
        <row r="351">
          <cell r="A351" t="str">
            <v/>
          </cell>
          <cell r="B351" t="str">
            <v/>
          </cell>
          <cell r="C351">
            <v>350</v>
          </cell>
          <cell r="F351" t="str">
            <v/>
          </cell>
          <cell r="G351" t="str">
            <v/>
          </cell>
          <cell r="H351" t="str">
            <v/>
          </cell>
          <cell r="I351" t="str">
            <v/>
          </cell>
          <cell r="J351" t="str">
            <v/>
          </cell>
          <cell r="K351" t="str">
            <v/>
          </cell>
          <cell r="L351" t="str">
            <v/>
          </cell>
        </row>
        <row r="352">
          <cell r="A352" t="str">
            <v/>
          </cell>
          <cell r="B352" t="str">
            <v/>
          </cell>
          <cell r="C352">
            <v>351</v>
          </cell>
          <cell r="F352" t="str">
            <v/>
          </cell>
          <cell r="G352" t="str">
            <v/>
          </cell>
          <cell r="H352" t="str">
            <v/>
          </cell>
          <cell r="I352" t="str">
            <v/>
          </cell>
          <cell r="J352" t="str">
            <v/>
          </cell>
          <cell r="K352" t="str">
            <v/>
          </cell>
          <cell r="L352" t="str">
            <v/>
          </cell>
        </row>
        <row r="353">
          <cell r="A353" t="str">
            <v/>
          </cell>
          <cell r="B353" t="str">
            <v/>
          </cell>
          <cell r="C353">
            <v>352</v>
          </cell>
          <cell r="F353" t="str">
            <v/>
          </cell>
          <cell r="G353" t="str">
            <v/>
          </cell>
          <cell r="H353" t="str">
            <v/>
          </cell>
          <cell r="I353" t="str">
            <v/>
          </cell>
          <cell r="J353" t="str">
            <v/>
          </cell>
          <cell r="K353" t="str">
            <v/>
          </cell>
          <cell r="L353" t="str">
            <v/>
          </cell>
        </row>
        <row r="354">
          <cell r="A354" t="str">
            <v/>
          </cell>
          <cell r="B354" t="str">
            <v/>
          </cell>
          <cell r="C354">
            <v>353</v>
          </cell>
          <cell r="F354" t="str">
            <v/>
          </cell>
          <cell r="G354" t="str">
            <v/>
          </cell>
          <cell r="H354" t="str">
            <v/>
          </cell>
          <cell r="I354" t="str">
            <v/>
          </cell>
          <cell r="J354" t="str">
            <v/>
          </cell>
          <cell r="K354" t="str">
            <v/>
          </cell>
          <cell r="L354" t="str">
            <v/>
          </cell>
        </row>
        <row r="355">
          <cell r="A355" t="str">
            <v/>
          </cell>
          <cell r="B355" t="str">
            <v/>
          </cell>
          <cell r="C355">
            <v>354</v>
          </cell>
          <cell r="F355" t="str">
            <v/>
          </cell>
          <cell r="G355" t="str">
            <v/>
          </cell>
          <cell r="H355" t="str">
            <v/>
          </cell>
          <cell r="I355" t="str">
            <v/>
          </cell>
          <cell r="J355" t="str">
            <v/>
          </cell>
          <cell r="K355" t="str">
            <v/>
          </cell>
          <cell r="L355" t="str">
            <v/>
          </cell>
        </row>
        <row r="356">
          <cell r="A356" t="str">
            <v/>
          </cell>
          <cell r="B356" t="str">
            <v/>
          </cell>
          <cell r="C356">
            <v>355</v>
          </cell>
          <cell r="F356" t="str">
            <v/>
          </cell>
          <cell r="G356" t="str">
            <v/>
          </cell>
          <cell r="H356" t="str">
            <v/>
          </cell>
          <cell r="I356" t="str">
            <v/>
          </cell>
          <cell r="J356" t="str">
            <v/>
          </cell>
          <cell r="K356" t="str">
            <v/>
          </cell>
          <cell r="L356" t="str">
            <v/>
          </cell>
        </row>
        <row r="357">
          <cell r="A357" t="str">
            <v/>
          </cell>
          <cell r="B357" t="str">
            <v/>
          </cell>
          <cell r="C357">
            <v>356</v>
          </cell>
          <cell r="F357" t="str">
            <v/>
          </cell>
          <cell r="G357" t="str">
            <v/>
          </cell>
          <cell r="H357" t="str">
            <v/>
          </cell>
          <cell r="I357" t="str">
            <v/>
          </cell>
          <cell r="J357" t="str">
            <v/>
          </cell>
          <cell r="K357" t="str">
            <v/>
          </cell>
          <cell r="L357" t="str">
            <v/>
          </cell>
        </row>
        <row r="358">
          <cell r="A358" t="str">
            <v/>
          </cell>
          <cell r="B358" t="str">
            <v/>
          </cell>
          <cell r="C358">
            <v>357</v>
          </cell>
          <cell r="F358" t="str">
            <v/>
          </cell>
          <cell r="G358" t="str">
            <v/>
          </cell>
          <cell r="H358" t="str">
            <v/>
          </cell>
          <cell r="I358" t="str">
            <v/>
          </cell>
          <cell r="J358" t="str">
            <v/>
          </cell>
          <cell r="K358" t="str">
            <v/>
          </cell>
          <cell r="L358" t="str">
            <v/>
          </cell>
        </row>
        <row r="359">
          <cell r="A359" t="str">
            <v/>
          </cell>
          <cell r="B359" t="str">
            <v/>
          </cell>
          <cell r="C359">
            <v>358</v>
          </cell>
          <cell r="F359" t="str">
            <v/>
          </cell>
          <cell r="G359" t="str">
            <v/>
          </cell>
          <cell r="H359" t="str">
            <v/>
          </cell>
          <cell r="I359" t="str">
            <v/>
          </cell>
          <cell r="J359" t="str">
            <v/>
          </cell>
          <cell r="K359" t="str">
            <v/>
          </cell>
          <cell r="L359" t="str">
            <v/>
          </cell>
        </row>
        <row r="360">
          <cell r="A360" t="str">
            <v/>
          </cell>
          <cell r="B360" t="str">
            <v/>
          </cell>
          <cell r="C360">
            <v>359</v>
          </cell>
          <cell r="F360" t="str">
            <v/>
          </cell>
          <cell r="G360" t="str">
            <v/>
          </cell>
          <cell r="H360" t="str">
            <v/>
          </cell>
          <cell r="I360" t="str">
            <v/>
          </cell>
          <cell r="J360" t="str">
            <v/>
          </cell>
          <cell r="K360" t="str">
            <v/>
          </cell>
          <cell r="L360" t="str">
            <v/>
          </cell>
        </row>
        <row r="361">
          <cell r="A361" t="str">
            <v/>
          </cell>
          <cell r="B361" t="str">
            <v/>
          </cell>
          <cell r="C361">
            <v>360</v>
          </cell>
          <cell r="F361" t="str">
            <v/>
          </cell>
          <cell r="G361" t="str">
            <v/>
          </cell>
          <cell r="H361" t="str">
            <v/>
          </cell>
          <cell r="I361" t="str">
            <v/>
          </cell>
          <cell r="J361" t="str">
            <v/>
          </cell>
          <cell r="K361" t="str">
            <v/>
          </cell>
          <cell r="L361" t="str">
            <v/>
          </cell>
        </row>
        <row r="362">
          <cell r="A362" t="str">
            <v/>
          </cell>
          <cell r="B362" t="str">
            <v/>
          </cell>
          <cell r="C362">
            <v>361</v>
          </cell>
          <cell r="F362" t="str">
            <v/>
          </cell>
          <cell r="G362" t="str">
            <v/>
          </cell>
          <cell r="H362" t="str">
            <v/>
          </cell>
          <cell r="I362" t="str">
            <v/>
          </cell>
          <cell r="J362" t="str">
            <v/>
          </cell>
          <cell r="K362" t="str">
            <v/>
          </cell>
          <cell r="L362" t="str">
            <v/>
          </cell>
        </row>
        <row r="363">
          <cell r="A363" t="str">
            <v/>
          </cell>
          <cell r="B363" t="str">
            <v/>
          </cell>
          <cell r="C363">
            <v>362</v>
          </cell>
          <cell r="F363" t="str">
            <v/>
          </cell>
          <cell r="G363" t="str">
            <v/>
          </cell>
          <cell r="H363" t="str">
            <v/>
          </cell>
          <cell r="I363" t="str">
            <v/>
          </cell>
          <cell r="J363" t="str">
            <v/>
          </cell>
          <cell r="K363" t="str">
            <v/>
          </cell>
          <cell r="L363" t="str">
            <v/>
          </cell>
        </row>
        <row r="364">
          <cell r="A364" t="str">
            <v/>
          </cell>
          <cell r="B364" t="str">
            <v/>
          </cell>
          <cell r="C364">
            <v>363</v>
          </cell>
          <cell r="F364" t="str">
            <v/>
          </cell>
          <cell r="G364" t="str">
            <v/>
          </cell>
          <cell r="H364" t="str">
            <v/>
          </cell>
          <cell r="I364" t="str">
            <v/>
          </cell>
          <cell r="J364" t="str">
            <v/>
          </cell>
          <cell r="K364" t="str">
            <v/>
          </cell>
          <cell r="L364" t="str">
            <v/>
          </cell>
        </row>
        <row r="365">
          <cell r="A365" t="str">
            <v/>
          </cell>
          <cell r="B365" t="str">
            <v/>
          </cell>
          <cell r="C365">
            <v>364</v>
          </cell>
          <cell r="F365" t="str">
            <v/>
          </cell>
          <cell r="G365" t="str">
            <v/>
          </cell>
          <cell r="H365" t="str">
            <v/>
          </cell>
          <cell r="I365" t="str">
            <v/>
          </cell>
          <cell r="J365" t="str">
            <v/>
          </cell>
          <cell r="K365" t="str">
            <v/>
          </cell>
          <cell r="L365" t="str">
            <v/>
          </cell>
        </row>
        <row r="366">
          <cell r="A366" t="str">
            <v/>
          </cell>
          <cell r="B366" t="str">
            <v/>
          </cell>
          <cell r="C366">
            <v>365</v>
          </cell>
          <cell r="F366" t="str">
            <v/>
          </cell>
          <cell r="G366" t="str">
            <v/>
          </cell>
          <cell r="H366" t="str">
            <v/>
          </cell>
          <cell r="I366" t="str">
            <v/>
          </cell>
          <cell r="J366" t="str">
            <v/>
          </cell>
          <cell r="K366" t="str">
            <v/>
          </cell>
          <cell r="L366" t="str">
            <v/>
          </cell>
        </row>
        <row r="367">
          <cell r="A367" t="str">
            <v/>
          </cell>
          <cell r="B367" t="str">
            <v/>
          </cell>
          <cell r="C367">
            <v>366</v>
          </cell>
          <cell r="F367" t="str">
            <v/>
          </cell>
          <cell r="G367" t="str">
            <v/>
          </cell>
          <cell r="H367" t="str">
            <v/>
          </cell>
          <cell r="I367" t="str">
            <v/>
          </cell>
          <cell r="J367" t="str">
            <v/>
          </cell>
          <cell r="K367" t="str">
            <v/>
          </cell>
          <cell r="L367" t="str">
            <v/>
          </cell>
        </row>
        <row r="368">
          <cell r="A368" t="str">
            <v/>
          </cell>
          <cell r="B368" t="str">
            <v/>
          </cell>
          <cell r="C368">
            <v>367</v>
          </cell>
          <cell r="F368" t="str">
            <v/>
          </cell>
          <cell r="G368" t="str">
            <v/>
          </cell>
          <cell r="H368" t="str">
            <v/>
          </cell>
          <cell r="I368" t="str">
            <v/>
          </cell>
          <cell r="J368" t="str">
            <v/>
          </cell>
          <cell r="K368" t="str">
            <v/>
          </cell>
          <cell r="L368" t="str">
            <v/>
          </cell>
        </row>
        <row r="369">
          <cell r="A369" t="str">
            <v/>
          </cell>
          <cell r="B369" t="str">
            <v/>
          </cell>
          <cell r="C369">
            <v>368</v>
          </cell>
          <cell r="F369" t="str">
            <v/>
          </cell>
          <cell r="G369" t="str">
            <v/>
          </cell>
          <cell r="H369" t="str">
            <v/>
          </cell>
          <cell r="I369" t="str">
            <v/>
          </cell>
          <cell r="J369" t="str">
            <v/>
          </cell>
          <cell r="K369" t="str">
            <v/>
          </cell>
          <cell r="L369" t="str">
            <v/>
          </cell>
        </row>
        <row r="370">
          <cell r="A370" t="str">
            <v/>
          </cell>
          <cell r="B370" t="str">
            <v/>
          </cell>
          <cell r="C370">
            <v>369</v>
          </cell>
          <cell r="F370" t="str">
            <v/>
          </cell>
          <cell r="G370" t="str">
            <v/>
          </cell>
          <cell r="H370" t="str">
            <v/>
          </cell>
          <cell r="I370" t="str">
            <v/>
          </cell>
          <cell r="J370" t="str">
            <v/>
          </cell>
          <cell r="K370" t="str">
            <v/>
          </cell>
          <cell r="L370" t="str">
            <v/>
          </cell>
        </row>
        <row r="371">
          <cell r="A371" t="str">
            <v/>
          </cell>
          <cell r="B371" t="str">
            <v/>
          </cell>
          <cell r="C371">
            <v>370</v>
          </cell>
          <cell r="F371" t="str">
            <v/>
          </cell>
          <cell r="G371" t="str">
            <v/>
          </cell>
          <cell r="H371" t="str">
            <v/>
          </cell>
          <cell r="I371" t="str">
            <v/>
          </cell>
          <cell r="J371" t="str">
            <v/>
          </cell>
          <cell r="K371" t="str">
            <v/>
          </cell>
          <cell r="L371" t="str">
            <v/>
          </cell>
        </row>
        <row r="372">
          <cell r="A372" t="str">
            <v/>
          </cell>
          <cell r="B372" t="str">
            <v/>
          </cell>
          <cell r="C372">
            <v>371</v>
          </cell>
          <cell r="F372" t="str">
            <v/>
          </cell>
          <cell r="G372" t="str">
            <v/>
          </cell>
          <cell r="H372" t="str">
            <v/>
          </cell>
          <cell r="I372" t="str">
            <v/>
          </cell>
          <cell r="J372" t="str">
            <v/>
          </cell>
          <cell r="K372" t="str">
            <v/>
          </cell>
          <cell r="L372" t="str">
            <v/>
          </cell>
        </row>
        <row r="373">
          <cell r="A373" t="str">
            <v/>
          </cell>
          <cell r="B373" t="str">
            <v/>
          </cell>
          <cell r="C373">
            <v>372</v>
          </cell>
          <cell r="F373" t="str">
            <v/>
          </cell>
          <cell r="G373" t="str">
            <v/>
          </cell>
          <cell r="H373" t="str">
            <v/>
          </cell>
          <cell r="I373" t="str">
            <v/>
          </cell>
          <cell r="J373" t="str">
            <v/>
          </cell>
          <cell r="K373" t="str">
            <v/>
          </cell>
          <cell r="L373" t="str">
            <v/>
          </cell>
        </row>
        <row r="374">
          <cell r="A374" t="str">
            <v/>
          </cell>
          <cell r="B374" t="str">
            <v/>
          </cell>
          <cell r="C374">
            <v>373</v>
          </cell>
          <cell r="F374" t="str">
            <v/>
          </cell>
          <cell r="G374" t="str">
            <v/>
          </cell>
          <cell r="H374" t="str">
            <v/>
          </cell>
          <cell r="I374" t="str">
            <v/>
          </cell>
          <cell r="J374" t="str">
            <v/>
          </cell>
          <cell r="K374" t="str">
            <v/>
          </cell>
          <cell r="L374" t="str">
            <v/>
          </cell>
        </row>
        <row r="375">
          <cell r="A375" t="str">
            <v/>
          </cell>
          <cell r="B375" t="str">
            <v/>
          </cell>
          <cell r="C375">
            <v>374</v>
          </cell>
          <cell r="F375" t="str">
            <v/>
          </cell>
          <cell r="G375" t="str">
            <v/>
          </cell>
          <cell r="H375" t="str">
            <v/>
          </cell>
          <cell r="I375" t="str">
            <v/>
          </cell>
          <cell r="J375" t="str">
            <v/>
          </cell>
          <cell r="K375" t="str">
            <v/>
          </cell>
          <cell r="L375" t="str">
            <v/>
          </cell>
        </row>
        <row r="376">
          <cell r="A376" t="str">
            <v/>
          </cell>
          <cell r="B376" t="str">
            <v/>
          </cell>
          <cell r="C376">
            <v>375</v>
          </cell>
          <cell r="F376" t="str">
            <v/>
          </cell>
          <cell r="G376" t="str">
            <v/>
          </cell>
          <cell r="H376" t="str">
            <v/>
          </cell>
          <cell r="I376" t="str">
            <v/>
          </cell>
          <cell r="J376" t="str">
            <v/>
          </cell>
          <cell r="K376" t="str">
            <v/>
          </cell>
          <cell r="L376" t="str">
            <v/>
          </cell>
        </row>
        <row r="377">
          <cell r="A377" t="str">
            <v/>
          </cell>
          <cell r="B377" t="str">
            <v/>
          </cell>
          <cell r="C377">
            <v>376</v>
          </cell>
          <cell r="F377" t="str">
            <v/>
          </cell>
          <cell r="G377" t="str">
            <v/>
          </cell>
          <cell r="H377" t="str">
            <v/>
          </cell>
          <cell r="I377" t="str">
            <v/>
          </cell>
          <cell r="J377" t="str">
            <v/>
          </cell>
          <cell r="K377" t="str">
            <v/>
          </cell>
          <cell r="L377" t="str">
            <v/>
          </cell>
        </row>
        <row r="378">
          <cell r="A378" t="str">
            <v/>
          </cell>
          <cell r="B378" t="str">
            <v/>
          </cell>
          <cell r="C378">
            <v>377</v>
          </cell>
          <cell r="F378" t="str">
            <v/>
          </cell>
          <cell r="G378" t="str">
            <v/>
          </cell>
          <cell r="H378" t="str">
            <v/>
          </cell>
          <cell r="I378" t="str">
            <v/>
          </cell>
          <cell r="J378" t="str">
            <v/>
          </cell>
          <cell r="K378" t="str">
            <v/>
          </cell>
          <cell r="L378" t="str">
            <v/>
          </cell>
        </row>
        <row r="379">
          <cell r="A379" t="str">
            <v/>
          </cell>
          <cell r="B379" t="str">
            <v/>
          </cell>
          <cell r="C379">
            <v>378</v>
          </cell>
          <cell r="F379" t="str">
            <v/>
          </cell>
          <cell r="G379" t="str">
            <v/>
          </cell>
          <cell r="H379" t="str">
            <v/>
          </cell>
          <cell r="I379" t="str">
            <v/>
          </cell>
          <cell r="J379" t="str">
            <v/>
          </cell>
          <cell r="K379" t="str">
            <v/>
          </cell>
          <cell r="L379" t="str">
            <v/>
          </cell>
        </row>
        <row r="380">
          <cell r="A380" t="str">
            <v/>
          </cell>
          <cell r="B380" t="str">
            <v/>
          </cell>
          <cell r="C380">
            <v>379</v>
          </cell>
          <cell r="F380" t="str">
            <v/>
          </cell>
          <cell r="G380" t="str">
            <v/>
          </cell>
          <cell r="H380" t="str">
            <v/>
          </cell>
          <cell r="I380" t="str">
            <v/>
          </cell>
          <cell r="J380" t="str">
            <v/>
          </cell>
          <cell r="K380" t="str">
            <v/>
          </cell>
          <cell r="L380" t="str">
            <v/>
          </cell>
        </row>
        <row r="381">
          <cell r="A381" t="str">
            <v/>
          </cell>
          <cell r="B381" t="str">
            <v/>
          </cell>
          <cell r="C381">
            <v>380</v>
          </cell>
          <cell r="F381" t="str">
            <v/>
          </cell>
          <cell r="G381" t="str">
            <v/>
          </cell>
          <cell r="H381" t="str">
            <v/>
          </cell>
          <cell r="I381" t="str">
            <v/>
          </cell>
          <cell r="J381" t="str">
            <v/>
          </cell>
          <cell r="K381" t="str">
            <v/>
          </cell>
          <cell r="L381" t="str">
            <v/>
          </cell>
        </row>
        <row r="382">
          <cell r="A382" t="str">
            <v/>
          </cell>
          <cell r="B382" t="str">
            <v/>
          </cell>
          <cell r="C382">
            <v>381</v>
          </cell>
          <cell r="F382" t="str">
            <v/>
          </cell>
          <cell r="G382" t="str">
            <v/>
          </cell>
          <cell r="H382" t="str">
            <v/>
          </cell>
          <cell r="I382" t="str">
            <v/>
          </cell>
          <cell r="J382" t="str">
            <v/>
          </cell>
          <cell r="K382" t="str">
            <v/>
          </cell>
          <cell r="L382" t="str">
            <v/>
          </cell>
        </row>
        <row r="383">
          <cell r="A383" t="str">
            <v/>
          </cell>
          <cell r="B383" t="str">
            <v/>
          </cell>
          <cell r="C383">
            <v>382</v>
          </cell>
          <cell r="F383" t="str">
            <v/>
          </cell>
          <cell r="G383" t="str">
            <v/>
          </cell>
          <cell r="H383" t="str">
            <v/>
          </cell>
          <cell r="I383" t="str">
            <v/>
          </cell>
          <cell r="J383" t="str">
            <v/>
          </cell>
          <cell r="K383" t="str">
            <v/>
          </cell>
          <cell r="L383" t="str">
            <v/>
          </cell>
        </row>
        <row r="384">
          <cell r="A384" t="str">
            <v/>
          </cell>
          <cell r="B384" t="str">
            <v/>
          </cell>
          <cell r="C384">
            <v>383</v>
          </cell>
          <cell r="F384" t="str">
            <v/>
          </cell>
          <cell r="G384" t="str">
            <v/>
          </cell>
          <cell r="H384" t="str">
            <v/>
          </cell>
          <cell r="I384" t="str">
            <v/>
          </cell>
          <cell r="J384" t="str">
            <v/>
          </cell>
          <cell r="K384" t="str">
            <v/>
          </cell>
          <cell r="L384" t="str">
            <v/>
          </cell>
        </row>
        <row r="385">
          <cell r="A385" t="str">
            <v/>
          </cell>
          <cell r="B385" t="str">
            <v/>
          </cell>
          <cell r="C385">
            <v>384</v>
          </cell>
          <cell r="F385" t="str">
            <v/>
          </cell>
          <cell r="G385" t="str">
            <v/>
          </cell>
          <cell r="H385" t="str">
            <v/>
          </cell>
          <cell r="I385" t="str">
            <v/>
          </cell>
          <cell r="J385" t="str">
            <v/>
          </cell>
          <cell r="K385" t="str">
            <v/>
          </cell>
          <cell r="L385" t="str">
            <v/>
          </cell>
        </row>
        <row r="386">
          <cell r="A386" t="str">
            <v/>
          </cell>
          <cell r="B386" t="str">
            <v/>
          </cell>
          <cell r="C386">
            <v>385</v>
          </cell>
          <cell r="F386" t="str">
            <v/>
          </cell>
          <cell r="G386" t="str">
            <v/>
          </cell>
          <cell r="H386" t="str">
            <v/>
          </cell>
          <cell r="I386" t="str">
            <v/>
          </cell>
          <cell r="J386" t="str">
            <v/>
          </cell>
          <cell r="K386" t="str">
            <v/>
          </cell>
          <cell r="L386" t="str">
            <v/>
          </cell>
        </row>
        <row r="387">
          <cell r="A387" t="str">
            <v/>
          </cell>
          <cell r="B387" t="str">
            <v/>
          </cell>
          <cell r="C387">
            <v>386</v>
          </cell>
          <cell r="F387" t="str">
            <v/>
          </cell>
          <cell r="G387" t="str">
            <v/>
          </cell>
          <cell r="H387" t="str">
            <v/>
          </cell>
          <cell r="I387" t="str">
            <v/>
          </cell>
          <cell r="J387" t="str">
            <v/>
          </cell>
          <cell r="K387" t="str">
            <v/>
          </cell>
          <cell r="L387" t="str">
            <v/>
          </cell>
        </row>
        <row r="388">
          <cell r="A388" t="str">
            <v/>
          </cell>
          <cell r="B388" t="str">
            <v/>
          </cell>
          <cell r="C388">
            <v>387</v>
          </cell>
          <cell r="F388" t="str">
            <v/>
          </cell>
          <cell r="G388" t="str">
            <v/>
          </cell>
          <cell r="H388" t="str">
            <v/>
          </cell>
          <cell r="I388" t="str">
            <v/>
          </cell>
          <cell r="J388" t="str">
            <v/>
          </cell>
          <cell r="K388" t="str">
            <v/>
          </cell>
          <cell r="L388" t="str">
            <v/>
          </cell>
        </row>
        <row r="389">
          <cell r="A389" t="str">
            <v/>
          </cell>
          <cell r="B389" t="str">
            <v/>
          </cell>
          <cell r="C389">
            <v>388</v>
          </cell>
          <cell r="F389" t="str">
            <v/>
          </cell>
          <cell r="G389" t="str">
            <v/>
          </cell>
          <cell r="H389" t="str">
            <v/>
          </cell>
          <cell r="I389" t="str">
            <v/>
          </cell>
          <cell r="J389" t="str">
            <v/>
          </cell>
          <cell r="K389" t="str">
            <v/>
          </cell>
          <cell r="L389" t="str">
            <v/>
          </cell>
        </row>
        <row r="390">
          <cell r="A390" t="str">
            <v/>
          </cell>
          <cell r="B390" t="str">
            <v/>
          </cell>
          <cell r="C390">
            <v>389</v>
          </cell>
          <cell r="F390" t="str">
            <v/>
          </cell>
          <cell r="G390" t="str">
            <v/>
          </cell>
          <cell r="H390" t="str">
            <v/>
          </cell>
          <cell r="I390" t="str">
            <v/>
          </cell>
          <cell r="J390" t="str">
            <v/>
          </cell>
          <cell r="K390" t="str">
            <v/>
          </cell>
          <cell r="L390" t="str">
            <v/>
          </cell>
        </row>
        <row r="391">
          <cell r="A391" t="str">
            <v/>
          </cell>
          <cell r="B391" t="str">
            <v/>
          </cell>
          <cell r="C391">
            <v>390</v>
          </cell>
          <cell r="F391" t="str">
            <v/>
          </cell>
          <cell r="G391" t="str">
            <v/>
          </cell>
          <cell r="H391" t="str">
            <v/>
          </cell>
          <cell r="I391" t="str">
            <v/>
          </cell>
          <cell r="J391" t="str">
            <v/>
          </cell>
          <cell r="K391" t="str">
            <v/>
          </cell>
          <cell r="L391" t="str">
            <v/>
          </cell>
        </row>
        <row r="392">
          <cell r="A392" t="str">
            <v/>
          </cell>
          <cell r="B392" t="str">
            <v/>
          </cell>
          <cell r="C392">
            <v>391</v>
          </cell>
          <cell r="F392" t="str">
            <v/>
          </cell>
          <cell r="G392" t="str">
            <v/>
          </cell>
          <cell r="H392" t="str">
            <v/>
          </cell>
          <cell r="I392" t="str">
            <v/>
          </cell>
          <cell r="J392" t="str">
            <v/>
          </cell>
          <cell r="K392" t="str">
            <v/>
          </cell>
          <cell r="L392" t="str">
            <v/>
          </cell>
        </row>
        <row r="393">
          <cell r="A393" t="str">
            <v/>
          </cell>
          <cell r="B393" t="str">
            <v/>
          </cell>
          <cell r="C393">
            <v>392</v>
          </cell>
          <cell r="F393" t="str">
            <v/>
          </cell>
          <cell r="G393" t="str">
            <v/>
          </cell>
          <cell r="H393" t="str">
            <v/>
          </cell>
          <cell r="I393" t="str">
            <v/>
          </cell>
          <cell r="J393" t="str">
            <v/>
          </cell>
          <cell r="K393" t="str">
            <v/>
          </cell>
          <cell r="L393" t="str">
            <v/>
          </cell>
        </row>
        <row r="394">
          <cell r="A394" t="str">
            <v/>
          </cell>
          <cell r="B394" t="str">
            <v/>
          </cell>
          <cell r="C394">
            <v>393</v>
          </cell>
          <cell r="F394" t="str">
            <v/>
          </cell>
          <cell r="G394" t="str">
            <v/>
          </cell>
          <cell r="H394" t="str">
            <v/>
          </cell>
          <cell r="I394" t="str">
            <v/>
          </cell>
          <cell r="J394" t="str">
            <v/>
          </cell>
          <cell r="K394" t="str">
            <v/>
          </cell>
          <cell r="L394" t="str">
            <v/>
          </cell>
        </row>
        <row r="395">
          <cell r="A395" t="str">
            <v/>
          </cell>
          <cell r="B395" t="str">
            <v/>
          </cell>
          <cell r="C395">
            <v>394</v>
          </cell>
          <cell r="F395" t="str">
            <v/>
          </cell>
          <cell r="G395" t="str">
            <v/>
          </cell>
          <cell r="H395" t="str">
            <v/>
          </cell>
          <cell r="I395" t="str">
            <v/>
          </cell>
          <cell r="J395" t="str">
            <v/>
          </cell>
          <cell r="K395" t="str">
            <v/>
          </cell>
          <cell r="L395" t="str">
            <v/>
          </cell>
        </row>
        <row r="396">
          <cell r="A396" t="str">
            <v/>
          </cell>
          <cell r="B396" t="str">
            <v/>
          </cell>
          <cell r="C396">
            <v>395</v>
          </cell>
          <cell r="F396" t="str">
            <v/>
          </cell>
          <cell r="G396" t="str">
            <v/>
          </cell>
          <cell r="H396" t="str">
            <v/>
          </cell>
          <cell r="I396" t="str">
            <v/>
          </cell>
          <cell r="J396" t="str">
            <v/>
          </cell>
          <cell r="K396" t="str">
            <v/>
          </cell>
          <cell r="L396" t="str">
            <v/>
          </cell>
        </row>
        <row r="397">
          <cell r="A397" t="str">
            <v/>
          </cell>
          <cell r="B397" t="str">
            <v/>
          </cell>
          <cell r="C397">
            <v>396</v>
          </cell>
          <cell r="F397" t="str">
            <v/>
          </cell>
          <cell r="G397" t="str">
            <v/>
          </cell>
          <cell r="H397" t="str">
            <v/>
          </cell>
          <cell r="I397" t="str">
            <v/>
          </cell>
          <cell r="J397" t="str">
            <v/>
          </cell>
          <cell r="K397" t="str">
            <v/>
          </cell>
          <cell r="L397" t="str">
            <v/>
          </cell>
        </row>
        <row r="398">
          <cell r="A398" t="str">
            <v/>
          </cell>
          <cell r="B398" t="str">
            <v/>
          </cell>
          <cell r="C398">
            <v>397</v>
          </cell>
          <cell r="F398" t="str">
            <v/>
          </cell>
          <cell r="G398" t="str">
            <v/>
          </cell>
          <cell r="H398" t="str">
            <v/>
          </cell>
          <cell r="I398" t="str">
            <v/>
          </cell>
          <cell r="J398" t="str">
            <v/>
          </cell>
          <cell r="K398" t="str">
            <v/>
          </cell>
          <cell r="L398" t="str">
            <v/>
          </cell>
        </row>
        <row r="399">
          <cell r="A399" t="str">
            <v/>
          </cell>
          <cell r="B399" t="str">
            <v/>
          </cell>
          <cell r="C399">
            <v>398</v>
          </cell>
          <cell r="F399" t="str">
            <v/>
          </cell>
          <cell r="G399" t="str">
            <v/>
          </cell>
          <cell r="H399" t="str">
            <v/>
          </cell>
          <cell r="I399" t="str">
            <v/>
          </cell>
          <cell r="J399" t="str">
            <v/>
          </cell>
          <cell r="K399" t="str">
            <v/>
          </cell>
          <cell r="L399" t="str">
            <v/>
          </cell>
        </row>
        <row r="400">
          <cell r="A400" t="str">
            <v/>
          </cell>
          <cell r="B400" t="str">
            <v/>
          </cell>
          <cell r="C400">
            <v>399</v>
          </cell>
          <cell r="F400" t="str">
            <v/>
          </cell>
          <cell r="G400" t="str">
            <v/>
          </cell>
          <cell r="H400" t="str">
            <v/>
          </cell>
          <cell r="I400" t="str">
            <v/>
          </cell>
          <cell r="J400" t="str">
            <v/>
          </cell>
          <cell r="K400" t="str">
            <v/>
          </cell>
          <cell r="L400" t="str">
            <v/>
          </cell>
        </row>
        <row r="401">
          <cell r="A401" t="str">
            <v/>
          </cell>
          <cell r="B401" t="str">
            <v/>
          </cell>
          <cell r="C401">
            <v>400</v>
          </cell>
          <cell r="F401" t="str">
            <v/>
          </cell>
          <cell r="G401" t="str">
            <v/>
          </cell>
          <cell r="H401" t="str">
            <v/>
          </cell>
          <cell r="I401" t="str">
            <v/>
          </cell>
          <cell r="J401" t="str">
            <v/>
          </cell>
          <cell r="K401" t="str">
            <v/>
          </cell>
          <cell r="L401" t="str">
            <v/>
          </cell>
        </row>
        <row r="402">
          <cell r="A402" t="str">
            <v/>
          </cell>
          <cell r="B402" t="str">
            <v/>
          </cell>
          <cell r="C402">
            <v>401</v>
          </cell>
          <cell r="F402" t="str">
            <v/>
          </cell>
          <cell r="G402" t="str">
            <v/>
          </cell>
          <cell r="H402" t="str">
            <v/>
          </cell>
          <cell r="I402" t="str">
            <v/>
          </cell>
          <cell r="J402" t="str">
            <v/>
          </cell>
          <cell r="K402" t="str">
            <v/>
          </cell>
          <cell r="L402" t="str">
            <v/>
          </cell>
        </row>
        <row r="403">
          <cell r="A403" t="str">
            <v/>
          </cell>
          <cell r="B403" t="str">
            <v/>
          </cell>
          <cell r="C403">
            <v>402</v>
          </cell>
          <cell r="F403" t="str">
            <v/>
          </cell>
          <cell r="G403" t="str">
            <v/>
          </cell>
          <cell r="H403" t="str">
            <v/>
          </cell>
          <cell r="I403" t="str">
            <v/>
          </cell>
          <cell r="J403" t="str">
            <v/>
          </cell>
          <cell r="K403" t="str">
            <v/>
          </cell>
          <cell r="L403" t="str">
            <v/>
          </cell>
        </row>
        <row r="404">
          <cell r="A404" t="str">
            <v/>
          </cell>
          <cell r="B404" t="str">
            <v/>
          </cell>
          <cell r="C404">
            <v>403</v>
          </cell>
          <cell r="F404" t="str">
            <v/>
          </cell>
          <cell r="G404" t="str">
            <v/>
          </cell>
          <cell r="H404" t="str">
            <v/>
          </cell>
          <cell r="I404" t="str">
            <v/>
          </cell>
          <cell r="J404" t="str">
            <v/>
          </cell>
          <cell r="K404" t="str">
            <v/>
          </cell>
          <cell r="L404" t="str">
            <v/>
          </cell>
        </row>
        <row r="405">
          <cell r="A405" t="str">
            <v/>
          </cell>
          <cell r="B405" t="str">
            <v/>
          </cell>
          <cell r="C405">
            <v>404</v>
          </cell>
          <cell r="F405" t="str">
            <v/>
          </cell>
          <cell r="G405" t="str">
            <v/>
          </cell>
          <cell r="H405" t="str">
            <v/>
          </cell>
          <cell r="I405" t="str">
            <v/>
          </cell>
          <cell r="J405" t="str">
            <v/>
          </cell>
          <cell r="K405" t="str">
            <v/>
          </cell>
          <cell r="L405" t="str">
            <v/>
          </cell>
        </row>
        <row r="406">
          <cell r="A406" t="str">
            <v/>
          </cell>
          <cell r="B406" t="str">
            <v/>
          </cell>
          <cell r="C406">
            <v>405</v>
          </cell>
          <cell r="F406" t="str">
            <v/>
          </cell>
          <cell r="G406" t="str">
            <v/>
          </cell>
          <cell r="H406" t="str">
            <v/>
          </cell>
          <cell r="I406" t="str">
            <v/>
          </cell>
          <cell r="J406" t="str">
            <v/>
          </cell>
          <cell r="K406" t="str">
            <v/>
          </cell>
          <cell r="L406" t="str">
            <v/>
          </cell>
        </row>
        <row r="407">
          <cell r="A407" t="str">
            <v/>
          </cell>
          <cell r="B407" t="str">
            <v/>
          </cell>
          <cell r="C407">
            <v>406</v>
          </cell>
          <cell r="F407" t="str">
            <v/>
          </cell>
          <cell r="G407" t="str">
            <v/>
          </cell>
          <cell r="H407" t="str">
            <v/>
          </cell>
          <cell r="I407" t="str">
            <v/>
          </cell>
          <cell r="J407" t="str">
            <v/>
          </cell>
          <cell r="K407" t="str">
            <v/>
          </cell>
          <cell r="L407" t="str">
            <v/>
          </cell>
        </row>
        <row r="408">
          <cell r="A408" t="str">
            <v/>
          </cell>
          <cell r="B408" t="str">
            <v/>
          </cell>
          <cell r="C408">
            <v>407</v>
          </cell>
          <cell r="F408" t="str">
            <v/>
          </cell>
          <cell r="G408" t="str">
            <v/>
          </cell>
          <cell r="H408" t="str">
            <v/>
          </cell>
          <cell r="I408" t="str">
            <v/>
          </cell>
          <cell r="J408" t="str">
            <v/>
          </cell>
          <cell r="K408" t="str">
            <v/>
          </cell>
          <cell r="L408" t="str">
            <v/>
          </cell>
        </row>
        <row r="409">
          <cell r="A409" t="str">
            <v/>
          </cell>
          <cell r="B409" t="str">
            <v/>
          </cell>
          <cell r="C409">
            <v>408</v>
          </cell>
          <cell r="F409" t="str">
            <v/>
          </cell>
          <cell r="G409" t="str">
            <v/>
          </cell>
          <cell r="H409" t="str">
            <v/>
          </cell>
          <cell r="I409" t="str">
            <v/>
          </cell>
          <cell r="J409" t="str">
            <v/>
          </cell>
          <cell r="K409" t="str">
            <v/>
          </cell>
          <cell r="L409" t="str">
            <v/>
          </cell>
        </row>
        <row r="410">
          <cell r="A410" t="str">
            <v/>
          </cell>
          <cell r="B410" t="str">
            <v/>
          </cell>
          <cell r="C410">
            <v>409</v>
          </cell>
          <cell r="F410" t="str">
            <v/>
          </cell>
          <cell r="G410" t="str">
            <v/>
          </cell>
          <cell r="H410" t="str">
            <v/>
          </cell>
          <cell r="I410" t="str">
            <v/>
          </cell>
          <cell r="J410" t="str">
            <v/>
          </cell>
          <cell r="K410" t="str">
            <v/>
          </cell>
          <cell r="L410" t="str">
            <v/>
          </cell>
        </row>
        <row r="411">
          <cell r="A411" t="str">
            <v/>
          </cell>
          <cell r="B411" t="str">
            <v/>
          </cell>
          <cell r="C411">
            <v>410</v>
          </cell>
          <cell r="F411" t="str">
            <v/>
          </cell>
          <cell r="G411" t="str">
            <v/>
          </cell>
          <cell r="H411" t="str">
            <v/>
          </cell>
          <cell r="I411" t="str">
            <v/>
          </cell>
          <cell r="J411" t="str">
            <v/>
          </cell>
          <cell r="K411" t="str">
            <v/>
          </cell>
          <cell r="L411" t="str">
            <v/>
          </cell>
        </row>
        <row r="412">
          <cell r="A412" t="str">
            <v/>
          </cell>
          <cell r="B412" t="str">
            <v/>
          </cell>
          <cell r="C412">
            <v>411</v>
          </cell>
          <cell r="F412" t="str">
            <v/>
          </cell>
          <cell r="G412" t="str">
            <v/>
          </cell>
          <cell r="H412" t="str">
            <v/>
          </cell>
          <cell r="I412" t="str">
            <v/>
          </cell>
          <cell r="J412" t="str">
            <v/>
          </cell>
          <cell r="K412" t="str">
            <v/>
          </cell>
          <cell r="L412" t="str">
            <v/>
          </cell>
        </row>
        <row r="413">
          <cell r="A413" t="str">
            <v/>
          </cell>
          <cell r="B413" t="str">
            <v/>
          </cell>
          <cell r="C413">
            <v>412</v>
          </cell>
          <cell r="F413" t="str">
            <v/>
          </cell>
          <cell r="G413" t="str">
            <v/>
          </cell>
          <cell r="H413" t="str">
            <v/>
          </cell>
          <cell r="I413" t="str">
            <v/>
          </cell>
          <cell r="J413" t="str">
            <v/>
          </cell>
          <cell r="K413" t="str">
            <v/>
          </cell>
          <cell r="L413" t="str">
            <v/>
          </cell>
        </row>
        <row r="414">
          <cell r="A414" t="str">
            <v/>
          </cell>
          <cell r="B414" t="str">
            <v/>
          </cell>
          <cell r="C414">
            <v>413</v>
          </cell>
          <cell r="F414" t="str">
            <v/>
          </cell>
          <cell r="G414" t="str">
            <v/>
          </cell>
          <cell r="H414" t="str">
            <v/>
          </cell>
          <cell r="I414" t="str">
            <v/>
          </cell>
          <cell r="J414" t="str">
            <v/>
          </cell>
          <cell r="K414" t="str">
            <v/>
          </cell>
          <cell r="L414" t="str">
            <v/>
          </cell>
        </row>
        <row r="415">
          <cell r="A415" t="str">
            <v/>
          </cell>
          <cell r="B415" t="str">
            <v/>
          </cell>
          <cell r="C415">
            <v>414</v>
          </cell>
          <cell r="F415" t="str">
            <v/>
          </cell>
          <cell r="G415" t="str">
            <v/>
          </cell>
          <cell r="H415" t="str">
            <v/>
          </cell>
          <cell r="I415" t="str">
            <v/>
          </cell>
          <cell r="J415" t="str">
            <v/>
          </cell>
          <cell r="K415" t="str">
            <v/>
          </cell>
          <cell r="L415" t="str">
            <v/>
          </cell>
        </row>
        <row r="416">
          <cell r="A416" t="str">
            <v/>
          </cell>
          <cell r="B416" t="str">
            <v/>
          </cell>
          <cell r="C416">
            <v>415</v>
          </cell>
          <cell r="F416" t="str">
            <v/>
          </cell>
          <cell r="G416" t="str">
            <v/>
          </cell>
          <cell r="H416" t="str">
            <v/>
          </cell>
          <cell r="I416" t="str">
            <v/>
          </cell>
          <cell r="J416" t="str">
            <v/>
          </cell>
          <cell r="K416" t="str">
            <v/>
          </cell>
          <cell r="L416" t="str">
            <v/>
          </cell>
        </row>
        <row r="417">
          <cell r="A417" t="str">
            <v/>
          </cell>
          <cell r="B417" t="str">
            <v/>
          </cell>
          <cell r="C417">
            <v>416</v>
          </cell>
          <cell r="F417" t="str">
            <v/>
          </cell>
          <cell r="G417" t="str">
            <v/>
          </cell>
          <cell r="H417" t="str">
            <v/>
          </cell>
          <cell r="I417" t="str">
            <v/>
          </cell>
          <cell r="J417" t="str">
            <v/>
          </cell>
          <cell r="K417" t="str">
            <v/>
          </cell>
          <cell r="L417" t="str">
            <v/>
          </cell>
        </row>
        <row r="418">
          <cell r="A418" t="str">
            <v/>
          </cell>
          <cell r="B418" t="str">
            <v/>
          </cell>
          <cell r="C418">
            <v>417</v>
          </cell>
          <cell r="F418" t="str">
            <v/>
          </cell>
          <cell r="G418" t="str">
            <v/>
          </cell>
          <cell r="H418" t="str">
            <v/>
          </cell>
          <cell r="I418" t="str">
            <v/>
          </cell>
          <cell r="J418" t="str">
            <v/>
          </cell>
          <cell r="K418" t="str">
            <v/>
          </cell>
          <cell r="L418" t="str">
            <v/>
          </cell>
        </row>
        <row r="419">
          <cell r="A419" t="str">
            <v/>
          </cell>
          <cell r="B419" t="str">
            <v/>
          </cell>
          <cell r="C419">
            <v>418</v>
          </cell>
          <cell r="F419" t="str">
            <v/>
          </cell>
          <cell r="G419" t="str">
            <v/>
          </cell>
          <cell r="H419" t="str">
            <v/>
          </cell>
          <cell r="I419" t="str">
            <v/>
          </cell>
          <cell r="J419" t="str">
            <v/>
          </cell>
          <cell r="K419" t="str">
            <v/>
          </cell>
          <cell r="L419" t="str">
            <v/>
          </cell>
        </row>
        <row r="420">
          <cell r="A420" t="str">
            <v/>
          </cell>
          <cell r="B420" t="str">
            <v/>
          </cell>
          <cell r="C420">
            <v>419</v>
          </cell>
          <cell r="F420" t="str">
            <v/>
          </cell>
          <cell r="G420" t="str">
            <v/>
          </cell>
          <cell r="H420" t="str">
            <v/>
          </cell>
          <cell r="I420" t="str">
            <v/>
          </cell>
          <cell r="J420" t="str">
            <v/>
          </cell>
          <cell r="K420" t="str">
            <v/>
          </cell>
          <cell r="L420" t="str">
            <v/>
          </cell>
        </row>
        <row r="421">
          <cell r="A421" t="str">
            <v/>
          </cell>
          <cell r="B421" t="str">
            <v/>
          </cell>
          <cell r="C421">
            <v>420</v>
          </cell>
          <cell r="F421" t="str">
            <v/>
          </cell>
          <cell r="G421" t="str">
            <v/>
          </cell>
          <cell r="H421" t="str">
            <v/>
          </cell>
          <cell r="I421" t="str">
            <v/>
          </cell>
          <cell r="J421" t="str">
            <v/>
          </cell>
          <cell r="K421" t="str">
            <v/>
          </cell>
          <cell r="L421" t="str">
            <v/>
          </cell>
        </row>
        <row r="422">
          <cell r="A422" t="str">
            <v/>
          </cell>
          <cell r="B422" t="str">
            <v/>
          </cell>
          <cell r="C422">
            <v>421</v>
          </cell>
          <cell r="F422" t="str">
            <v/>
          </cell>
          <cell r="G422" t="str">
            <v/>
          </cell>
          <cell r="H422" t="str">
            <v/>
          </cell>
          <cell r="I422" t="str">
            <v/>
          </cell>
          <cell r="J422" t="str">
            <v/>
          </cell>
          <cell r="K422" t="str">
            <v/>
          </cell>
          <cell r="L422" t="str">
            <v/>
          </cell>
        </row>
        <row r="423">
          <cell r="A423" t="str">
            <v/>
          </cell>
          <cell r="B423" t="str">
            <v/>
          </cell>
          <cell r="C423">
            <v>422</v>
          </cell>
          <cell r="F423" t="str">
            <v/>
          </cell>
          <cell r="G423" t="str">
            <v/>
          </cell>
          <cell r="H423" t="str">
            <v/>
          </cell>
          <cell r="I423" t="str">
            <v/>
          </cell>
          <cell r="J423" t="str">
            <v/>
          </cell>
          <cell r="K423" t="str">
            <v/>
          </cell>
          <cell r="L423" t="str">
            <v/>
          </cell>
        </row>
        <row r="424">
          <cell r="A424" t="str">
            <v/>
          </cell>
          <cell r="B424" t="str">
            <v/>
          </cell>
          <cell r="C424">
            <v>423</v>
          </cell>
          <cell r="F424" t="str">
            <v/>
          </cell>
          <cell r="G424" t="str">
            <v/>
          </cell>
          <cell r="H424" t="str">
            <v/>
          </cell>
          <cell r="I424" t="str">
            <v/>
          </cell>
          <cell r="J424" t="str">
            <v/>
          </cell>
          <cell r="K424" t="str">
            <v/>
          </cell>
          <cell r="L424" t="str">
            <v/>
          </cell>
        </row>
        <row r="425">
          <cell r="A425" t="str">
            <v/>
          </cell>
          <cell r="B425" t="str">
            <v/>
          </cell>
          <cell r="C425">
            <v>424</v>
          </cell>
          <cell r="F425" t="str">
            <v/>
          </cell>
          <cell r="G425" t="str">
            <v/>
          </cell>
          <cell r="H425" t="str">
            <v/>
          </cell>
          <cell r="I425" t="str">
            <v/>
          </cell>
          <cell r="J425" t="str">
            <v/>
          </cell>
          <cell r="K425" t="str">
            <v/>
          </cell>
          <cell r="L425" t="str">
            <v/>
          </cell>
        </row>
        <row r="426">
          <cell r="A426" t="str">
            <v/>
          </cell>
          <cell r="B426" t="str">
            <v/>
          </cell>
          <cell r="C426">
            <v>425</v>
          </cell>
          <cell r="F426" t="str">
            <v/>
          </cell>
          <cell r="G426" t="str">
            <v/>
          </cell>
          <cell r="H426" t="str">
            <v/>
          </cell>
          <cell r="I426" t="str">
            <v/>
          </cell>
          <cell r="J426" t="str">
            <v/>
          </cell>
          <cell r="K426" t="str">
            <v/>
          </cell>
          <cell r="L426" t="str">
            <v/>
          </cell>
        </row>
        <row r="427">
          <cell r="A427" t="str">
            <v/>
          </cell>
          <cell r="B427" t="str">
            <v/>
          </cell>
          <cell r="C427">
            <v>426</v>
          </cell>
          <cell r="F427" t="str">
            <v/>
          </cell>
          <cell r="G427" t="str">
            <v/>
          </cell>
          <cell r="H427" t="str">
            <v/>
          </cell>
          <cell r="I427" t="str">
            <v/>
          </cell>
          <cell r="J427" t="str">
            <v/>
          </cell>
          <cell r="K427" t="str">
            <v/>
          </cell>
          <cell r="L427" t="str">
            <v/>
          </cell>
        </row>
        <row r="428">
          <cell r="A428" t="str">
            <v/>
          </cell>
          <cell r="B428" t="str">
            <v/>
          </cell>
          <cell r="C428">
            <v>427</v>
          </cell>
          <cell r="F428" t="str">
            <v/>
          </cell>
          <cell r="G428" t="str">
            <v/>
          </cell>
          <cell r="H428" t="str">
            <v/>
          </cell>
          <cell r="I428" t="str">
            <v/>
          </cell>
          <cell r="J428" t="str">
            <v/>
          </cell>
          <cell r="K428" t="str">
            <v/>
          </cell>
          <cell r="L428" t="str">
            <v/>
          </cell>
        </row>
        <row r="429">
          <cell r="A429" t="str">
            <v/>
          </cell>
          <cell r="B429" t="str">
            <v/>
          </cell>
          <cell r="C429">
            <v>428</v>
          </cell>
          <cell r="F429" t="str">
            <v/>
          </cell>
          <cell r="G429" t="str">
            <v/>
          </cell>
          <cell r="H429" t="str">
            <v/>
          </cell>
          <cell r="I429" t="str">
            <v/>
          </cell>
          <cell r="J429" t="str">
            <v/>
          </cell>
          <cell r="K429" t="str">
            <v/>
          </cell>
          <cell r="L429" t="str">
            <v/>
          </cell>
        </row>
        <row r="430">
          <cell r="A430" t="str">
            <v/>
          </cell>
          <cell r="B430" t="str">
            <v/>
          </cell>
          <cell r="C430">
            <v>429</v>
          </cell>
          <cell r="F430" t="str">
            <v/>
          </cell>
          <cell r="G430" t="str">
            <v/>
          </cell>
          <cell r="H430" t="str">
            <v/>
          </cell>
          <cell r="I430" t="str">
            <v/>
          </cell>
          <cell r="J430" t="str">
            <v/>
          </cell>
          <cell r="K430" t="str">
            <v/>
          </cell>
          <cell r="L430" t="str">
            <v/>
          </cell>
        </row>
        <row r="431">
          <cell r="A431" t="str">
            <v/>
          </cell>
          <cell r="B431" t="str">
            <v/>
          </cell>
          <cell r="C431">
            <v>430</v>
          </cell>
          <cell r="F431" t="str">
            <v/>
          </cell>
          <cell r="G431" t="str">
            <v/>
          </cell>
          <cell r="H431" t="str">
            <v/>
          </cell>
          <cell r="I431" t="str">
            <v/>
          </cell>
          <cell r="J431" t="str">
            <v/>
          </cell>
          <cell r="K431" t="str">
            <v/>
          </cell>
          <cell r="L431" t="str">
            <v/>
          </cell>
        </row>
        <row r="432">
          <cell r="A432" t="str">
            <v/>
          </cell>
          <cell r="B432" t="str">
            <v/>
          </cell>
          <cell r="C432">
            <v>431</v>
          </cell>
          <cell r="F432" t="str">
            <v/>
          </cell>
          <cell r="G432" t="str">
            <v/>
          </cell>
          <cell r="H432" t="str">
            <v/>
          </cell>
          <cell r="I432" t="str">
            <v/>
          </cell>
          <cell r="J432" t="str">
            <v/>
          </cell>
          <cell r="K432" t="str">
            <v/>
          </cell>
          <cell r="L432" t="str">
            <v/>
          </cell>
        </row>
        <row r="433">
          <cell r="A433" t="str">
            <v/>
          </cell>
          <cell r="B433" t="str">
            <v/>
          </cell>
          <cell r="C433">
            <v>432</v>
          </cell>
          <cell r="F433" t="str">
            <v/>
          </cell>
          <cell r="G433" t="str">
            <v/>
          </cell>
          <cell r="H433" t="str">
            <v/>
          </cell>
          <cell r="I433" t="str">
            <v/>
          </cell>
          <cell r="J433" t="str">
            <v/>
          </cell>
          <cell r="K433" t="str">
            <v/>
          </cell>
          <cell r="L433" t="str">
            <v/>
          </cell>
        </row>
        <row r="434">
          <cell r="A434" t="str">
            <v/>
          </cell>
          <cell r="B434" t="str">
            <v/>
          </cell>
          <cell r="C434">
            <v>433</v>
          </cell>
          <cell r="F434" t="str">
            <v/>
          </cell>
          <cell r="G434" t="str">
            <v/>
          </cell>
          <cell r="H434" t="str">
            <v/>
          </cell>
          <cell r="I434" t="str">
            <v/>
          </cell>
          <cell r="J434" t="str">
            <v/>
          </cell>
          <cell r="K434" t="str">
            <v/>
          </cell>
          <cell r="L434" t="str">
            <v/>
          </cell>
        </row>
        <row r="435">
          <cell r="A435" t="str">
            <v/>
          </cell>
          <cell r="B435" t="str">
            <v/>
          </cell>
          <cell r="C435">
            <v>434</v>
          </cell>
          <cell r="F435" t="str">
            <v/>
          </cell>
          <cell r="G435" t="str">
            <v/>
          </cell>
          <cell r="H435" t="str">
            <v/>
          </cell>
          <cell r="I435" t="str">
            <v/>
          </cell>
          <cell r="J435" t="str">
            <v/>
          </cell>
          <cell r="K435" t="str">
            <v/>
          </cell>
          <cell r="L435" t="str">
            <v/>
          </cell>
        </row>
        <row r="436">
          <cell r="A436" t="str">
            <v/>
          </cell>
          <cell r="B436" t="str">
            <v/>
          </cell>
          <cell r="C436">
            <v>435</v>
          </cell>
          <cell r="F436" t="str">
            <v/>
          </cell>
          <cell r="G436" t="str">
            <v/>
          </cell>
          <cell r="H436" t="str">
            <v/>
          </cell>
          <cell r="I436" t="str">
            <v/>
          </cell>
          <cell r="J436" t="str">
            <v/>
          </cell>
          <cell r="K436" t="str">
            <v/>
          </cell>
          <cell r="L436" t="str">
            <v/>
          </cell>
        </row>
        <row r="437">
          <cell r="A437" t="str">
            <v/>
          </cell>
          <cell r="B437" t="str">
            <v/>
          </cell>
          <cell r="C437">
            <v>436</v>
          </cell>
          <cell r="F437" t="str">
            <v/>
          </cell>
          <cell r="G437" t="str">
            <v/>
          </cell>
          <cell r="H437" t="str">
            <v/>
          </cell>
          <cell r="I437" t="str">
            <v/>
          </cell>
          <cell r="J437" t="str">
            <v/>
          </cell>
          <cell r="K437" t="str">
            <v/>
          </cell>
          <cell r="L437" t="str">
            <v/>
          </cell>
        </row>
        <row r="438">
          <cell r="A438" t="str">
            <v/>
          </cell>
          <cell r="B438" t="str">
            <v/>
          </cell>
          <cell r="C438">
            <v>437</v>
          </cell>
          <cell r="F438" t="str">
            <v/>
          </cell>
          <cell r="G438" t="str">
            <v/>
          </cell>
          <cell r="H438" t="str">
            <v/>
          </cell>
          <cell r="I438" t="str">
            <v/>
          </cell>
          <cell r="J438" t="str">
            <v/>
          </cell>
          <cell r="K438" t="str">
            <v/>
          </cell>
          <cell r="L438" t="str">
            <v/>
          </cell>
        </row>
        <row r="439">
          <cell r="A439" t="str">
            <v/>
          </cell>
          <cell r="B439" t="str">
            <v/>
          </cell>
          <cell r="C439">
            <v>438</v>
          </cell>
          <cell r="F439" t="str">
            <v/>
          </cell>
          <cell r="G439" t="str">
            <v/>
          </cell>
          <cell r="H439" t="str">
            <v/>
          </cell>
          <cell r="I439" t="str">
            <v/>
          </cell>
          <cell r="J439" t="str">
            <v/>
          </cell>
          <cell r="K439" t="str">
            <v/>
          </cell>
          <cell r="L439" t="str">
            <v/>
          </cell>
        </row>
        <row r="440">
          <cell r="A440" t="str">
            <v/>
          </cell>
          <cell r="B440" t="str">
            <v/>
          </cell>
          <cell r="C440">
            <v>439</v>
          </cell>
          <cell r="F440" t="str">
            <v/>
          </cell>
          <cell r="G440" t="str">
            <v/>
          </cell>
          <cell r="H440" t="str">
            <v/>
          </cell>
          <cell r="I440" t="str">
            <v/>
          </cell>
          <cell r="J440" t="str">
            <v/>
          </cell>
          <cell r="K440" t="str">
            <v/>
          </cell>
          <cell r="L440" t="str">
            <v/>
          </cell>
        </row>
        <row r="441">
          <cell r="A441" t="str">
            <v/>
          </cell>
          <cell r="B441" t="str">
            <v/>
          </cell>
          <cell r="C441">
            <v>440</v>
          </cell>
          <cell r="F441" t="str">
            <v/>
          </cell>
          <cell r="G441" t="str">
            <v/>
          </cell>
          <cell r="H441" t="str">
            <v/>
          </cell>
          <cell r="I441" t="str">
            <v/>
          </cell>
          <cell r="J441" t="str">
            <v/>
          </cell>
          <cell r="K441" t="str">
            <v/>
          </cell>
          <cell r="L441" t="str">
            <v/>
          </cell>
        </row>
        <row r="442">
          <cell r="A442" t="str">
            <v/>
          </cell>
          <cell r="B442" t="str">
            <v/>
          </cell>
          <cell r="C442">
            <v>441</v>
          </cell>
          <cell r="F442" t="str">
            <v/>
          </cell>
          <cell r="G442" t="str">
            <v/>
          </cell>
          <cell r="H442" t="str">
            <v/>
          </cell>
          <cell r="I442" t="str">
            <v/>
          </cell>
          <cell r="J442" t="str">
            <v/>
          </cell>
          <cell r="K442" t="str">
            <v/>
          </cell>
          <cell r="L442" t="str">
            <v/>
          </cell>
        </row>
        <row r="443">
          <cell r="A443" t="str">
            <v/>
          </cell>
          <cell r="B443" t="str">
            <v/>
          </cell>
          <cell r="C443">
            <v>442</v>
          </cell>
          <cell r="F443" t="str">
            <v/>
          </cell>
          <cell r="G443" t="str">
            <v/>
          </cell>
          <cell r="H443" t="str">
            <v/>
          </cell>
          <cell r="I443" t="str">
            <v/>
          </cell>
          <cell r="J443" t="str">
            <v/>
          </cell>
          <cell r="K443" t="str">
            <v/>
          </cell>
          <cell r="L443" t="str">
            <v/>
          </cell>
        </row>
        <row r="444">
          <cell r="A444" t="str">
            <v/>
          </cell>
          <cell r="B444" t="str">
            <v/>
          </cell>
          <cell r="C444">
            <v>443</v>
          </cell>
          <cell r="F444" t="str">
            <v/>
          </cell>
          <cell r="G444" t="str">
            <v/>
          </cell>
          <cell r="H444" t="str">
            <v/>
          </cell>
          <cell r="I444" t="str">
            <v/>
          </cell>
          <cell r="J444" t="str">
            <v/>
          </cell>
          <cell r="K444" t="str">
            <v/>
          </cell>
          <cell r="L444" t="str">
            <v/>
          </cell>
        </row>
        <row r="445">
          <cell r="A445" t="str">
            <v/>
          </cell>
          <cell r="B445" t="str">
            <v/>
          </cell>
          <cell r="C445">
            <v>444</v>
          </cell>
          <cell r="F445" t="str">
            <v/>
          </cell>
          <cell r="G445" t="str">
            <v/>
          </cell>
          <cell r="H445" t="str">
            <v/>
          </cell>
          <cell r="I445" t="str">
            <v/>
          </cell>
          <cell r="J445" t="str">
            <v/>
          </cell>
          <cell r="K445" t="str">
            <v/>
          </cell>
          <cell r="L445" t="str">
            <v/>
          </cell>
        </row>
        <row r="446">
          <cell r="A446" t="str">
            <v/>
          </cell>
          <cell r="B446" t="str">
            <v/>
          </cell>
          <cell r="C446">
            <v>445</v>
          </cell>
          <cell r="F446" t="str">
            <v/>
          </cell>
          <cell r="G446" t="str">
            <v/>
          </cell>
          <cell r="H446" t="str">
            <v/>
          </cell>
          <cell r="I446" t="str">
            <v/>
          </cell>
          <cell r="J446" t="str">
            <v/>
          </cell>
          <cell r="K446" t="str">
            <v/>
          </cell>
          <cell r="L446" t="str">
            <v/>
          </cell>
        </row>
        <row r="447">
          <cell r="A447" t="str">
            <v/>
          </cell>
          <cell r="B447" t="str">
            <v/>
          </cell>
          <cell r="C447">
            <v>446</v>
          </cell>
          <cell r="F447" t="str">
            <v/>
          </cell>
          <cell r="G447" t="str">
            <v/>
          </cell>
          <cell r="H447" t="str">
            <v/>
          </cell>
          <cell r="I447" t="str">
            <v/>
          </cell>
          <cell r="J447" t="str">
            <v/>
          </cell>
          <cell r="K447" t="str">
            <v/>
          </cell>
          <cell r="L447" t="str">
            <v/>
          </cell>
        </row>
        <row r="448">
          <cell r="A448" t="str">
            <v/>
          </cell>
          <cell r="B448" t="str">
            <v/>
          </cell>
          <cell r="C448">
            <v>447</v>
          </cell>
          <cell r="F448" t="str">
            <v/>
          </cell>
          <cell r="G448" t="str">
            <v/>
          </cell>
          <cell r="H448" t="str">
            <v/>
          </cell>
          <cell r="I448" t="str">
            <v/>
          </cell>
          <cell r="J448" t="str">
            <v/>
          </cell>
          <cell r="K448" t="str">
            <v/>
          </cell>
          <cell r="L448" t="str">
            <v/>
          </cell>
        </row>
        <row r="449">
          <cell r="A449" t="str">
            <v/>
          </cell>
          <cell r="B449" t="str">
            <v/>
          </cell>
          <cell r="C449">
            <v>448</v>
          </cell>
          <cell r="F449" t="str">
            <v/>
          </cell>
          <cell r="G449" t="str">
            <v/>
          </cell>
          <cell r="H449" t="str">
            <v/>
          </cell>
          <cell r="I449" t="str">
            <v/>
          </cell>
          <cell r="J449" t="str">
            <v/>
          </cell>
          <cell r="K449" t="str">
            <v/>
          </cell>
          <cell r="L449" t="str">
            <v/>
          </cell>
        </row>
        <row r="450">
          <cell r="A450" t="str">
            <v/>
          </cell>
          <cell r="B450" t="str">
            <v/>
          </cell>
          <cell r="C450">
            <v>449</v>
          </cell>
          <cell r="F450" t="str">
            <v/>
          </cell>
          <cell r="G450" t="str">
            <v/>
          </cell>
          <cell r="H450" t="str">
            <v/>
          </cell>
          <cell r="I450" t="str">
            <v/>
          </cell>
          <cell r="J450" t="str">
            <v/>
          </cell>
          <cell r="K450" t="str">
            <v/>
          </cell>
          <cell r="L450" t="str">
            <v/>
          </cell>
        </row>
        <row r="451">
          <cell r="A451" t="str">
            <v/>
          </cell>
          <cell r="B451" t="str">
            <v/>
          </cell>
          <cell r="C451">
            <v>450</v>
          </cell>
          <cell r="F451" t="str">
            <v/>
          </cell>
          <cell r="G451" t="str">
            <v/>
          </cell>
          <cell r="H451" t="str">
            <v/>
          </cell>
          <cell r="I451" t="str">
            <v/>
          </cell>
          <cell r="J451" t="str">
            <v/>
          </cell>
          <cell r="K451" t="str">
            <v/>
          </cell>
          <cell r="L451" t="str">
            <v/>
          </cell>
        </row>
        <row r="452">
          <cell r="A452" t="str">
            <v/>
          </cell>
          <cell r="B452" t="str">
            <v/>
          </cell>
          <cell r="C452">
            <v>451</v>
          </cell>
          <cell r="F452" t="str">
            <v/>
          </cell>
          <cell r="G452" t="str">
            <v/>
          </cell>
          <cell r="H452" t="str">
            <v/>
          </cell>
          <cell r="I452" t="str">
            <v/>
          </cell>
          <cell r="J452" t="str">
            <v/>
          </cell>
          <cell r="K452" t="str">
            <v/>
          </cell>
          <cell r="L452" t="str">
            <v/>
          </cell>
        </row>
        <row r="453">
          <cell r="A453" t="str">
            <v/>
          </cell>
          <cell r="B453" t="str">
            <v/>
          </cell>
          <cell r="C453">
            <v>452</v>
          </cell>
          <cell r="F453" t="str">
            <v/>
          </cell>
          <cell r="G453" t="str">
            <v/>
          </cell>
          <cell r="H453" t="str">
            <v/>
          </cell>
          <cell r="I453" t="str">
            <v/>
          </cell>
          <cell r="J453" t="str">
            <v/>
          </cell>
          <cell r="K453" t="str">
            <v/>
          </cell>
          <cell r="L453" t="str">
            <v/>
          </cell>
        </row>
        <row r="454">
          <cell r="A454" t="str">
            <v/>
          </cell>
          <cell r="B454" t="str">
            <v/>
          </cell>
          <cell r="C454">
            <v>453</v>
          </cell>
          <cell r="F454" t="str">
            <v/>
          </cell>
          <cell r="G454" t="str">
            <v/>
          </cell>
          <cell r="H454" t="str">
            <v/>
          </cell>
          <cell r="I454" t="str">
            <v/>
          </cell>
          <cell r="J454" t="str">
            <v/>
          </cell>
          <cell r="K454" t="str">
            <v/>
          </cell>
          <cell r="L454" t="str">
            <v/>
          </cell>
        </row>
        <row r="455">
          <cell r="A455" t="str">
            <v/>
          </cell>
          <cell r="B455" t="str">
            <v/>
          </cell>
          <cell r="C455">
            <v>454</v>
          </cell>
          <cell r="F455" t="str">
            <v/>
          </cell>
          <cell r="G455" t="str">
            <v/>
          </cell>
          <cell r="H455" t="str">
            <v/>
          </cell>
          <cell r="I455" t="str">
            <v/>
          </cell>
          <cell r="J455" t="str">
            <v/>
          </cell>
          <cell r="K455" t="str">
            <v/>
          </cell>
          <cell r="L455" t="str">
            <v/>
          </cell>
        </row>
        <row r="456">
          <cell r="A456" t="str">
            <v/>
          </cell>
          <cell r="B456" t="str">
            <v/>
          </cell>
          <cell r="C456">
            <v>455</v>
          </cell>
          <cell r="F456" t="str">
            <v/>
          </cell>
          <cell r="G456" t="str">
            <v/>
          </cell>
          <cell r="H456" t="str">
            <v/>
          </cell>
          <cell r="I456" t="str">
            <v/>
          </cell>
          <cell r="J456" t="str">
            <v/>
          </cell>
          <cell r="K456" t="str">
            <v/>
          </cell>
          <cell r="L456" t="str">
            <v/>
          </cell>
        </row>
        <row r="457">
          <cell r="A457" t="str">
            <v/>
          </cell>
          <cell r="B457" t="str">
            <v/>
          </cell>
          <cell r="C457">
            <v>456</v>
          </cell>
          <cell r="F457" t="str">
            <v/>
          </cell>
          <cell r="G457" t="str">
            <v/>
          </cell>
          <cell r="H457" t="str">
            <v/>
          </cell>
          <cell r="I457" t="str">
            <v/>
          </cell>
          <cell r="J457" t="str">
            <v/>
          </cell>
          <cell r="K457" t="str">
            <v/>
          </cell>
          <cell r="L457" t="str">
            <v/>
          </cell>
        </row>
        <row r="458">
          <cell r="A458" t="str">
            <v/>
          </cell>
          <cell r="B458" t="str">
            <v/>
          </cell>
          <cell r="C458">
            <v>457</v>
          </cell>
          <cell r="F458" t="str">
            <v/>
          </cell>
          <cell r="G458" t="str">
            <v/>
          </cell>
          <cell r="H458" t="str">
            <v/>
          </cell>
          <cell r="I458" t="str">
            <v/>
          </cell>
          <cell r="J458" t="str">
            <v/>
          </cell>
          <cell r="K458" t="str">
            <v/>
          </cell>
          <cell r="L458" t="str">
            <v/>
          </cell>
        </row>
        <row r="459">
          <cell r="A459" t="str">
            <v/>
          </cell>
          <cell r="B459" t="str">
            <v/>
          </cell>
          <cell r="C459">
            <v>458</v>
          </cell>
          <cell r="F459" t="str">
            <v/>
          </cell>
          <cell r="G459" t="str">
            <v/>
          </cell>
          <cell r="H459" t="str">
            <v/>
          </cell>
          <cell r="I459" t="str">
            <v/>
          </cell>
          <cell r="J459" t="str">
            <v/>
          </cell>
          <cell r="K459" t="str">
            <v/>
          </cell>
          <cell r="L459" t="str">
            <v/>
          </cell>
        </row>
        <row r="460">
          <cell r="A460" t="str">
            <v/>
          </cell>
          <cell r="B460" t="str">
            <v/>
          </cell>
          <cell r="C460">
            <v>459</v>
          </cell>
          <cell r="F460" t="str">
            <v/>
          </cell>
          <cell r="G460" t="str">
            <v/>
          </cell>
          <cell r="H460" t="str">
            <v/>
          </cell>
          <cell r="I460" t="str">
            <v/>
          </cell>
          <cell r="J460" t="str">
            <v/>
          </cell>
          <cell r="K460" t="str">
            <v/>
          </cell>
          <cell r="L460" t="str">
            <v/>
          </cell>
        </row>
        <row r="461">
          <cell r="A461" t="str">
            <v/>
          </cell>
          <cell r="B461" t="str">
            <v/>
          </cell>
          <cell r="C461">
            <v>460</v>
          </cell>
          <cell r="F461" t="str">
            <v/>
          </cell>
          <cell r="G461" t="str">
            <v/>
          </cell>
          <cell r="H461" t="str">
            <v/>
          </cell>
          <cell r="I461" t="str">
            <v/>
          </cell>
          <cell r="J461" t="str">
            <v/>
          </cell>
          <cell r="K461" t="str">
            <v/>
          </cell>
          <cell r="L461" t="str">
            <v/>
          </cell>
        </row>
        <row r="462">
          <cell r="A462" t="str">
            <v/>
          </cell>
          <cell r="B462" t="str">
            <v/>
          </cell>
          <cell r="C462">
            <v>461</v>
          </cell>
          <cell r="F462" t="str">
            <v/>
          </cell>
          <cell r="G462" t="str">
            <v/>
          </cell>
          <cell r="H462" t="str">
            <v/>
          </cell>
          <cell r="I462" t="str">
            <v/>
          </cell>
          <cell r="J462" t="str">
            <v/>
          </cell>
          <cell r="K462" t="str">
            <v/>
          </cell>
          <cell r="L462" t="str">
            <v/>
          </cell>
        </row>
        <row r="463">
          <cell r="A463" t="str">
            <v/>
          </cell>
          <cell r="B463" t="str">
            <v/>
          </cell>
          <cell r="C463">
            <v>462</v>
          </cell>
          <cell r="F463" t="str">
            <v/>
          </cell>
          <cell r="G463" t="str">
            <v/>
          </cell>
          <cell r="H463" t="str">
            <v/>
          </cell>
          <cell r="I463" t="str">
            <v/>
          </cell>
          <cell r="J463" t="str">
            <v/>
          </cell>
          <cell r="K463" t="str">
            <v/>
          </cell>
          <cell r="L463" t="str">
            <v/>
          </cell>
        </row>
        <row r="464">
          <cell r="A464" t="str">
            <v/>
          </cell>
          <cell r="B464" t="str">
            <v/>
          </cell>
          <cell r="C464">
            <v>463</v>
          </cell>
          <cell r="F464" t="str">
            <v/>
          </cell>
          <cell r="G464" t="str">
            <v/>
          </cell>
          <cell r="H464" t="str">
            <v/>
          </cell>
          <cell r="I464" t="str">
            <v/>
          </cell>
          <cell r="J464" t="str">
            <v/>
          </cell>
          <cell r="K464" t="str">
            <v/>
          </cell>
          <cell r="L464" t="str">
            <v/>
          </cell>
        </row>
        <row r="465">
          <cell r="A465" t="str">
            <v/>
          </cell>
          <cell r="B465" t="str">
            <v/>
          </cell>
          <cell r="C465">
            <v>464</v>
          </cell>
          <cell r="F465" t="str">
            <v/>
          </cell>
          <cell r="G465" t="str">
            <v/>
          </cell>
          <cell r="H465" t="str">
            <v/>
          </cell>
          <cell r="I465" t="str">
            <v/>
          </cell>
          <cell r="J465" t="str">
            <v/>
          </cell>
          <cell r="K465" t="str">
            <v/>
          </cell>
          <cell r="L465" t="str">
            <v/>
          </cell>
        </row>
        <row r="466">
          <cell r="A466" t="str">
            <v/>
          </cell>
          <cell r="B466" t="str">
            <v/>
          </cell>
          <cell r="C466">
            <v>465</v>
          </cell>
          <cell r="F466" t="str">
            <v/>
          </cell>
          <cell r="G466" t="str">
            <v/>
          </cell>
          <cell r="H466" t="str">
            <v/>
          </cell>
          <cell r="I466" t="str">
            <v/>
          </cell>
          <cell r="J466" t="str">
            <v/>
          </cell>
          <cell r="K466" t="str">
            <v/>
          </cell>
          <cell r="L466" t="str">
            <v/>
          </cell>
        </row>
        <row r="467">
          <cell r="A467" t="str">
            <v/>
          </cell>
          <cell r="B467" t="str">
            <v/>
          </cell>
          <cell r="C467">
            <v>466</v>
          </cell>
          <cell r="F467" t="str">
            <v/>
          </cell>
          <cell r="G467" t="str">
            <v/>
          </cell>
          <cell r="H467" t="str">
            <v/>
          </cell>
          <cell r="I467" t="str">
            <v/>
          </cell>
          <cell r="J467" t="str">
            <v/>
          </cell>
          <cell r="K467" t="str">
            <v/>
          </cell>
          <cell r="L467" t="str">
            <v/>
          </cell>
        </row>
        <row r="468">
          <cell r="A468" t="str">
            <v/>
          </cell>
          <cell r="B468" t="str">
            <v/>
          </cell>
          <cell r="C468">
            <v>467</v>
          </cell>
          <cell r="F468" t="str">
            <v/>
          </cell>
          <cell r="G468" t="str">
            <v/>
          </cell>
          <cell r="H468" t="str">
            <v/>
          </cell>
          <cell r="I468" t="str">
            <v/>
          </cell>
          <cell r="J468" t="str">
            <v/>
          </cell>
          <cell r="K468" t="str">
            <v/>
          </cell>
          <cell r="L468" t="str">
            <v/>
          </cell>
        </row>
        <row r="469">
          <cell r="A469" t="str">
            <v/>
          </cell>
          <cell r="B469" t="str">
            <v/>
          </cell>
          <cell r="C469">
            <v>468</v>
          </cell>
          <cell r="F469" t="str">
            <v/>
          </cell>
          <cell r="G469" t="str">
            <v/>
          </cell>
          <cell r="H469" t="str">
            <v/>
          </cell>
          <cell r="I469" t="str">
            <v/>
          </cell>
          <cell r="J469" t="str">
            <v/>
          </cell>
          <cell r="K469" t="str">
            <v/>
          </cell>
          <cell r="L469" t="str">
            <v/>
          </cell>
        </row>
        <row r="470">
          <cell r="A470" t="str">
            <v/>
          </cell>
          <cell r="B470" t="str">
            <v/>
          </cell>
          <cell r="C470">
            <v>469</v>
          </cell>
          <cell r="F470" t="str">
            <v/>
          </cell>
          <cell r="G470" t="str">
            <v/>
          </cell>
          <cell r="H470" t="str">
            <v/>
          </cell>
          <cell r="I470" t="str">
            <v/>
          </cell>
          <cell r="J470" t="str">
            <v/>
          </cell>
          <cell r="K470" t="str">
            <v/>
          </cell>
          <cell r="L470" t="str">
            <v/>
          </cell>
        </row>
        <row r="471">
          <cell r="A471" t="str">
            <v/>
          </cell>
          <cell r="B471" t="str">
            <v/>
          </cell>
          <cell r="C471">
            <v>470</v>
          </cell>
          <cell r="F471" t="str">
            <v/>
          </cell>
          <cell r="G471" t="str">
            <v/>
          </cell>
          <cell r="H471" t="str">
            <v/>
          </cell>
          <cell r="I471" t="str">
            <v/>
          </cell>
          <cell r="J471" t="str">
            <v/>
          </cell>
          <cell r="K471" t="str">
            <v/>
          </cell>
          <cell r="L471" t="str">
            <v/>
          </cell>
        </row>
        <row r="472">
          <cell r="A472" t="str">
            <v/>
          </cell>
          <cell r="B472" t="str">
            <v/>
          </cell>
          <cell r="C472">
            <v>471</v>
          </cell>
          <cell r="F472" t="str">
            <v/>
          </cell>
          <cell r="G472" t="str">
            <v/>
          </cell>
          <cell r="H472" t="str">
            <v/>
          </cell>
          <cell r="I472" t="str">
            <v/>
          </cell>
          <cell r="J472" t="str">
            <v/>
          </cell>
          <cell r="K472" t="str">
            <v/>
          </cell>
          <cell r="L472" t="str">
            <v/>
          </cell>
        </row>
        <row r="473">
          <cell r="A473" t="str">
            <v/>
          </cell>
          <cell r="B473" t="str">
            <v/>
          </cell>
          <cell r="C473">
            <v>472</v>
          </cell>
          <cell r="F473" t="str">
            <v/>
          </cell>
          <cell r="G473" t="str">
            <v/>
          </cell>
          <cell r="H473" t="str">
            <v/>
          </cell>
          <cell r="I473" t="str">
            <v/>
          </cell>
          <cell r="J473" t="str">
            <v/>
          </cell>
          <cell r="K473" t="str">
            <v/>
          </cell>
          <cell r="L473" t="str">
            <v/>
          </cell>
        </row>
        <row r="474">
          <cell r="A474" t="str">
            <v/>
          </cell>
          <cell r="B474" t="str">
            <v/>
          </cell>
          <cell r="C474">
            <v>473</v>
          </cell>
          <cell r="F474" t="str">
            <v/>
          </cell>
          <cell r="G474" t="str">
            <v/>
          </cell>
          <cell r="H474" t="str">
            <v/>
          </cell>
          <cell r="I474" t="str">
            <v/>
          </cell>
          <cell r="J474" t="str">
            <v/>
          </cell>
          <cell r="K474" t="str">
            <v/>
          </cell>
          <cell r="L474" t="str">
            <v/>
          </cell>
        </row>
        <row r="475">
          <cell r="A475" t="str">
            <v/>
          </cell>
          <cell r="B475" t="str">
            <v/>
          </cell>
          <cell r="C475">
            <v>474</v>
          </cell>
          <cell r="F475" t="str">
            <v/>
          </cell>
          <cell r="G475" t="str">
            <v/>
          </cell>
          <cell r="H475" t="str">
            <v/>
          </cell>
          <cell r="I475" t="str">
            <v/>
          </cell>
          <cell r="J475" t="str">
            <v/>
          </cell>
          <cell r="K475" t="str">
            <v/>
          </cell>
          <cell r="L475" t="str">
            <v/>
          </cell>
        </row>
        <row r="476">
          <cell r="A476" t="str">
            <v/>
          </cell>
          <cell r="B476" t="str">
            <v/>
          </cell>
          <cell r="C476">
            <v>475</v>
          </cell>
          <cell r="F476" t="str">
            <v/>
          </cell>
          <cell r="G476" t="str">
            <v/>
          </cell>
          <cell r="H476" t="str">
            <v/>
          </cell>
          <cell r="I476" t="str">
            <v/>
          </cell>
          <cell r="J476" t="str">
            <v/>
          </cell>
          <cell r="K476" t="str">
            <v/>
          </cell>
          <cell r="L476" t="str">
            <v/>
          </cell>
        </row>
        <row r="477">
          <cell r="A477" t="str">
            <v/>
          </cell>
          <cell r="B477" t="str">
            <v/>
          </cell>
          <cell r="C477">
            <v>476</v>
          </cell>
          <cell r="F477" t="str">
            <v/>
          </cell>
          <cell r="G477" t="str">
            <v/>
          </cell>
          <cell r="H477" t="str">
            <v/>
          </cell>
          <cell r="I477" t="str">
            <v/>
          </cell>
          <cell r="J477" t="str">
            <v/>
          </cell>
          <cell r="K477" t="str">
            <v/>
          </cell>
          <cell r="L477" t="str">
            <v/>
          </cell>
        </row>
        <row r="478">
          <cell r="A478" t="str">
            <v/>
          </cell>
          <cell r="B478" t="str">
            <v/>
          </cell>
          <cell r="C478">
            <v>477</v>
          </cell>
          <cell r="F478" t="str">
            <v/>
          </cell>
          <cell r="G478" t="str">
            <v/>
          </cell>
          <cell r="H478" t="str">
            <v/>
          </cell>
          <cell r="I478" t="str">
            <v/>
          </cell>
          <cell r="J478" t="str">
            <v/>
          </cell>
          <cell r="K478" t="str">
            <v/>
          </cell>
          <cell r="L478" t="str">
            <v/>
          </cell>
        </row>
        <row r="479">
          <cell r="A479" t="str">
            <v/>
          </cell>
          <cell r="B479" t="str">
            <v/>
          </cell>
          <cell r="C479">
            <v>478</v>
          </cell>
          <cell r="F479" t="str">
            <v/>
          </cell>
          <cell r="G479" t="str">
            <v/>
          </cell>
          <cell r="H479" t="str">
            <v/>
          </cell>
          <cell r="I479" t="str">
            <v/>
          </cell>
          <cell r="J479" t="str">
            <v/>
          </cell>
          <cell r="K479" t="str">
            <v/>
          </cell>
          <cell r="L479" t="str">
            <v/>
          </cell>
        </row>
        <row r="480">
          <cell r="A480" t="str">
            <v/>
          </cell>
          <cell r="B480" t="str">
            <v/>
          </cell>
          <cell r="C480">
            <v>479</v>
          </cell>
          <cell r="F480" t="str">
            <v/>
          </cell>
          <cell r="G480" t="str">
            <v/>
          </cell>
          <cell r="H480" t="str">
            <v/>
          </cell>
          <cell r="I480" t="str">
            <v/>
          </cell>
          <cell r="J480" t="str">
            <v/>
          </cell>
          <cell r="K480" t="str">
            <v/>
          </cell>
          <cell r="L480" t="str">
            <v/>
          </cell>
        </row>
        <row r="481">
          <cell r="A481" t="str">
            <v/>
          </cell>
          <cell r="B481" t="str">
            <v/>
          </cell>
          <cell r="C481">
            <v>480</v>
          </cell>
          <cell r="F481" t="str">
            <v/>
          </cell>
          <cell r="G481" t="str">
            <v/>
          </cell>
          <cell r="H481" t="str">
            <v/>
          </cell>
          <cell r="I481" t="str">
            <v/>
          </cell>
          <cell r="J481" t="str">
            <v/>
          </cell>
          <cell r="K481" t="str">
            <v/>
          </cell>
          <cell r="L481" t="str">
            <v/>
          </cell>
        </row>
        <row r="482">
          <cell r="A482" t="str">
            <v/>
          </cell>
          <cell r="B482" t="str">
            <v/>
          </cell>
          <cell r="C482">
            <v>481</v>
          </cell>
          <cell r="F482" t="str">
            <v/>
          </cell>
          <cell r="G482" t="str">
            <v/>
          </cell>
          <cell r="H482" t="str">
            <v/>
          </cell>
          <cell r="I482" t="str">
            <v/>
          </cell>
          <cell r="J482" t="str">
            <v/>
          </cell>
          <cell r="K482" t="str">
            <v/>
          </cell>
          <cell r="L482" t="str">
            <v/>
          </cell>
        </row>
        <row r="483">
          <cell r="A483" t="str">
            <v/>
          </cell>
          <cell r="B483" t="str">
            <v/>
          </cell>
          <cell r="C483">
            <v>482</v>
          </cell>
          <cell r="F483" t="str">
            <v/>
          </cell>
          <cell r="G483" t="str">
            <v/>
          </cell>
          <cell r="H483" t="str">
            <v/>
          </cell>
          <cell r="I483" t="str">
            <v/>
          </cell>
          <cell r="J483" t="str">
            <v/>
          </cell>
          <cell r="K483" t="str">
            <v/>
          </cell>
          <cell r="L483" t="str">
            <v/>
          </cell>
        </row>
        <row r="484">
          <cell r="A484" t="str">
            <v/>
          </cell>
          <cell r="B484" t="str">
            <v/>
          </cell>
          <cell r="C484">
            <v>483</v>
          </cell>
          <cell r="F484" t="str">
            <v/>
          </cell>
          <cell r="G484" t="str">
            <v/>
          </cell>
          <cell r="H484" t="str">
            <v/>
          </cell>
          <cell r="I484" t="str">
            <v/>
          </cell>
          <cell r="J484" t="str">
            <v/>
          </cell>
          <cell r="K484" t="str">
            <v/>
          </cell>
          <cell r="L484" t="str">
            <v/>
          </cell>
        </row>
        <row r="485">
          <cell r="A485" t="str">
            <v/>
          </cell>
          <cell r="B485" t="str">
            <v/>
          </cell>
          <cell r="C485">
            <v>484</v>
          </cell>
          <cell r="F485" t="str">
            <v/>
          </cell>
          <cell r="G485" t="str">
            <v/>
          </cell>
          <cell r="H485" t="str">
            <v/>
          </cell>
          <cell r="I485" t="str">
            <v/>
          </cell>
          <cell r="J485" t="str">
            <v/>
          </cell>
          <cell r="K485" t="str">
            <v/>
          </cell>
          <cell r="L485" t="str">
            <v/>
          </cell>
        </row>
        <row r="486">
          <cell r="A486" t="str">
            <v/>
          </cell>
          <cell r="B486" t="str">
            <v/>
          </cell>
          <cell r="C486">
            <v>485</v>
          </cell>
          <cell r="F486" t="str">
            <v/>
          </cell>
          <cell r="G486" t="str">
            <v/>
          </cell>
          <cell r="H486" t="str">
            <v/>
          </cell>
          <cell r="I486" t="str">
            <v/>
          </cell>
          <cell r="J486" t="str">
            <v/>
          </cell>
          <cell r="K486" t="str">
            <v/>
          </cell>
          <cell r="L486" t="str">
            <v/>
          </cell>
        </row>
        <row r="487">
          <cell r="A487" t="str">
            <v/>
          </cell>
          <cell r="B487" t="str">
            <v/>
          </cell>
          <cell r="C487">
            <v>486</v>
          </cell>
          <cell r="F487" t="str">
            <v/>
          </cell>
          <cell r="G487" t="str">
            <v/>
          </cell>
          <cell r="H487" t="str">
            <v/>
          </cell>
          <cell r="I487" t="str">
            <v/>
          </cell>
          <cell r="J487" t="str">
            <v/>
          </cell>
          <cell r="K487" t="str">
            <v/>
          </cell>
          <cell r="L487" t="str">
            <v/>
          </cell>
        </row>
        <row r="488">
          <cell r="A488" t="str">
            <v/>
          </cell>
          <cell r="B488" t="str">
            <v/>
          </cell>
          <cell r="C488">
            <v>487</v>
          </cell>
          <cell r="F488" t="str">
            <v/>
          </cell>
          <cell r="G488" t="str">
            <v/>
          </cell>
          <cell r="H488" t="str">
            <v/>
          </cell>
          <cell r="I488" t="str">
            <v/>
          </cell>
          <cell r="J488" t="str">
            <v/>
          </cell>
          <cell r="K488" t="str">
            <v/>
          </cell>
          <cell r="L488" t="str">
            <v/>
          </cell>
        </row>
        <row r="489">
          <cell r="A489" t="str">
            <v/>
          </cell>
          <cell r="B489" t="str">
            <v/>
          </cell>
          <cell r="C489">
            <v>488</v>
          </cell>
          <cell r="F489" t="str">
            <v/>
          </cell>
          <cell r="G489" t="str">
            <v/>
          </cell>
          <cell r="H489" t="str">
            <v/>
          </cell>
          <cell r="I489" t="str">
            <v/>
          </cell>
          <cell r="J489" t="str">
            <v/>
          </cell>
          <cell r="K489" t="str">
            <v/>
          </cell>
          <cell r="L489" t="str">
            <v/>
          </cell>
        </row>
        <row r="490">
          <cell r="A490" t="str">
            <v/>
          </cell>
          <cell r="B490" t="str">
            <v/>
          </cell>
          <cell r="C490">
            <v>489</v>
          </cell>
          <cell r="F490" t="str">
            <v/>
          </cell>
          <cell r="G490" t="str">
            <v/>
          </cell>
          <cell r="H490" t="str">
            <v/>
          </cell>
          <cell r="I490" t="str">
            <v/>
          </cell>
          <cell r="J490" t="str">
            <v/>
          </cell>
          <cell r="K490" t="str">
            <v/>
          </cell>
          <cell r="L490" t="str">
            <v/>
          </cell>
        </row>
        <row r="491">
          <cell r="A491" t="str">
            <v/>
          </cell>
          <cell r="B491" t="str">
            <v/>
          </cell>
          <cell r="C491">
            <v>490</v>
          </cell>
          <cell r="F491" t="str">
            <v/>
          </cell>
          <cell r="G491" t="str">
            <v/>
          </cell>
          <cell r="H491" t="str">
            <v/>
          </cell>
          <cell r="I491" t="str">
            <v/>
          </cell>
          <cell r="J491" t="str">
            <v/>
          </cell>
          <cell r="K491" t="str">
            <v/>
          </cell>
          <cell r="L491" t="str">
            <v/>
          </cell>
        </row>
        <row r="492">
          <cell r="A492" t="str">
            <v/>
          </cell>
          <cell r="B492" t="str">
            <v/>
          </cell>
          <cell r="C492">
            <v>491</v>
          </cell>
          <cell r="F492" t="str">
            <v/>
          </cell>
          <cell r="G492" t="str">
            <v/>
          </cell>
          <cell r="H492" t="str">
            <v/>
          </cell>
          <cell r="I492" t="str">
            <v/>
          </cell>
          <cell r="J492" t="str">
            <v/>
          </cell>
          <cell r="K492" t="str">
            <v/>
          </cell>
          <cell r="L492" t="str">
            <v/>
          </cell>
        </row>
        <row r="493">
          <cell r="A493" t="str">
            <v/>
          </cell>
          <cell r="B493" t="str">
            <v/>
          </cell>
          <cell r="C493">
            <v>492</v>
          </cell>
          <cell r="F493" t="str">
            <v/>
          </cell>
          <cell r="G493" t="str">
            <v/>
          </cell>
          <cell r="H493" t="str">
            <v/>
          </cell>
          <cell r="I493" t="str">
            <v/>
          </cell>
          <cell r="J493" t="str">
            <v/>
          </cell>
          <cell r="K493" t="str">
            <v/>
          </cell>
          <cell r="L493" t="str">
            <v/>
          </cell>
        </row>
        <row r="494">
          <cell r="A494" t="str">
            <v/>
          </cell>
          <cell r="B494" t="str">
            <v/>
          </cell>
          <cell r="C494">
            <v>493</v>
          </cell>
          <cell r="F494" t="str">
            <v/>
          </cell>
          <cell r="G494" t="str">
            <v/>
          </cell>
          <cell r="H494" t="str">
            <v/>
          </cell>
          <cell r="I494" t="str">
            <v/>
          </cell>
          <cell r="J494" t="str">
            <v/>
          </cell>
          <cell r="K494" t="str">
            <v/>
          </cell>
          <cell r="L494" t="str">
            <v/>
          </cell>
        </row>
        <row r="495">
          <cell r="A495" t="str">
            <v/>
          </cell>
          <cell r="B495" t="str">
            <v/>
          </cell>
          <cell r="C495">
            <v>494</v>
          </cell>
          <cell r="F495" t="str">
            <v/>
          </cell>
          <cell r="G495" t="str">
            <v/>
          </cell>
          <cell r="H495" t="str">
            <v/>
          </cell>
          <cell r="I495" t="str">
            <v/>
          </cell>
          <cell r="J495" t="str">
            <v/>
          </cell>
          <cell r="K495" t="str">
            <v/>
          </cell>
          <cell r="L495" t="str">
            <v/>
          </cell>
        </row>
        <row r="496">
          <cell r="A496" t="str">
            <v/>
          </cell>
          <cell r="B496" t="str">
            <v/>
          </cell>
          <cell r="C496">
            <v>495</v>
          </cell>
          <cell r="F496" t="str">
            <v/>
          </cell>
          <cell r="G496" t="str">
            <v/>
          </cell>
          <cell r="H496" t="str">
            <v/>
          </cell>
          <cell r="I496" t="str">
            <v/>
          </cell>
          <cell r="J496" t="str">
            <v/>
          </cell>
          <cell r="K496" t="str">
            <v/>
          </cell>
          <cell r="L496" t="str">
            <v/>
          </cell>
        </row>
        <row r="497">
          <cell r="A497" t="str">
            <v/>
          </cell>
          <cell r="B497" t="str">
            <v/>
          </cell>
          <cell r="C497">
            <v>496</v>
          </cell>
          <cell r="F497" t="str">
            <v/>
          </cell>
          <cell r="G497" t="str">
            <v/>
          </cell>
          <cell r="H497" t="str">
            <v/>
          </cell>
          <cell r="I497" t="str">
            <v/>
          </cell>
          <cell r="J497" t="str">
            <v/>
          </cell>
          <cell r="K497" t="str">
            <v/>
          </cell>
          <cell r="L497" t="str">
            <v/>
          </cell>
        </row>
        <row r="498">
          <cell r="A498" t="str">
            <v/>
          </cell>
          <cell r="B498" t="str">
            <v/>
          </cell>
          <cell r="C498">
            <v>497</v>
          </cell>
          <cell r="F498" t="str">
            <v/>
          </cell>
          <cell r="G498" t="str">
            <v/>
          </cell>
          <cell r="H498" t="str">
            <v/>
          </cell>
          <cell r="I498" t="str">
            <v/>
          </cell>
          <cell r="J498" t="str">
            <v/>
          </cell>
          <cell r="K498" t="str">
            <v/>
          </cell>
          <cell r="L498" t="str">
            <v/>
          </cell>
        </row>
        <row r="499">
          <cell r="A499" t="str">
            <v/>
          </cell>
          <cell r="B499" t="str">
            <v/>
          </cell>
          <cell r="C499">
            <v>498</v>
          </cell>
          <cell r="F499" t="str">
            <v/>
          </cell>
          <cell r="G499" t="str">
            <v/>
          </cell>
          <cell r="H499" t="str">
            <v/>
          </cell>
          <cell r="I499" t="str">
            <v/>
          </cell>
          <cell r="J499" t="str">
            <v/>
          </cell>
          <cell r="K499" t="str">
            <v/>
          </cell>
          <cell r="L499" t="str">
            <v/>
          </cell>
        </row>
        <row r="500">
          <cell r="A500" t="str">
            <v/>
          </cell>
          <cell r="B500" t="str">
            <v/>
          </cell>
          <cell r="C500">
            <v>499</v>
          </cell>
          <cell r="F500" t="str">
            <v/>
          </cell>
          <cell r="G500" t="str">
            <v/>
          </cell>
          <cell r="H500" t="str">
            <v/>
          </cell>
          <cell r="I500" t="str">
            <v/>
          </cell>
          <cell r="J500" t="str">
            <v/>
          </cell>
          <cell r="K500" t="str">
            <v/>
          </cell>
          <cell r="L500" t="str">
            <v/>
          </cell>
        </row>
        <row r="501">
          <cell r="A501" t="str">
            <v/>
          </cell>
          <cell r="B501" t="str">
            <v/>
          </cell>
          <cell r="C501">
            <v>500</v>
          </cell>
          <cell r="F501" t="str">
            <v/>
          </cell>
          <cell r="G501" t="str">
            <v/>
          </cell>
          <cell r="H501" t="str">
            <v/>
          </cell>
          <cell r="I501" t="str">
            <v/>
          </cell>
          <cell r="J501" t="str">
            <v/>
          </cell>
          <cell r="K501" t="str">
            <v/>
          </cell>
          <cell r="L501" t="str">
            <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026"/>
  <sheetViews>
    <sheetView tabSelected="1" zoomScaleNormal="100" workbookViewId="0">
      <pane xSplit="1" ySplit="1" topLeftCell="B2" activePane="bottomRight" state="frozen"/>
      <selection pane="topRight" activeCell="B1" sqref="B1"/>
      <selection pane="bottomLeft" activeCell="A2" sqref="A2"/>
      <selection pane="bottomRight" activeCell="H1014" sqref="H1013:J1014"/>
    </sheetView>
  </sheetViews>
  <sheetFormatPr defaultColWidth="9.140625" defaultRowHeight="15" x14ac:dyDescent="0.25"/>
  <cols>
    <col min="1" max="1" width="9.140625" style="15" customWidth="1"/>
    <col min="2" max="2" width="13.28515625" style="9" customWidth="1"/>
    <col min="3" max="3" width="16.28515625" style="9" customWidth="1"/>
    <col min="4" max="4" width="12.42578125" style="15" bestFit="1" customWidth="1"/>
    <col min="5" max="5" width="8.42578125" style="80" customWidth="1"/>
    <col min="6" max="6" width="24.28515625" style="9" bestFit="1" customWidth="1"/>
    <col min="7" max="7" width="33.140625" style="15" customWidth="1"/>
    <col min="8" max="8" width="9.42578125" style="56" customWidth="1"/>
    <col min="9" max="16384" width="9.140625" style="8"/>
  </cols>
  <sheetData>
    <row r="1" spans="1:8" s="14" customFormat="1" ht="30" customHeight="1" thickBot="1" x14ac:dyDescent="0.3">
      <c r="A1" s="36" t="s">
        <v>50</v>
      </c>
      <c r="B1" s="55" t="s">
        <v>24</v>
      </c>
      <c r="C1" s="55" t="s">
        <v>25</v>
      </c>
      <c r="D1" s="37" t="s">
        <v>3</v>
      </c>
      <c r="E1" s="38" t="s">
        <v>2</v>
      </c>
      <c r="F1" s="55" t="s">
        <v>4</v>
      </c>
      <c r="G1" s="37" t="s">
        <v>5</v>
      </c>
      <c r="H1" s="59" t="s">
        <v>51</v>
      </c>
    </row>
    <row r="2" spans="1:8" x14ac:dyDescent="0.25">
      <c r="A2" s="92">
        <v>1</v>
      </c>
      <c r="B2" s="93" t="s">
        <v>71</v>
      </c>
      <c r="C2" s="93" t="s">
        <v>72</v>
      </c>
      <c r="D2" s="92" t="s">
        <v>33</v>
      </c>
      <c r="E2" s="97" t="str">
        <f t="shared" ref="E2:E65" si="0">LEFT(D2,1)</f>
        <v>M</v>
      </c>
      <c r="F2" s="93" t="s">
        <v>73</v>
      </c>
      <c r="G2" s="92"/>
      <c r="H2" s="98" t="str">
        <f>IF(B2="","",IF(IF(ISNA(VLOOKUP(A2,RESULTS!$D$2:$D$1001,1,0)),"",VLOOKUP(A2,RESULTS!$D$2:$D$1001,1,0))=A2,"","X"))</f>
        <v/>
      </c>
    </row>
    <row r="3" spans="1:8" x14ac:dyDescent="0.25">
      <c r="A3" s="96">
        <f t="shared" ref="A3:A66" si="1">A2+1</f>
        <v>2</v>
      </c>
      <c r="B3" s="93" t="s">
        <v>74</v>
      </c>
      <c r="C3" s="93" t="s">
        <v>75</v>
      </c>
      <c r="D3" s="92" t="s">
        <v>36</v>
      </c>
      <c r="E3" s="97" t="str">
        <f t="shared" si="0"/>
        <v>M</v>
      </c>
      <c r="F3" s="93" t="s">
        <v>76</v>
      </c>
      <c r="G3" s="92"/>
      <c r="H3" s="98" t="str">
        <f>IF(B3="","",IF(IF(ISNA(VLOOKUP(A3,RESULTS!$D$2:$D$1001,1,0)),"",VLOOKUP(A3,RESULTS!$D$2:$D$1001,1,0))=A3,"","X"))</f>
        <v/>
      </c>
    </row>
    <row r="4" spans="1:8" x14ac:dyDescent="0.25">
      <c r="A4" s="96">
        <f t="shared" si="1"/>
        <v>3</v>
      </c>
      <c r="B4" s="93" t="s">
        <v>77</v>
      </c>
      <c r="C4" s="93" t="s">
        <v>78</v>
      </c>
      <c r="D4" s="92" t="s">
        <v>33</v>
      </c>
      <c r="E4" s="97" t="str">
        <f t="shared" si="0"/>
        <v>M</v>
      </c>
      <c r="F4" s="93" t="s">
        <v>73</v>
      </c>
      <c r="G4" s="92"/>
      <c r="H4" s="98" t="str">
        <f>IF(B4="","",IF(IF(ISNA(VLOOKUP(A4,RESULTS!$D$2:$D$1001,1,0)),"",VLOOKUP(A4,RESULTS!$D$2:$D$1001,1,0))=A4,"","X"))</f>
        <v/>
      </c>
    </row>
    <row r="5" spans="1:8" x14ac:dyDescent="0.25">
      <c r="A5" s="96">
        <f t="shared" si="1"/>
        <v>4</v>
      </c>
      <c r="B5" s="93" t="s">
        <v>79</v>
      </c>
      <c r="C5" s="93" t="s">
        <v>80</v>
      </c>
      <c r="D5" s="92" t="s">
        <v>36</v>
      </c>
      <c r="E5" s="97" t="str">
        <f t="shared" si="0"/>
        <v>M</v>
      </c>
      <c r="F5" s="93" t="s">
        <v>81</v>
      </c>
      <c r="G5" s="92"/>
      <c r="H5" s="98" t="str">
        <f>IF(B5="","",IF(IF(ISNA(VLOOKUP(A5,RESULTS!$D$2:$D$1001,1,0)),"",VLOOKUP(A5,RESULTS!$D$2:$D$1001,1,0))=A5,"","X"))</f>
        <v/>
      </c>
    </row>
    <row r="6" spans="1:8" x14ac:dyDescent="0.25">
      <c r="A6" s="96">
        <f t="shared" si="1"/>
        <v>5</v>
      </c>
      <c r="B6" s="93" t="s">
        <v>82</v>
      </c>
      <c r="C6" s="93" t="s">
        <v>83</v>
      </c>
      <c r="D6" s="92" t="s">
        <v>38</v>
      </c>
      <c r="E6" s="97" t="str">
        <f t="shared" si="0"/>
        <v>M</v>
      </c>
      <c r="F6" s="93" t="s">
        <v>81</v>
      </c>
      <c r="G6" s="92"/>
      <c r="H6" s="98" t="str">
        <f>IF(B6="","",IF(IF(ISNA(VLOOKUP(A6,RESULTS!$D$2:$D$1001,1,0)),"",VLOOKUP(A6,RESULTS!$D$2:$D$1001,1,0))=A6,"","X"))</f>
        <v/>
      </c>
    </row>
    <row r="7" spans="1:8" x14ac:dyDescent="0.25">
      <c r="A7" s="96">
        <f t="shared" si="1"/>
        <v>6</v>
      </c>
      <c r="B7" s="93" t="s">
        <v>82</v>
      </c>
      <c r="C7" s="93" t="s">
        <v>84</v>
      </c>
      <c r="D7" s="92" t="s">
        <v>7</v>
      </c>
      <c r="E7" s="97" t="str">
        <f t="shared" si="0"/>
        <v>M</v>
      </c>
      <c r="F7" s="93" t="s">
        <v>85</v>
      </c>
      <c r="G7" s="92"/>
      <c r="H7" s="98" t="str">
        <f>IF(B7="","",IF(IF(ISNA(VLOOKUP(A7,RESULTS!$D$2:$D$1001,1,0)),"",VLOOKUP(A7,RESULTS!$D$2:$D$1001,1,0))=A7,"","X"))</f>
        <v/>
      </c>
    </row>
    <row r="8" spans="1:8" x14ac:dyDescent="0.25">
      <c r="A8" s="96">
        <f t="shared" si="1"/>
        <v>7</v>
      </c>
      <c r="B8" s="93" t="s">
        <v>86</v>
      </c>
      <c r="C8" s="93" t="s">
        <v>87</v>
      </c>
      <c r="D8" s="92" t="s">
        <v>33</v>
      </c>
      <c r="E8" s="97" t="str">
        <f t="shared" si="0"/>
        <v>M</v>
      </c>
      <c r="F8" s="93" t="s">
        <v>88</v>
      </c>
      <c r="G8" s="92"/>
      <c r="H8" s="98" t="str">
        <f>IF(B8="","",IF(IF(ISNA(VLOOKUP(A8,RESULTS!$D$2:$D$1001,1,0)),"",VLOOKUP(A8,RESULTS!$D$2:$D$1001,1,0))=A8,"","X"))</f>
        <v/>
      </c>
    </row>
    <row r="9" spans="1:8" x14ac:dyDescent="0.25">
      <c r="A9" s="96">
        <f t="shared" si="1"/>
        <v>8</v>
      </c>
      <c r="B9" s="93" t="s">
        <v>89</v>
      </c>
      <c r="C9" s="93" t="s">
        <v>90</v>
      </c>
      <c r="D9" s="92" t="s">
        <v>9</v>
      </c>
      <c r="E9" s="97" t="str">
        <f t="shared" si="0"/>
        <v>M</v>
      </c>
      <c r="F9" s="93" t="s">
        <v>73</v>
      </c>
      <c r="G9" s="92"/>
      <c r="H9" s="98" t="str">
        <f>IF(B9="","",IF(IF(ISNA(VLOOKUP(A9,RESULTS!$D$2:$D$1001,1,0)),"",VLOOKUP(A9,RESULTS!$D$2:$D$1001,1,0))=A9,"","X"))</f>
        <v/>
      </c>
    </row>
    <row r="10" spans="1:8" x14ac:dyDescent="0.25">
      <c r="A10" s="96">
        <f t="shared" si="1"/>
        <v>9</v>
      </c>
      <c r="B10" s="93" t="s">
        <v>91</v>
      </c>
      <c r="C10" s="93" t="s">
        <v>92</v>
      </c>
      <c r="D10" s="92" t="s">
        <v>35</v>
      </c>
      <c r="E10" s="97" t="str">
        <f t="shared" si="0"/>
        <v>F</v>
      </c>
      <c r="F10" s="93" t="s">
        <v>93</v>
      </c>
      <c r="G10" s="92"/>
      <c r="H10" s="98" t="str">
        <f>IF(B10="","",IF(IF(ISNA(VLOOKUP(A10,RESULTS!$D$2:$D$1001,1,0)),"",VLOOKUP(A10,RESULTS!$D$2:$D$1001,1,0))=A10,"","X"))</f>
        <v/>
      </c>
    </row>
    <row r="11" spans="1:8" x14ac:dyDescent="0.25">
      <c r="A11" s="96">
        <f t="shared" si="1"/>
        <v>10</v>
      </c>
      <c r="B11" s="93" t="s">
        <v>94</v>
      </c>
      <c r="C11" s="93" t="s">
        <v>95</v>
      </c>
      <c r="D11" s="92" t="s">
        <v>8</v>
      </c>
      <c r="E11" s="97" t="str">
        <f t="shared" si="0"/>
        <v>M</v>
      </c>
      <c r="F11" s="93" t="s">
        <v>96</v>
      </c>
      <c r="G11" s="92"/>
      <c r="H11" s="98" t="str">
        <f>IF(B11="","",IF(IF(ISNA(VLOOKUP(A11,RESULTS!$D$2:$D$1001,1,0)),"",VLOOKUP(A11,RESULTS!$D$2:$D$1001,1,0))=A11,"","X"))</f>
        <v/>
      </c>
    </row>
    <row r="12" spans="1:8" x14ac:dyDescent="0.25">
      <c r="A12" s="96">
        <f t="shared" si="1"/>
        <v>11</v>
      </c>
      <c r="B12" s="93" t="s">
        <v>97</v>
      </c>
      <c r="C12" s="93" t="s">
        <v>98</v>
      </c>
      <c r="D12" s="92" t="s">
        <v>35</v>
      </c>
      <c r="E12" s="97" t="str">
        <f t="shared" si="0"/>
        <v>F</v>
      </c>
      <c r="F12" s="93" t="s">
        <v>99</v>
      </c>
      <c r="G12" s="92"/>
      <c r="H12" s="98" t="str">
        <f>IF(B12="","",IF(IF(ISNA(VLOOKUP(A12,RESULTS!$D$2:$D$1001,1,0)),"",VLOOKUP(A12,RESULTS!$D$2:$D$1001,1,0))=A12,"","X"))</f>
        <v/>
      </c>
    </row>
    <row r="13" spans="1:8" x14ac:dyDescent="0.25">
      <c r="A13" s="96">
        <f t="shared" si="1"/>
        <v>12</v>
      </c>
      <c r="B13" s="93" t="s">
        <v>100</v>
      </c>
      <c r="C13" s="93" t="s">
        <v>101</v>
      </c>
      <c r="D13" s="92" t="s">
        <v>12</v>
      </c>
      <c r="E13" s="97" t="str">
        <f t="shared" si="0"/>
        <v>F</v>
      </c>
      <c r="F13" s="93" t="s">
        <v>99</v>
      </c>
      <c r="G13" s="92"/>
      <c r="H13" s="98" t="str">
        <f>IF(B13="","",IF(IF(ISNA(VLOOKUP(A13,RESULTS!$D$2:$D$1001,1,0)),"",VLOOKUP(A13,RESULTS!$D$2:$D$1001,1,0))=A13,"","X"))</f>
        <v/>
      </c>
    </row>
    <row r="14" spans="1:8" x14ac:dyDescent="0.25">
      <c r="A14" s="96">
        <f t="shared" si="1"/>
        <v>13</v>
      </c>
      <c r="B14" s="93" t="s">
        <v>102</v>
      </c>
      <c r="C14" s="93" t="s">
        <v>83</v>
      </c>
      <c r="D14" s="92" t="s">
        <v>38</v>
      </c>
      <c r="E14" s="97" t="str">
        <f t="shared" si="0"/>
        <v>M</v>
      </c>
      <c r="F14" s="93" t="s">
        <v>93</v>
      </c>
      <c r="G14" s="92"/>
      <c r="H14" s="98" t="str">
        <f>IF(B14="","",IF(IF(ISNA(VLOOKUP(A14,RESULTS!$D$2:$D$1001,1,0)),"",VLOOKUP(A14,RESULTS!$D$2:$D$1001,1,0))=A14,"","X"))</f>
        <v/>
      </c>
    </row>
    <row r="15" spans="1:8" x14ac:dyDescent="0.25">
      <c r="A15" s="96">
        <f t="shared" si="1"/>
        <v>14</v>
      </c>
      <c r="B15" s="93" t="s">
        <v>89</v>
      </c>
      <c r="C15" s="93" t="s">
        <v>103</v>
      </c>
      <c r="D15" s="92" t="s">
        <v>19</v>
      </c>
      <c r="E15" s="97" t="str">
        <f t="shared" si="0"/>
        <v>M</v>
      </c>
      <c r="F15" s="93" t="s">
        <v>93</v>
      </c>
      <c r="G15" s="92"/>
      <c r="H15" s="98" t="str">
        <f>IF(B15="","",IF(IF(ISNA(VLOOKUP(A15,RESULTS!$D$2:$D$1001,1,0)),"",VLOOKUP(A15,RESULTS!$D$2:$D$1001,1,0))=A15,"","X"))</f>
        <v/>
      </c>
    </row>
    <row r="16" spans="1:8" x14ac:dyDescent="0.25">
      <c r="A16" s="96">
        <f t="shared" si="1"/>
        <v>15</v>
      </c>
      <c r="B16" s="93" t="s">
        <v>104</v>
      </c>
      <c r="C16" s="93" t="s">
        <v>105</v>
      </c>
      <c r="D16" s="92" t="s">
        <v>8</v>
      </c>
      <c r="E16" s="97" t="str">
        <f t="shared" si="0"/>
        <v>M</v>
      </c>
      <c r="F16" s="93" t="s">
        <v>106</v>
      </c>
      <c r="G16" s="92"/>
      <c r="H16" s="98" t="str">
        <f>IF(B16="","",IF(IF(ISNA(VLOOKUP(A16,RESULTS!$D$2:$D$1001,1,0)),"",VLOOKUP(A16,RESULTS!$D$2:$D$1001,1,0))=A16,"","X"))</f>
        <v/>
      </c>
    </row>
    <row r="17" spans="1:8" x14ac:dyDescent="0.25">
      <c r="A17" s="96">
        <f t="shared" si="1"/>
        <v>16</v>
      </c>
      <c r="B17" s="93" t="s">
        <v>71</v>
      </c>
      <c r="C17" s="93" t="s">
        <v>107</v>
      </c>
      <c r="D17" s="92" t="s">
        <v>36</v>
      </c>
      <c r="E17" s="97" t="str">
        <f t="shared" si="0"/>
        <v>M</v>
      </c>
      <c r="F17" s="93" t="s">
        <v>108</v>
      </c>
      <c r="G17" s="92"/>
      <c r="H17" s="98" t="str">
        <f>IF(B17="","",IF(IF(ISNA(VLOOKUP(A17,RESULTS!$D$2:$D$1001,1,0)),"",VLOOKUP(A17,RESULTS!$D$2:$D$1001,1,0))=A17,"","X"))</f>
        <v/>
      </c>
    </row>
    <row r="18" spans="1:8" x14ac:dyDescent="0.25">
      <c r="A18" s="96">
        <f t="shared" si="1"/>
        <v>17</v>
      </c>
      <c r="B18" s="93" t="s">
        <v>109</v>
      </c>
      <c r="C18" s="93" t="s">
        <v>110</v>
      </c>
      <c r="D18" s="92" t="s">
        <v>9</v>
      </c>
      <c r="E18" s="97" t="str">
        <f t="shared" si="0"/>
        <v>M</v>
      </c>
      <c r="F18" s="93" t="s">
        <v>111</v>
      </c>
      <c r="G18" s="92"/>
      <c r="H18" s="98" t="str">
        <f>IF(B18="","",IF(IF(ISNA(VLOOKUP(A18,RESULTS!$D$2:$D$1001,1,0)),"",VLOOKUP(A18,RESULTS!$D$2:$D$1001,1,0))=A18,"","X"))</f>
        <v/>
      </c>
    </row>
    <row r="19" spans="1:8" x14ac:dyDescent="0.25">
      <c r="A19" s="96">
        <f t="shared" si="1"/>
        <v>18</v>
      </c>
      <c r="B19" s="93" t="s">
        <v>112</v>
      </c>
      <c r="C19" s="93" t="s">
        <v>113</v>
      </c>
      <c r="D19" s="92" t="s">
        <v>7</v>
      </c>
      <c r="E19" s="97" t="str">
        <f t="shared" si="0"/>
        <v>M</v>
      </c>
      <c r="F19" s="93" t="s">
        <v>93</v>
      </c>
      <c r="G19" s="92"/>
      <c r="H19" s="98" t="str">
        <f>IF(B19="","",IF(IF(ISNA(VLOOKUP(A19,RESULTS!$D$2:$D$1001,1,0)),"",VLOOKUP(A19,RESULTS!$D$2:$D$1001,1,0))=A19,"","X"))</f>
        <v/>
      </c>
    </row>
    <row r="20" spans="1:8" x14ac:dyDescent="0.25">
      <c r="A20" s="96">
        <f t="shared" si="1"/>
        <v>19</v>
      </c>
      <c r="B20" s="93" t="s">
        <v>114</v>
      </c>
      <c r="C20" s="93" t="s">
        <v>115</v>
      </c>
      <c r="D20" s="92" t="s">
        <v>16</v>
      </c>
      <c r="E20" s="97" t="str">
        <f t="shared" si="0"/>
        <v>F</v>
      </c>
      <c r="F20" s="93" t="s">
        <v>116</v>
      </c>
      <c r="G20" s="92"/>
      <c r="H20" s="98" t="str">
        <f>IF(B20="","",IF(IF(ISNA(VLOOKUP(A20,RESULTS!$D$2:$D$1001,1,0)),"",VLOOKUP(A20,RESULTS!$D$2:$D$1001,1,0))=A20,"","X"))</f>
        <v/>
      </c>
    </row>
    <row r="21" spans="1:8" x14ac:dyDescent="0.25">
      <c r="A21" s="96">
        <f t="shared" si="1"/>
        <v>20</v>
      </c>
      <c r="B21" s="93" t="s">
        <v>119</v>
      </c>
      <c r="C21" s="93" t="s">
        <v>120</v>
      </c>
      <c r="D21" s="92" t="s">
        <v>6</v>
      </c>
      <c r="E21" s="97" t="str">
        <f t="shared" si="0"/>
        <v>M</v>
      </c>
      <c r="F21" s="93" t="s">
        <v>93</v>
      </c>
      <c r="G21" s="92"/>
      <c r="H21" s="98" t="str">
        <f>IF(B21="","",IF(IF(ISNA(VLOOKUP(A21,RESULTS!$D$2:$D$1001,1,0)),"",VLOOKUP(A21,RESULTS!$D$2:$D$1001,1,0))=A21,"","X"))</f>
        <v/>
      </c>
    </row>
    <row r="22" spans="1:8" x14ac:dyDescent="0.25">
      <c r="A22" s="96">
        <f t="shared" si="1"/>
        <v>21</v>
      </c>
      <c r="B22" s="93" t="s">
        <v>117</v>
      </c>
      <c r="C22" s="93" t="s">
        <v>118</v>
      </c>
      <c r="D22" s="92" t="s">
        <v>36</v>
      </c>
      <c r="E22" s="97" t="str">
        <f t="shared" si="0"/>
        <v>M</v>
      </c>
      <c r="F22" s="93" t="s">
        <v>96</v>
      </c>
      <c r="G22" s="92"/>
      <c r="H22" s="98" t="str">
        <f>IF(B22="","",IF(IF(ISNA(VLOOKUP(A22,RESULTS!$D$2:$D$1001,1,0)),"",VLOOKUP(A22,RESULTS!$D$2:$D$1001,1,0))=A22,"","X"))</f>
        <v/>
      </c>
    </row>
    <row r="23" spans="1:8" x14ac:dyDescent="0.25">
      <c r="A23" s="96">
        <f t="shared" si="1"/>
        <v>22</v>
      </c>
      <c r="B23" s="93" t="s">
        <v>82</v>
      </c>
      <c r="C23" s="93" t="s">
        <v>121</v>
      </c>
      <c r="D23" s="92" t="s">
        <v>33</v>
      </c>
      <c r="E23" s="97" t="str">
        <f t="shared" si="0"/>
        <v>M</v>
      </c>
      <c r="F23" s="93" t="s">
        <v>96</v>
      </c>
      <c r="G23" s="92"/>
      <c r="H23" s="98" t="str">
        <f>IF(B23="","",IF(IF(ISNA(VLOOKUP(A23,RESULTS!$D$2:$D$1001,1,0)),"",VLOOKUP(A23,RESULTS!$D$2:$D$1001,1,0))=A23,"","X"))</f>
        <v/>
      </c>
    </row>
    <row r="24" spans="1:8" x14ac:dyDescent="0.25">
      <c r="A24" s="96">
        <f t="shared" si="1"/>
        <v>23</v>
      </c>
      <c r="B24" s="93" t="s">
        <v>122</v>
      </c>
      <c r="C24" s="93" t="s">
        <v>123</v>
      </c>
      <c r="D24" s="92" t="s">
        <v>8</v>
      </c>
      <c r="E24" s="97" t="str">
        <f t="shared" si="0"/>
        <v>M</v>
      </c>
      <c r="F24" s="93" t="s">
        <v>124</v>
      </c>
      <c r="G24" s="92"/>
      <c r="H24" s="98" t="str">
        <f>IF(B24="","",IF(IF(ISNA(VLOOKUP(A24,RESULTS!$D$2:$D$1001,1,0)),"",VLOOKUP(A24,RESULTS!$D$2:$D$1001,1,0))=A24,"","X"))</f>
        <v/>
      </c>
    </row>
    <row r="25" spans="1:8" x14ac:dyDescent="0.25">
      <c r="A25" s="96">
        <f t="shared" si="1"/>
        <v>24</v>
      </c>
      <c r="B25" s="94" t="s">
        <v>125</v>
      </c>
      <c r="C25" s="94" t="s">
        <v>126</v>
      </c>
      <c r="D25" s="95" t="s">
        <v>9</v>
      </c>
      <c r="E25" s="97" t="str">
        <f t="shared" si="0"/>
        <v>M</v>
      </c>
      <c r="F25" s="94" t="s">
        <v>127</v>
      </c>
      <c r="G25" s="92"/>
      <c r="H25" s="98" t="str">
        <f>IF(B25="","",IF(IF(ISNA(VLOOKUP(A25,RESULTS!$D$2:$D$1001,1,0)),"",VLOOKUP(A25,RESULTS!$D$2:$D$1001,1,0))=A25,"","X"))</f>
        <v/>
      </c>
    </row>
    <row r="26" spans="1:8" x14ac:dyDescent="0.25">
      <c r="A26" s="96">
        <f t="shared" si="1"/>
        <v>25</v>
      </c>
      <c r="B26" s="93" t="s">
        <v>128</v>
      </c>
      <c r="C26" s="93" t="s">
        <v>129</v>
      </c>
      <c r="D26" s="92" t="s">
        <v>8</v>
      </c>
      <c r="E26" s="97" t="str">
        <f t="shared" si="0"/>
        <v>M</v>
      </c>
      <c r="F26" s="93" t="s">
        <v>73</v>
      </c>
      <c r="G26" s="92"/>
      <c r="H26" s="98" t="str">
        <f>IF(B26="","",IF(IF(ISNA(VLOOKUP(A26,RESULTS!$D$2:$D$1001,1,0)),"",VLOOKUP(A26,RESULTS!$D$2:$D$1001,1,0))=A26,"","X"))</f>
        <v/>
      </c>
    </row>
    <row r="27" spans="1:8" x14ac:dyDescent="0.25">
      <c r="A27" s="96">
        <f t="shared" si="1"/>
        <v>26</v>
      </c>
      <c r="B27" s="93" t="s">
        <v>130</v>
      </c>
      <c r="C27" s="93" t="s">
        <v>131</v>
      </c>
      <c r="D27" s="92" t="s">
        <v>8</v>
      </c>
      <c r="E27" s="97" t="str">
        <f t="shared" si="0"/>
        <v>M</v>
      </c>
      <c r="F27" s="93" t="s">
        <v>132</v>
      </c>
      <c r="G27" s="92"/>
      <c r="H27" s="98" t="str">
        <f>IF(B27="","",IF(IF(ISNA(VLOOKUP(A27,RESULTS!$D$2:$D$1001,1,0)),"",VLOOKUP(A27,RESULTS!$D$2:$D$1001,1,0))=A27,"","X"))</f>
        <v/>
      </c>
    </row>
    <row r="28" spans="1:8" x14ac:dyDescent="0.25">
      <c r="A28" s="96">
        <f t="shared" si="1"/>
        <v>27</v>
      </c>
      <c r="B28" s="93" t="s">
        <v>133</v>
      </c>
      <c r="C28" s="93" t="s">
        <v>134</v>
      </c>
      <c r="D28" s="92" t="s">
        <v>34</v>
      </c>
      <c r="E28" s="97" t="str">
        <f t="shared" si="0"/>
        <v>F</v>
      </c>
      <c r="F28" s="93" t="s">
        <v>135</v>
      </c>
      <c r="G28" s="92"/>
      <c r="H28" s="98" t="str">
        <f>IF(B28="","",IF(IF(ISNA(VLOOKUP(A28,RESULTS!$D$2:$D$1001,1,0)),"",VLOOKUP(A28,RESULTS!$D$2:$D$1001,1,0))=A28,"","X"))</f>
        <v/>
      </c>
    </row>
    <row r="29" spans="1:8" x14ac:dyDescent="0.25">
      <c r="A29" s="96">
        <f t="shared" si="1"/>
        <v>28</v>
      </c>
      <c r="B29" s="93" t="s">
        <v>82</v>
      </c>
      <c r="C29" s="93" t="s">
        <v>136</v>
      </c>
      <c r="D29" s="92" t="s">
        <v>9</v>
      </c>
      <c r="E29" s="97" t="str">
        <f t="shared" si="0"/>
        <v>M</v>
      </c>
      <c r="F29" s="93" t="s">
        <v>124</v>
      </c>
      <c r="G29" s="92"/>
      <c r="H29" s="98" t="str">
        <f>IF(B29="","",IF(IF(ISNA(VLOOKUP(A29,RESULTS!$D$2:$D$1001,1,0)),"",VLOOKUP(A29,RESULTS!$D$2:$D$1001,1,0))=A29,"","X"))</f>
        <v/>
      </c>
    </row>
    <row r="30" spans="1:8" x14ac:dyDescent="0.25">
      <c r="A30" s="96">
        <f t="shared" si="1"/>
        <v>29</v>
      </c>
      <c r="B30" s="93" t="s">
        <v>137</v>
      </c>
      <c r="C30" s="93" t="s">
        <v>138</v>
      </c>
      <c r="D30" s="92" t="s">
        <v>6</v>
      </c>
      <c r="E30" s="97" t="str">
        <f t="shared" si="0"/>
        <v>M</v>
      </c>
      <c r="F30" s="93" t="s">
        <v>139</v>
      </c>
      <c r="G30" s="92"/>
      <c r="H30" s="98" t="str">
        <f>IF(B30="","",IF(IF(ISNA(VLOOKUP(A30,RESULTS!$D$2:$D$1001,1,0)),"",VLOOKUP(A30,RESULTS!$D$2:$D$1001,1,0))=A30,"","X"))</f>
        <v/>
      </c>
    </row>
    <row r="31" spans="1:8" x14ac:dyDescent="0.25">
      <c r="A31" s="96">
        <f t="shared" si="1"/>
        <v>30</v>
      </c>
      <c r="B31" s="93" t="s">
        <v>140</v>
      </c>
      <c r="C31" s="93" t="s">
        <v>141</v>
      </c>
      <c r="D31" s="92" t="s">
        <v>6</v>
      </c>
      <c r="E31" s="97" t="str">
        <f t="shared" si="0"/>
        <v>M</v>
      </c>
      <c r="F31" s="93" t="s">
        <v>142</v>
      </c>
      <c r="G31" s="92"/>
      <c r="H31" s="98" t="str">
        <f>IF(B31="","",IF(IF(ISNA(VLOOKUP(A31,RESULTS!$D$2:$D$1001,1,0)),"",VLOOKUP(A31,RESULTS!$D$2:$D$1001,1,0))=A31,"","X"))</f>
        <v/>
      </c>
    </row>
    <row r="32" spans="1:8" x14ac:dyDescent="0.25">
      <c r="A32" s="96">
        <f t="shared" si="1"/>
        <v>31</v>
      </c>
      <c r="B32" s="93" t="s">
        <v>143</v>
      </c>
      <c r="C32" s="93" t="s">
        <v>144</v>
      </c>
      <c r="D32" s="92" t="s">
        <v>36</v>
      </c>
      <c r="E32" s="97" t="str">
        <f t="shared" si="0"/>
        <v>M</v>
      </c>
      <c r="F32" s="93" t="s">
        <v>73</v>
      </c>
      <c r="G32" s="92"/>
      <c r="H32" s="98" t="str">
        <f>IF(B32="","",IF(IF(ISNA(VLOOKUP(A32,RESULTS!$D$2:$D$1001,1,0)),"",VLOOKUP(A32,RESULTS!$D$2:$D$1001,1,0))=A32,"","X"))</f>
        <v/>
      </c>
    </row>
    <row r="33" spans="1:8" x14ac:dyDescent="0.25">
      <c r="A33" s="96">
        <f t="shared" si="1"/>
        <v>32</v>
      </c>
      <c r="B33" s="93" t="s">
        <v>145</v>
      </c>
      <c r="C33" s="93" t="s">
        <v>146</v>
      </c>
      <c r="D33" s="92" t="s">
        <v>36</v>
      </c>
      <c r="E33" s="97" t="str">
        <f t="shared" si="0"/>
        <v>M</v>
      </c>
      <c r="F33" s="93" t="s">
        <v>116</v>
      </c>
      <c r="G33" s="92"/>
      <c r="H33" s="98" t="str">
        <f>IF(B33="","",IF(IF(ISNA(VLOOKUP(A33,RESULTS!$D$2:$D$1001,1,0)),"",VLOOKUP(A33,RESULTS!$D$2:$D$1001,1,0))=A33,"","X"))</f>
        <v/>
      </c>
    </row>
    <row r="34" spans="1:8" x14ac:dyDescent="0.25">
      <c r="A34" s="96">
        <f t="shared" si="1"/>
        <v>33</v>
      </c>
      <c r="B34" s="93" t="s">
        <v>133</v>
      </c>
      <c r="C34" s="93" t="s">
        <v>147</v>
      </c>
      <c r="D34" s="92" t="s">
        <v>16</v>
      </c>
      <c r="E34" s="97" t="str">
        <f t="shared" si="0"/>
        <v>F</v>
      </c>
      <c r="F34" s="93" t="s">
        <v>96</v>
      </c>
      <c r="G34" s="92"/>
      <c r="H34" s="98" t="str">
        <f>IF(B34="","",IF(IF(ISNA(VLOOKUP(A34,RESULTS!$D$2:$D$1001,1,0)),"",VLOOKUP(A34,RESULTS!$D$2:$D$1001,1,0))=A34,"","X"))</f>
        <v/>
      </c>
    </row>
    <row r="35" spans="1:8" x14ac:dyDescent="0.25">
      <c r="A35" s="96">
        <f t="shared" si="1"/>
        <v>34</v>
      </c>
      <c r="B35" s="93" t="s">
        <v>71</v>
      </c>
      <c r="C35" s="93" t="s">
        <v>148</v>
      </c>
      <c r="D35" s="92" t="s">
        <v>8</v>
      </c>
      <c r="E35" s="97" t="str">
        <f t="shared" si="0"/>
        <v>M</v>
      </c>
      <c r="F35" s="93" t="s">
        <v>132</v>
      </c>
      <c r="G35" s="92"/>
      <c r="H35" s="98" t="str">
        <f>IF(B35="","",IF(IF(ISNA(VLOOKUP(A35,RESULTS!$D$2:$D$1001,1,0)),"",VLOOKUP(A35,RESULTS!$D$2:$D$1001,1,0))=A35,"","X"))</f>
        <v/>
      </c>
    </row>
    <row r="36" spans="1:8" x14ac:dyDescent="0.25">
      <c r="A36" s="96">
        <f t="shared" si="1"/>
        <v>35</v>
      </c>
      <c r="B36" s="93" t="s">
        <v>149</v>
      </c>
      <c r="C36" s="93" t="s">
        <v>150</v>
      </c>
      <c r="D36" s="92" t="s">
        <v>8</v>
      </c>
      <c r="E36" s="97" t="str">
        <f t="shared" si="0"/>
        <v>M</v>
      </c>
      <c r="F36" s="93" t="s">
        <v>93</v>
      </c>
      <c r="G36" s="92"/>
      <c r="H36" s="98" t="str">
        <f>IF(B36="","",IF(IF(ISNA(VLOOKUP(A36,RESULTS!$D$2:$D$1001,1,0)),"",VLOOKUP(A36,RESULTS!$D$2:$D$1001,1,0))=A36,"","X"))</f>
        <v/>
      </c>
    </row>
    <row r="37" spans="1:8" x14ac:dyDescent="0.25">
      <c r="A37" s="96">
        <f t="shared" si="1"/>
        <v>36</v>
      </c>
      <c r="B37" s="93" t="s">
        <v>74</v>
      </c>
      <c r="C37" s="93" t="s">
        <v>151</v>
      </c>
      <c r="D37" s="92" t="s">
        <v>8</v>
      </c>
      <c r="E37" s="97" t="str">
        <f t="shared" si="0"/>
        <v>M</v>
      </c>
      <c r="F37" s="93" t="s">
        <v>152</v>
      </c>
      <c r="G37" s="92"/>
      <c r="H37" s="98" t="str">
        <f>IF(B37="","",IF(IF(ISNA(VLOOKUP(A37,RESULTS!$D$2:$D$1001,1,0)),"",VLOOKUP(A37,RESULTS!$D$2:$D$1001,1,0))=A37,"","X"))</f>
        <v/>
      </c>
    </row>
    <row r="38" spans="1:8" x14ac:dyDescent="0.25">
      <c r="A38" s="96">
        <f t="shared" si="1"/>
        <v>37</v>
      </c>
      <c r="B38" s="93" t="s">
        <v>153</v>
      </c>
      <c r="C38" s="93" t="s">
        <v>154</v>
      </c>
      <c r="D38" s="92" t="s">
        <v>22</v>
      </c>
      <c r="E38" s="97" t="str">
        <f t="shared" si="0"/>
        <v>F</v>
      </c>
      <c r="F38" s="93" t="s">
        <v>155</v>
      </c>
      <c r="G38" s="92"/>
      <c r="H38" s="98" t="str">
        <f>IF(B38="","",IF(IF(ISNA(VLOOKUP(A38,RESULTS!$D$2:$D$1001,1,0)),"",VLOOKUP(A38,RESULTS!$D$2:$D$1001,1,0))=A38,"","X"))</f>
        <v/>
      </c>
    </row>
    <row r="39" spans="1:8" x14ac:dyDescent="0.25">
      <c r="A39" s="96">
        <f t="shared" si="1"/>
        <v>38</v>
      </c>
      <c r="B39" s="93" t="s">
        <v>156</v>
      </c>
      <c r="C39" s="93" t="s">
        <v>154</v>
      </c>
      <c r="D39" s="92" t="s">
        <v>9</v>
      </c>
      <c r="E39" s="97" t="str">
        <f t="shared" si="0"/>
        <v>M</v>
      </c>
      <c r="F39" s="93" t="s">
        <v>155</v>
      </c>
      <c r="G39" s="92"/>
      <c r="H39" s="98" t="str">
        <f>IF(B39="","",IF(IF(ISNA(VLOOKUP(A39,RESULTS!$D$2:$D$1001,1,0)),"",VLOOKUP(A39,RESULTS!$D$2:$D$1001,1,0))=A39,"","X"))</f>
        <v/>
      </c>
    </row>
    <row r="40" spans="1:8" x14ac:dyDescent="0.25">
      <c r="A40" s="96">
        <f t="shared" si="1"/>
        <v>39</v>
      </c>
      <c r="B40" s="93" t="s">
        <v>157</v>
      </c>
      <c r="C40" s="93" t="s">
        <v>158</v>
      </c>
      <c r="D40" s="92" t="s">
        <v>6</v>
      </c>
      <c r="E40" s="97" t="str">
        <f t="shared" si="0"/>
        <v>M</v>
      </c>
      <c r="F40" s="93" t="s">
        <v>93</v>
      </c>
      <c r="G40" s="92"/>
      <c r="H40" s="98" t="str">
        <f>IF(B40="","",IF(IF(ISNA(VLOOKUP(A40,RESULTS!$D$2:$D$1001,1,0)),"",VLOOKUP(A40,RESULTS!$D$2:$D$1001,1,0))=A40,"","X"))</f>
        <v/>
      </c>
    </row>
    <row r="41" spans="1:8" x14ac:dyDescent="0.25">
      <c r="A41" s="96">
        <f t="shared" si="1"/>
        <v>40</v>
      </c>
      <c r="B41" s="93" t="s">
        <v>159</v>
      </c>
      <c r="C41" s="93" t="s">
        <v>158</v>
      </c>
      <c r="D41" s="92" t="s">
        <v>36</v>
      </c>
      <c r="E41" s="97" t="str">
        <f t="shared" si="0"/>
        <v>M</v>
      </c>
      <c r="F41" s="93" t="s">
        <v>93</v>
      </c>
      <c r="G41" s="92"/>
      <c r="H41" s="98" t="str">
        <f>IF(B41="","",IF(IF(ISNA(VLOOKUP(A41,RESULTS!$D$2:$D$1001,1,0)),"",VLOOKUP(A41,RESULTS!$D$2:$D$1001,1,0))=A41,"","X"))</f>
        <v/>
      </c>
    </row>
    <row r="42" spans="1:8" x14ac:dyDescent="0.25">
      <c r="A42" s="96">
        <f t="shared" si="1"/>
        <v>41</v>
      </c>
      <c r="B42" s="93" t="s">
        <v>71</v>
      </c>
      <c r="C42" s="93" t="s">
        <v>160</v>
      </c>
      <c r="D42" s="92" t="s">
        <v>7</v>
      </c>
      <c r="E42" s="97" t="str">
        <f t="shared" si="0"/>
        <v>M</v>
      </c>
      <c r="F42" s="93" t="s">
        <v>161</v>
      </c>
      <c r="G42" s="92"/>
      <c r="H42" s="98" t="str">
        <f>IF(B42="","",IF(IF(ISNA(VLOOKUP(A42,RESULTS!$D$2:$D$1001,1,0)),"",VLOOKUP(A42,RESULTS!$D$2:$D$1001,1,0))=A42,"","X"))</f>
        <v/>
      </c>
    </row>
    <row r="43" spans="1:8" x14ac:dyDescent="0.25">
      <c r="A43" s="96">
        <f t="shared" si="1"/>
        <v>42</v>
      </c>
      <c r="B43" s="93" t="s">
        <v>162</v>
      </c>
      <c r="C43" s="93" t="s">
        <v>163</v>
      </c>
      <c r="D43" s="92" t="s">
        <v>7</v>
      </c>
      <c r="E43" s="97" t="str">
        <f t="shared" si="0"/>
        <v>M</v>
      </c>
      <c r="F43" s="93" t="s">
        <v>93</v>
      </c>
      <c r="G43" s="92"/>
      <c r="H43" s="98" t="str">
        <f>IF(B43="","",IF(IF(ISNA(VLOOKUP(A43,RESULTS!$D$2:$D$1001,1,0)),"",VLOOKUP(A43,RESULTS!$D$2:$D$1001,1,0))=A43,"","X"))</f>
        <v/>
      </c>
    </row>
    <row r="44" spans="1:8" x14ac:dyDescent="0.25">
      <c r="A44" s="96">
        <f t="shared" si="1"/>
        <v>43</v>
      </c>
      <c r="B44" s="93" t="s">
        <v>164</v>
      </c>
      <c r="C44" s="93" t="s">
        <v>165</v>
      </c>
      <c r="D44" s="92" t="s">
        <v>6</v>
      </c>
      <c r="E44" s="97" t="str">
        <f t="shared" si="0"/>
        <v>M</v>
      </c>
      <c r="F44" s="93" t="s">
        <v>93</v>
      </c>
      <c r="G44" s="92"/>
      <c r="H44" s="98" t="str">
        <f>IF(B44="","",IF(IF(ISNA(VLOOKUP(A44,RESULTS!$D$2:$D$1001,1,0)),"",VLOOKUP(A44,RESULTS!$D$2:$D$1001,1,0))=A44,"","X"))</f>
        <v/>
      </c>
    </row>
    <row r="45" spans="1:8" x14ac:dyDescent="0.25">
      <c r="A45" s="96">
        <f t="shared" si="1"/>
        <v>44</v>
      </c>
      <c r="B45" s="93" t="s">
        <v>82</v>
      </c>
      <c r="C45" s="93" t="s">
        <v>166</v>
      </c>
      <c r="D45" s="92" t="s">
        <v>33</v>
      </c>
      <c r="E45" s="97" t="str">
        <f t="shared" si="0"/>
        <v>M</v>
      </c>
      <c r="F45" s="93" t="s">
        <v>167</v>
      </c>
      <c r="G45" s="92"/>
      <c r="H45" s="98" t="str">
        <f>IF(B45="","",IF(IF(ISNA(VLOOKUP(A45,RESULTS!$D$2:$D$1001,1,0)),"",VLOOKUP(A45,RESULTS!$D$2:$D$1001,1,0))=A45,"","X"))</f>
        <v/>
      </c>
    </row>
    <row r="46" spans="1:8" x14ac:dyDescent="0.25">
      <c r="A46" s="96">
        <f t="shared" si="1"/>
        <v>45</v>
      </c>
      <c r="B46" s="93" t="s">
        <v>168</v>
      </c>
      <c r="C46" s="93" t="s">
        <v>169</v>
      </c>
      <c r="D46" s="92" t="s">
        <v>22</v>
      </c>
      <c r="E46" s="97" t="str">
        <f t="shared" si="0"/>
        <v>F</v>
      </c>
      <c r="F46" s="93" t="s">
        <v>116</v>
      </c>
      <c r="G46" s="92"/>
      <c r="H46" s="98" t="str">
        <f>IF(B46="","",IF(IF(ISNA(VLOOKUP(A46,RESULTS!$D$2:$D$1001,1,0)),"",VLOOKUP(A46,RESULTS!$D$2:$D$1001,1,0))=A46,"","X"))</f>
        <v/>
      </c>
    </row>
    <row r="47" spans="1:8" x14ac:dyDescent="0.25">
      <c r="A47" s="96">
        <f t="shared" si="1"/>
        <v>46</v>
      </c>
      <c r="B47" s="93" t="s">
        <v>170</v>
      </c>
      <c r="C47" s="93" t="s">
        <v>171</v>
      </c>
      <c r="D47" s="92" t="s">
        <v>6</v>
      </c>
      <c r="E47" s="97" t="str">
        <f t="shared" si="0"/>
        <v>M</v>
      </c>
      <c r="F47" s="93" t="s">
        <v>116</v>
      </c>
      <c r="G47" s="92"/>
      <c r="H47" s="98" t="str">
        <f>IF(B47="","",IF(IF(ISNA(VLOOKUP(A47,RESULTS!$D$2:$D$1001,1,0)),"",VLOOKUP(A47,RESULTS!$D$2:$D$1001,1,0))=A47,"","X"))</f>
        <v/>
      </c>
    </row>
    <row r="48" spans="1:8" x14ac:dyDescent="0.25">
      <c r="A48" s="96">
        <f t="shared" si="1"/>
        <v>47</v>
      </c>
      <c r="B48" s="93" t="s">
        <v>172</v>
      </c>
      <c r="C48" s="93" t="s">
        <v>173</v>
      </c>
      <c r="D48" s="92" t="s">
        <v>38</v>
      </c>
      <c r="E48" s="97" t="str">
        <f t="shared" si="0"/>
        <v>M</v>
      </c>
      <c r="F48" s="93" t="s">
        <v>174</v>
      </c>
      <c r="G48" s="92"/>
      <c r="H48" s="98" t="str">
        <f>IF(B48="","",IF(IF(ISNA(VLOOKUP(A48,RESULTS!$D$2:$D$1001,1,0)),"",VLOOKUP(A48,RESULTS!$D$2:$D$1001,1,0))=A48,"","X"))</f>
        <v/>
      </c>
    </row>
    <row r="49" spans="1:8" x14ac:dyDescent="0.25">
      <c r="A49" s="96">
        <f t="shared" si="1"/>
        <v>48</v>
      </c>
      <c r="B49" s="93" t="s">
        <v>175</v>
      </c>
      <c r="C49" s="93" t="s">
        <v>176</v>
      </c>
      <c r="D49" s="92" t="s">
        <v>38</v>
      </c>
      <c r="E49" s="97" t="str">
        <f t="shared" si="0"/>
        <v>M</v>
      </c>
      <c r="F49" s="93" t="s">
        <v>124</v>
      </c>
      <c r="G49" s="92"/>
      <c r="H49" s="98" t="str">
        <f>IF(B49="","",IF(IF(ISNA(VLOOKUP(A49,RESULTS!$D$2:$D$1001,1,0)),"",VLOOKUP(A49,RESULTS!$D$2:$D$1001,1,0))=A49,"","X"))</f>
        <v/>
      </c>
    </row>
    <row r="50" spans="1:8" x14ac:dyDescent="0.25">
      <c r="A50" s="96">
        <f t="shared" si="1"/>
        <v>49</v>
      </c>
      <c r="B50" s="93" t="s">
        <v>170</v>
      </c>
      <c r="C50" s="93" t="s">
        <v>177</v>
      </c>
      <c r="D50" s="92" t="s">
        <v>9</v>
      </c>
      <c r="E50" s="97" t="str">
        <f t="shared" si="0"/>
        <v>M</v>
      </c>
      <c r="F50" s="93" t="s">
        <v>178</v>
      </c>
      <c r="G50" s="92"/>
      <c r="H50" s="98" t="str">
        <f>IF(B50="","",IF(IF(ISNA(VLOOKUP(A50,RESULTS!$D$2:$D$1001,1,0)),"",VLOOKUP(A50,RESULTS!$D$2:$D$1001,1,0))=A50,"","X"))</f>
        <v/>
      </c>
    </row>
    <row r="51" spans="1:8" x14ac:dyDescent="0.25">
      <c r="A51" s="96">
        <f t="shared" si="1"/>
        <v>50</v>
      </c>
      <c r="B51" s="93" t="s">
        <v>179</v>
      </c>
      <c r="C51" s="93" t="s">
        <v>180</v>
      </c>
      <c r="D51" s="92" t="s">
        <v>33</v>
      </c>
      <c r="E51" s="97" t="str">
        <f t="shared" si="0"/>
        <v>M</v>
      </c>
      <c r="F51" s="93" t="s">
        <v>81</v>
      </c>
      <c r="G51" s="92"/>
      <c r="H51" s="98" t="str">
        <f>IF(B51="","",IF(IF(ISNA(VLOOKUP(A51,RESULTS!$D$2:$D$1001,1,0)),"",VLOOKUP(A51,RESULTS!$D$2:$D$1001,1,0))=A51,"","X"))</f>
        <v/>
      </c>
    </row>
    <row r="52" spans="1:8" x14ac:dyDescent="0.25">
      <c r="A52" s="96">
        <f t="shared" si="1"/>
        <v>51</v>
      </c>
      <c r="B52" s="93" t="s">
        <v>162</v>
      </c>
      <c r="C52" s="93" t="s">
        <v>181</v>
      </c>
      <c r="D52" s="92" t="s">
        <v>36</v>
      </c>
      <c r="E52" s="97" t="str">
        <f t="shared" si="0"/>
        <v>M</v>
      </c>
      <c r="F52" s="93" t="s">
        <v>93</v>
      </c>
      <c r="G52" s="92"/>
      <c r="H52" s="98" t="str">
        <f>IF(B52="","",IF(IF(ISNA(VLOOKUP(A52,RESULTS!$D$2:$D$1001,1,0)),"",VLOOKUP(A52,RESULTS!$D$2:$D$1001,1,0))=A52,"","X"))</f>
        <v/>
      </c>
    </row>
    <row r="53" spans="1:8" x14ac:dyDescent="0.25">
      <c r="A53" s="96">
        <f t="shared" si="1"/>
        <v>52</v>
      </c>
      <c r="B53" s="93" t="s">
        <v>182</v>
      </c>
      <c r="C53" s="93" t="s">
        <v>183</v>
      </c>
      <c r="D53" s="92" t="s">
        <v>9</v>
      </c>
      <c r="E53" s="97" t="str">
        <f t="shared" si="0"/>
        <v>M</v>
      </c>
      <c r="F53" s="93" t="s">
        <v>124</v>
      </c>
      <c r="G53" s="92"/>
      <c r="H53" s="98" t="str">
        <f>IF(B53="","",IF(IF(ISNA(VLOOKUP(A53,RESULTS!$D$2:$D$1001,1,0)),"",VLOOKUP(A53,RESULTS!$D$2:$D$1001,1,0))=A53,"","X"))</f>
        <v/>
      </c>
    </row>
    <row r="54" spans="1:8" x14ac:dyDescent="0.25">
      <c r="A54" s="96">
        <f t="shared" si="1"/>
        <v>53</v>
      </c>
      <c r="B54" s="93" t="s">
        <v>112</v>
      </c>
      <c r="C54" s="93" t="s">
        <v>184</v>
      </c>
      <c r="D54" s="92" t="s">
        <v>38</v>
      </c>
      <c r="E54" s="97" t="str">
        <f t="shared" si="0"/>
        <v>M</v>
      </c>
      <c r="F54" s="93" t="s">
        <v>124</v>
      </c>
      <c r="G54" s="92"/>
      <c r="H54" s="98" t="str">
        <f>IF(B54="","",IF(IF(ISNA(VLOOKUP(A54,RESULTS!$D$2:$D$1001,1,0)),"",VLOOKUP(A54,RESULTS!$D$2:$D$1001,1,0))=A54,"","X"))</f>
        <v/>
      </c>
    </row>
    <row r="55" spans="1:8" x14ac:dyDescent="0.25">
      <c r="A55" s="96">
        <f t="shared" si="1"/>
        <v>54</v>
      </c>
      <c r="B55" s="93" t="s">
        <v>159</v>
      </c>
      <c r="C55" s="93" t="s">
        <v>185</v>
      </c>
      <c r="D55" s="92" t="s">
        <v>36</v>
      </c>
      <c r="E55" s="97" t="str">
        <f t="shared" si="0"/>
        <v>M</v>
      </c>
      <c r="F55" s="93" t="s">
        <v>186</v>
      </c>
      <c r="G55" s="92"/>
      <c r="H55" s="98" t="str">
        <f>IF(B55="","",IF(IF(ISNA(VLOOKUP(A55,RESULTS!$D$2:$D$1001,1,0)),"",VLOOKUP(A55,RESULTS!$D$2:$D$1001,1,0))=A55,"","X"))</f>
        <v/>
      </c>
    </row>
    <row r="56" spans="1:8" x14ac:dyDescent="0.25">
      <c r="A56" s="96">
        <f t="shared" si="1"/>
        <v>55</v>
      </c>
      <c r="B56" s="93" t="s">
        <v>149</v>
      </c>
      <c r="C56" s="93" t="s">
        <v>187</v>
      </c>
      <c r="D56" s="92" t="s">
        <v>8</v>
      </c>
      <c r="E56" s="97" t="str">
        <f t="shared" si="0"/>
        <v>M</v>
      </c>
      <c r="F56" s="93" t="s">
        <v>124</v>
      </c>
      <c r="G56" s="92"/>
      <c r="H56" s="98" t="str">
        <f>IF(B56="","",IF(IF(ISNA(VLOOKUP(A56,RESULTS!$D$2:$D$1001,1,0)),"",VLOOKUP(A56,RESULTS!$D$2:$D$1001,1,0))=A56,"","X"))</f>
        <v/>
      </c>
    </row>
    <row r="57" spans="1:8" x14ac:dyDescent="0.25">
      <c r="A57" s="96">
        <f t="shared" si="1"/>
        <v>56</v>
      </c>
      <c r="B57" s="93" t="s">
        <v>86</v>
      </c>
      <c r="C57" s="93" t="s">
        <v>188</v>
      </c>
      <c r="D57" s="92" t="s">
        <v>8</v>
      </c>
      <c r="E57" s="97" t="str">
        <f t="shared" si="0"/>
        <v>M</v>
      </c>
      <c r="F57" s="93" t="s">
        <v>124</v>
      </c>
      <c r="G57" s="92"/>
      <c r="H57" s="98" t="str">
        <f>IF(B57="","",IF(IF(ISNA(VLOOKUP(A57,RESULTS!$D$2:$D$1001,1,0)),"",VLOOKUP(A57,RESULTS!$D$2:$D$1001,1,0))=A57,"","X"))</f>
        <v/>
      </c>
    </row>
    <row r="58" spans="1:8" x14ac:dyDescent="0.25">
      <c r="A58" s="96">
        <f t="shared" si="1"/>
        <v>57</v>
      </c>
      <c r="B58" s="93" t="s">
        <v>82</v>
      </c>
      <c r="C58" s="93" t="s">
        <v>189</v>
      </c>
      <c r="D58" s="92" t="s">
        <v>8</v>
      </c>
      <c r="E58" s="97" t="str">
        <f t="shared" si="0"/>
        <v>M</v>
      </c>
      <c r="F58" s="93" t="s">
        <v>186</v>
      </c>
      <c r="G58" s="92"/>
      <c r="H58" s="98" t="str">
        <f>IF(B58="","",IF(IF(ISNA(VLOOKUP(A58,RESULTS!$D$2:$D$1001,1,0)),"",VLOOKUP(A58,RESULTS!$D$2:$D$1001,1,0))=A58,"","X"))</f>
        <v/>
      </c>
    </row>
    <row r="59" spans="1:8" x14ac:dyDescent="0.25">
      <c r="A59" s="96">
        <f t="shared" si="1"/>
        <v>58</v>
      </c>
      <c r="B59" s="93" t="s">
        <v>190</v>
      </c>
      <c r="C59" s="93" t="s">
        <v>191</v>
      </c>
      <c r="D59" s="92" t="s">
        <v>36</v>
      </c>
      <c r="E59" s="97" t="str">
        <f t="shared" si="0"/>
        <v>M</v>
      </c>
      <c r="F59" s="93" t="s">
        <v>186</v>
      </c>
      <c r="G59" s="92"/>
      <c r="H59" s="98" t="str">
        <f>IF(B59="","",IF(IF(ISNA(VLOOKUP(A59,RESULTS!$D$2:$D$1001,1,0)),"",VLOOKUP(A59,RESULTS!$D$2:$D$1001,1,0))=A59,"","X"))</f>
        <v/>
      </c>
    </row>
    <row r="60" spans="1:8" x14ac:dyDescent="0.25">
      <c r="A60" s="96">
        <f t="shared" si="1"/>
        <v>59</v>
      </c>
      <c r="B60" s="93" t="s">
        <v>192</v>
      </c>
      <c r="C60" s="93" t="s">
        <v>193</v>
      </c>
      <c r="D60" s="92" t="s">
        <v>36</v>
      </c>
      <c r="E60" s="97" t="str">
        <f t="shared" si="0"/>
        <v>M</v>
      </c>
      <c r="F60" s="93" t="s">
        <v>127</v>
      </c>
      <c r="G60" s="92"/>
      <c r="H60" s="98" t="str">
        <f>IF(B60="","",IF(IF(ISNA(VLOOKUP(A60,RESULTS!$D$2:$D$1001,1,0)),"",VLOOKUP(A60,RESULTS!$D$2:$D$1001,1,0))=A60,"","X"))</f>
        <v/>
      </c>
    </row>
    <row r="61" spans="1:8" x14ac:dyDescent="0.25">
      <c r="A61" s="96">
        <f t="shared" si="1"/>
        <v>60</v>
      </c>
      <c r="B61" s="93" t="s">
        <v>194</v>
      </c>
      <c r="C61" s="93" t="s">
        <v>195</v>
      </c>
      <c r="D61" s="92" t="s">
        <v>21</v>
      </c>
      <c r="E61" s="97" t="str">
        <f t="shared" si="0"/>
        <v>F</v>
      </c>
      <c r="F61" s="93" t="s">
        <v>196</v>
      </c>
      <c r="G61" s="92"/>
      <c r="H61" s="98" t="str">
        <f>IF(B61="","",IF(IF(ISNA(VLOOKUP(A61,RESULTS!$D$2:$D$1001,1,0)),"",VLOOKUP(A61,RESULTS!$D$2:$D$1001,1,0))=A61,"","X"))</f>
        <v/>
      </c>
    </row>
    <row r="62" spans="1:8" x14ac:dyDescent="0.25">
      <c r="A62" s="96">
        <f t="shared" si="1"/>
        <v>61</v>
      </c>
      <c r="B62" s="93" t="s">
        <v>197</v>
      </c>
      <c r="C62" s="93" t="s">
        <v>198</v>
      </c>
      <c r="D62" s="92" t="s">
        <v>9</v>
      </c>
      <c r="E62" s="97" t="str">
        <f t="shared" si="0"/>
        <v>M</v>
      </c>
      <c r="F62" s="93" t="s">
        <v>127</v>
      </c>
      <c r="G62" s="92"/>
      <c r="H62" s="98" t="str">
        <f>IF(B62="","",IF(IF(ISNA(VLOOKUP(A62,RESULTS!$D$2:$D$1001,1,0)),"",VLOOKUP(A62,RESULTS!$D$2:$D$1001,1,0))=A62,"","X"))</f>
        <v/>
      </c>
    </row>
    <row r="63" spans="1:8" x14ac:dyDescent="0.25">
      <c r="A63" s="96">
        <f t="shared" si="1"/>
        <v>62</v>
      </c>
      <c r="B63" s="93" t="s">
        <v>192</v>
      </c>
      <c r="C63" s="93" t="s">
        <v>199</v>
      </c>
      <c r="D63" s="92" t="s">
        <v>8</v>
      </c>
      <c r="E63" s="97" t="str">
        <f t="shared" si="0"/>
        <v>M</v>
      </c>
      <c r="F63" s="93" t="s">
        <v>200</v>
      </c>
      <c r="G63" s="92"/>
      <c r="H63" s="98" t="str">
        <f>IF(B63="","",IF(IF(ISNA(VLOOKUP(A63,RESULTS!$D$2:$D$1001,1,0)),"",VLOOKUP(A63,RESULTS!$D$2:$D$1001,1,0))=A63,"","X"))</f>
        <v/>
      </c>
    </row>
    <row r="64" spans="1:8" x14ac:dyDescent="0.25">
      <c r="A64" s="96">
        <f t="shared" si="1"/>
        <v>63</v>
      </c>
      <c r="B64" s="93" t="s">
        <v>201</v>
      </c>
      <c r="C64" s="93" t="s">
        <v>202</v>
      </c>
      <c r="D64" s="92" t="s">
        <v>33</v>
      </c>
      <c r="E64" s="97" t="str">
        <f t="shared" si="0"/>
        <v>M</v>
      </c>
      <c r="F64" s="93" t="s">
        <v>200</v>
      </c>
      <c r="G64" s="92"/>
      <c r="H64" s="98" t="str">
        <f>IF(B64="","",IF(IF(ISNA(VLOOKUP(A64,RESULTS!$D$2:$D$1001,1,0)),"",VLOOKUP(A64,RESULTS!$D$2:$D$1001,1,0))=A64,"","X"))</f>
        <v/>
      </c>
    </row>
    <row r="65" spans="1:8" x14ac:dyDescent="0.25">
      <c r="A65" s="96">
        <f t="shared" si="1"/>
        <v>64</v>
      </c>
      <c r="B65" s="93" t="s">
        <v>170</v>
      </c>
      <c r="C65" s="93" t="s">
        <v>203</v>
      </c>
      <c r="D65" s="92" t="s">
        <v>36</v>
      </c>
      <c r="E65" s="97" t="str">
        <f t="shared" si="0"/>
        <v>M</v>
      </c>
      <c r="F65" s="93" t="s">
        <v>93</v>
      </c>
      <c r="G65" s="92"/>
      <c r="H65" s="98" t="str">
        <f>IF(B65="","",IF(IF(ISNA(VLOOKUP(A65,RESULTS!$D$2:$D$1001,1,0)),"",VLOOKUP(A65,RESULTS!$D$2:$D$1001,1,0))=A65,"","X"))</f>
        <v/>
      </c>
    </row>
    <row r="66" spans="1:8" x14ac:dyDescent="0.25">
      <c r="A66" s="96">
        <f t="shared" si="1"/>
        <v>65</v>
      </c>
      <c r="B66" s="93" t="s">
        <v>204</v>
      </c>
      <c r="C66" s="93" t="s">
        <v>205</v>
      </c>
      <c r="D66" s="92" t="s">
        <v>7</v>
      </c>
      <c r="E66" s="97" t="str">
        <f t="shared" ref="E66:E102" si="2">LEFT(D66,1)</f>
        <v>M</v>
      </c>
      <c r="F66" s="93" t="s">
        <v>132</v>
      </c>
      <c r="G66" s="92"/>
      <c r="H66" s="98" t="str">
        <f>IF(B66="","",IF(IF(ISNA(VLOOKUP(A66,RESULTS!$D$2:$D$1001,1,0)),"",VLOOKUP(A66,RESULTS!$D$2:$D$1001,1,0))=A66,"","X"))</f>
        <v/>
      </c>
    </row>
    <row r="67" spans="1:8" x14ac:dyDescent="0.25">
      <c r="A67" s="96">
        <f t="shared" ref="A67:A130" si="3">A66+1</f>
        <v>66</v>
      </c>
      <c r="B67" s="93" t="s">
        <v>206</v>
      </c>
      <c r="C67" s="93" t="s">
        <v>207</v>
      </c>
      <c r="D67" s="92" t="s">
        <v>33</v>
      </c>
      <c r="E67" s="97" t="str">
        <f t="shared" si="2"/>
        <v>M</v>
      </c>
      <c r="F67" s="93" t="s">
        <v>73</v>
      </c>
      <c r="G67" s="92"/>
      <c r="H67" s="98" t="str">
        <f>IF(B67="","",IF(IF(ISNA(VLOOKUP(A67,RESULTS!$D$2:$D$1001,1,0)),"",VLOOKUP(A67,RESULTS!$D$2:$D$1001,1,0))=A67,"","X"))</f>
        <v/>
      </c>
    </row>
    <row r="68" spans="1:8" x14ac:dyDescent="0.25">
      <c r="A68" s="96">
        <f t="shared" si="3"/>
        <v>67</v>
      </c>
      <c r="B68" s="93" t="s">
        <v>197</v>
      </c>
      <c r="C68" s="93" t="s">
        <v>208</v>
      </c>
      <c r="D68" s="92" t="s">
        <v>8</v>
      </c>
      <c r="E68" s="97" t="str">
        <f t="shared" si="2"/>
        <v>M</v>
      </c>
      <c r="F68" s="93" t="s">
        <v>132</v>
      </c>
      <c r="G68" s="92"/>
      <c r="H68" s="98" t="str">
        <f>IF(B68="","",IF(IF(ISNA(VLOOKUP(A68,RESULTS!$D$2:$D$1001,1,0)),"",VLOOKUP(A68,RESULTS!$D$2:$D$1001,1,0))=A68,"","X"))</f>
        <v/>
      </c>
    </row>
    <row r="69" spans="1:8" x14ac:dyDescent="0.25">
      <c r="A69" s="96">
        <f t="shared" si="3"/>
        <v>68</v>
      </c>
      <c r="B69" s="93" t="s">
        <v>74</v>
      </c>
      <c r="C69" s="93" t="s">
        <v>209</v>
      </c>
      <c r="D69" s="92" t="s">
        <v>36</v>
      </c>
      <c r="E69" s="97" t="str">
        <f t="shared" si="2"/>
        <v>M</v>
      </c>
      <c r="F69" s="93" t="s">
        <v>116</v>
      </c>
      <c r="G69" s="92"/>
      <c r="H69" s="98" t="str">
        <f>IF(B69="","",IF(IF(ISNA(VLOOKUP(A69,RESULTS!$D$2:$D$1001,1,0)),"",VLOOKUP(A69,RESULTS!$D$2:$D$1001,1,0))=A69,"","X"))</f>
        <v/>
      </c>
    </row>
    <row r="70" spans="1:8" x14ac:dyDescent="0.25">
      <c r="A70" s="96">
        <f t="shared" si="3"/>
        <v>69</v>
      </c>
      <c r="B70" s="93" t="s">
        <v>210</v>
      </c>
      <c r="C70" s="93" t="s">
        <v>211</v>
      </c>
      <c r="D70" s="92" t="s">
        <v>35</v>
      </c>
      <c r="E70" s="97" t="str">
        <f t="shared" si="2"/>
        <v>F</v>
      </c>
      <c r="F70" s="93" t="s">
        <v>73</v>
      </c>
      <c r="G70" s="92"/>
      <c r="H70" s="98" t="str">
        <f>IF(B70="","",IF(IF(ISNA(VLOOKUP(A70,RESULTS!$D$2:$D$1001,1,0)),"",VLOOKUP(A70,RESULTS!$D$2:$D$1001,1,0))=A70,"","X"))</f>
        <v/>
      </c>
    </row>
    <row r="71" spans="1:8" x14ac:dyDescent="0.25">
      <c r="A71" s="96">
        <f t="shared" si="3"/>
        <v>70</v>
      </c>
      <c r="B71" s="93" t="s">
        <v>212</v>
      </c>
      <c r="C71" s="93" t="s">
        <v>213</v>
      </c>
      <c r="D71" s="92" t="s">
        <v>21</v>
      </c>
      <c r="E71" s="97" t="str">
        <f t="shared" si="2"/>
        <v>F</v>
      </c>
      <c r="F71" s="93" t="s">
        <v>73</v>
      </c>
      <c r="G71" s="92"/>
      <c r="H71" s="98" t="str">
        <f>IF(B71="","",IF(IF(ISNA(VLOOKUP(A71,RESULTS!$D$2:$D$1001,1,0)),"",VLOOKUP(A71,RESULTS!$D$2:$D$1001,1,0))=A71,"","X"))</f>
        <v/>
      </c>
    </row>
    <row r="72" spans="1:8" x14ac:dyDescent="0.25">
      <c r="A72" s="96">
        <f t="shared" si="3"/>
        <v>71</v>
      </c>
      <c r="B72" s="93" t="s">
        <v>104</v>
      </c>
      <c r="C72" s="93" t="s">
        <v>120</v>
      </c>
      <c r="D72" s="92" t="s">
        <v>33</v>
      </c>
      <c r="E72" s="97" t="str">
        <f t="shared" si="2"/>
        <v>M</v>
      </c>
      <c r="F72" s="93" t="s">
        <v>73</v>
      </c>
      <c r="G72" s="92"/>
      <c r="H72" s="98" t="str">
        <f>IF(B72="","",IF(IF(ISNA(VLOOKUP(A72,RESULTS!$D$2:$D$1001,1,0)),"",VLOOKUP(A72,RESULTS!$D$2:$D$1001,1,0))=A72,"","X"))</f>
        <v/>
      </c>
    </row>
    <row r="73" spans="1:8" x14ac:dyDescent="0.25">
      <c r="A73" s="96">
        <f t="shared" si="3"/>
        <v>72</v>
      </c>
      <c r="B73" s="93" t="s">
        <v>214</v>
      </c>
      <c r="C73" s="93" t="s">
        <v>120</v>
      </c>
      <c r="D73" s="92" t="s">
        <v>34</v>
      </c>
      <c r="E73" s="97" t="str">
        <f t="shared" si="2"/>
        <v>F</v>
      </c>
      <c r="F73" s="93" t="s">
        <v>73</v>
      </c>
      <c r="G73" s="92"/>
      <c r="H73" s="98" t="str">
        <f>IF(B73="","",IF(IF(ISNA(VLOOKUP(A73,RESULTS!$D$2:$D$1001,1,0)),"",VLOOKUP(A73,RESULTS!$D$2:$D$1001,1,0))=A73,"","X"))</f>
        <v/>
      </c>
    </row>
    <row r="74" spans="1:8" x14ac:dyDescent="0.25">
      <c r="A74" s="96">
        <f t="shared" si="3"/>
        <v>73</v>
      </c>
      <c r="B74" s="93" t="s">
        <v>215</v>
      </c>
      <c r="C74" s="93" t="s">
        <v>337</v>
      </c>
      <c r="D74" s="92" t="s">
        <v>12</v>
      </c>
      <c r="E74" s="97" t="str">
        <f t="shared" si="2"/>
        <v>F</v>
      </c>
      <c r="F74" s="93" t="s">
        <v>73</v>
      </c>
      <c r="G74" s="92"/>
      <c r="H74" s="98" t="str">
        <f>IF(B74="","",IF(IF(ISNA(VLOOKUP(A74,RESULTS!$D$2:$D$1001,1,0)),"",VLOOKUP(A74,RESULTS!$D$2:$D$1001,1,0))=A74,"","X"))</f>
        <v/>
      </c>
    </row>
    <row r="75" spans="1:8" x14ac:dyDescent="0.25">
      <c r="A75" s="96">
        <f t="shared" si="3"/>
        <v>74</v>
      </c>
      <c r="B75" s="93" t="s">
        <v>216</v>
      </c>
      <c r="C75" s="93" t="s">
        <v>217</v>
      </c>
      <c r="D75" s="92" t="s">
        <v>53</v>
      </c>
      <c r="E75" s="97" t="str">
        <f t="shared" si="2"/>
        <v>M</v>
      </c>
      <c r="F75" s="93" t="s">
        <v>93</v>
      </c>
      <c r="G75" s="92"/>
      <c r="H75" s="98" t="str">
        <f>IF(B75="","",IF(IF(ISNA(VLOOKUP(A75,RESULTS!$D$2:$D$1001,1,0)),"",VLOOKUP(A75,RESULTS!$D$2:$D$1001,1,0))=A75,"","X"))</f>
        <v/>
      </c>
    </row>
    <row r="76" spans="1:8" x14ac:dyDescent="0.25">
      <c r="A76" s="96">
        <f t="shared" si="3"/>
        <v>75</v>
      </c>
      <c r="B76" s="93" t="s">
        <v>122</v>
      </c>
      <c r="C76" s="93" t="s">
        <v>218</v>
      </c>
      <c r="D76" s="92" t="s">
        <v>9</v>
      </c>
      <c r="E76" s="97" t="str">
        <f t="shared" si="2"/>
        <v>M</v>
      </c>
      <c r="F76" s="93" t="s">
        <v>174</v>
      </c>
      <c r="G76" s="92"/>
      <c r="H76" s="98" t="str">
        <f>IF(B76="","",IF(IF(ISNA(VLOOKUP(A76,RESULTS!$D$2:$D$1001,1,0)),"",VLOOKUP(A76,RESULTS!$D$2:$D$1001,1,0))=A76,"","X"))</f>
        <v/>
      </c>
    </row>
    <row r="77" spans="1:8" x14ac:dyDescent="0.25">
      <c r="A77" s="96">
        <f t="shared" si="3"/>
        <v>76</v>
      </c>
      <c r="B77" s="93" t="s">
        <v>104</v>
      </c>
      <c r="C77" s="93" t="s">
        <v>219</v>
      </c>
      <c r="D77" s="92" t="s">
        <v>38</v>
      </c>
      <c r="E77" s="97" t="str">
        <f t="shared" si="2"/>
        <v>M</v>
      </c>
      <c r="F77" s="93" t="s">
        <v>73</v>
      </c>
      <c r="G77" s="92"/>
      <c r="H77" s="98" t="str">
        <f>IF(B77="","",IF(IF(ISNA(VLOOKUP(A77,RESULTS!$D$2:$D$1001,1,0)),"",VLOOKUP(A77,RESULTS!$D$2:$D$1001,1,0))=A77,"","X"))</f>
        <v/>
      </c>
    </row>
    <row r="78" spans="1:8" x14ac:dyDescent="0.25">
      <c r="A78" s="96">
        <f t="shared" si="3"/>
        <v>77</v>
      </c>
      <c r="B78" s="93" t="s">
        <v>220</v>
      </c>
      <c r="C78" s="93" t="s">
        <v>221</v>
      </c>
      <c r="D78" s="92" t="s">
        <v>19</v>
      </c>
      <c r="E78" s="97" t="str">
        <f t="shared" si="2"/>
        <v>M</v>
      </c>
      <c r="F78" s="93" t="s">
        <v>127</v>
      </c>
      <c r="G78" s="92"/>
      <c r="H78" s="98" t="str">
        <f>IF(B78="","",IF(IF(ISNA(VLOOKUP(A78,RESULTS!$D$2:$D$1001,1,0)),"",VLOOKUP(A78,RESULTS!$D$2:$D$1001,1,0))=A78,"","X"))</f>
        <v/>
      </c>
    </row>
    <row r="79" spans="1:8" x14ac:dyDescent="0.25">
      <c r="A79" s="96">
        <f t="shared" si="3"/>
        <v>78</v>
      </c>
      <c r="B79" s="93" t="s">
        <v>222</v>
      </c>
      <c r="C79" s="93" t="s">
        <v>223</v>
      </c>
      <c r="D79" s="92" t="s">
        <v>7</v>
      </c>
      <c r="E79" s="97" t="str">
        <f t="shared" si="2"/>
        <v>M</v>
      </c>
      <c r="F79" s="93" t="s">
        <v>73</v>
      </c>
      <c r="G79" s="92"/>
      <c r="H79" s="98" t="str">
        <f>IF(B79="","",IF(IF(ISNA(VLOOKUP(A79,RESULTS!$D$2:$D$1001,1,0)),"",VLOOKUP(A79,RESULTS!$D$2:$D$1001,1,0))=A79,"","X"))</f>
        <v/>
      </c>
    </row>
    <row r="80" spans="1:8" x14ac:dyDescent="0.25">
      <c r="A80" s="96">
        <f t="shared" si="3"/>
        <v>79</v>
      </c>
      <c r="B80" s="93" t="s">
        <v>179</v>
      </c>
      <c r="C80" s="93" t="s">
        <v>224</v>
      </c>
      <c r="D80" s="92" t="s">
        <v>33</v>
      </c>
      <c r="E80" s="97" t="str">
        <f t="shared" si="2"/>
        <v>M</v>
      </c>
      <c r="F80" s="93" t="s">
        <v>116</v>
      </c>
      <c r="G80" s="92"/>
      <c r="H80" s="98" t="str">
        <f>IF(B80="","",IF(IF(ISNA(VLOOKUP(A80,RESULTS!$D$2:$D$1001,1,0)),"",VLOOKUP(A80,RESULTS!$D$2:$D$1001,1,0))=A80,"","X"))</f>
        <v/>
      </c>
    </row>
    <row r="81" spans="1:8" x14ac:dyDescent="0.25">
      <c r="A81" s="96">
        <f t="shared" si="3"/>
        <v>80</v>
      </c>
      <c r="B81" s="93" t="s">
        <v>225</v>
      </c>
      <c r="C81" s="93" t="s">
        <v>226</v>
      </c>
      <c r="D81" s="92" t="s">
        <v>12</v>
      </c>
      <c r="E81" s="97" t="str">
        <f t="shared" si="2"/>
        <v>F</v>
      </c>
      <c r="F81" s="93" t="s">
        <v>227</v>
      </c>
      <c r="G81" s="92"/>
      <c r="H81" s="98" t="str">
        <f>IF(B81="","",IF(IF(ISNA(VLOOKUP(A81,RESULTS!$D$2:$D$1001,1,0)),"",VLOOKUP(A81,RESULTS!$D$2:$D$1001,1,0))=A81,"","X"))</f>
        <v/>
      </c>
    </row>
    <row r="82" spans="1:8" x14ac:dyDescent="0.25">
      <c r="A82" s="96">
        <f t="shared" si="3"/>
        <v>81</v>
      </c>
      <c r="B82" s="93" t="s">
        <v>172</v>
      </c>
      <c r="C82" s="93" t="s">
        <v>228</v>
      </c>
      <c r="D82" s="92" t="s">
        <v>33</v>
      </c>
      <c r="E82" s="97" t="str">
        <f t="shared" si="2"/>
        <v>M</v>
      </c>
      <c r="F82" s="93" t="s">
        <v>85</v>
      </c>
      <c r="G82" s="92"/>
      <c r="H82" s="98" t="str">
        <f>IF(B82="","",IF(IF(ISNA(VLOOKUP(A82,RESULTS!$D$2:$D$1001,1,0)),"",VLOOKUP(A82,RESULTS!$D$2:$D$1001,1,0))=A82,"","X"))</f>
        <v/>
      </c>
    </row>
    <row r="83" spans="1:8" x14ac:dyDescent="0.25">
      <c r="A83" s="96">
        <f t="shared" si="3"/>
        <v>82</v>
      </c>
      <c r="B83" s="93" t="s">
        <v>229</v>
      </c>
      <c r="C83" s="93" t="s">
        <v>230</v>
      </c>
      <c r="D83" s="92" t="s">
        <v>19</v>
      </c>
      <c r="E83" s="97" t="str">
        <f t="shared" si="2"/>
        <v>M</v>
      </c>
      <c r="F83" s="93" t="s">
        <v>93</v>
      </c>
      <c r="G83" s="92"/>
      <c r="H83" s="98" t="str">
        <f>IF(B83="","",IF(IF(ISNA(VLOOKUP(A83,RESULTS!$D$2:$D$1001,1,0)),"",VLOOKUP(A83,RESULTS!$D$2:$D$1001,1,0))=A83,"","X"))</f>
        <v/>
      </c>
    </row>
    <row r="84" spans="1:8" x14ac:dyDescent="0.25">
      <c r="A84" s="96">
        <f t="shared" si="3"/>
        <v>83</v>
      </c>
      <c r="B84" s="93" t="s">
        <v>102</v>
      </c>
      <c r="C84" s="93" t="s">
        <v>231</v>
      </c>
      <c r="D84" s="92" t="s">
        <v>36</v>
      </c>
      <c r="E84" s="97" t="str">
        <f t="shared" si="2"/>
        <v>M</v>
      </c>
      <c r="F84" s="93" t="s">
        <v>232</v>
      </c>
      <c r="G84" s="92"/>
      <c r="H84" s="98" t="str">
        <f>IF(B84="","",IF(IF(ISNA(VLOOKUP(A84,RESULTS!$D$2:$D$1001,1,0)),"",VLOOKUP(A84,RESULTS!$D$2:$D$1001,1,0))=A84,"","X"))</f>
        <v/>
      </c>
    </row>
    <row r="85" spans="1:8" x14ac:dyDescent="0.25">
      <c r="A85" s="96">
        <f t="shared" si="3"/>
        <v>84</v>
      </c>
      <c r="B85" s="93" t="s">
        <v>233</v>
      </c>
      <c r="C85" s="93" t="s">
        <v>234</v>
      </c>
      <c r="D85" s="92" t="s">
        <v>9</v>
      </c>
      <c r="E85" s="97" t="str">
        <f t="shared" si="2"/>
        <v>M</v>
      </c>
      <c r="F85" s="93" t="s">
        <v>235</v>
      </c>
      <c r="G85" s="92"/>
      <c r="H85" s="98" t="str">
        <f>IF(B85="","",IF(IF(ISNA(VLOOKUP(A85,RESULTS!$D$2:$D$1001,1,0)),"",VLOOKUP(A85,RESULTS!$D$2:$D$1001,1,0))=A85,"","X"))</f>
        <v/>
      </c>
    </row>
    <row r="86" spans="1:8" x14ac:dyDescent="0.25">
      <c r="A86" s="96">
        <f t="shared" si="3"/>
        <v>85</v>
      </c>
      <c r="B86" s="93" t="s">
        <v>236</v>
      </c>
      <c r="C86" s="93" t="s">
        <v>237</v>
      </c>
      <c r="D86" s="92" t="s">
        <v>12</v>
      </c>
      <c r="E86" s="97" t="str">
        <f t="shared" si="2"/>
        <v>F</v>
      </c>
      <c r="F86" s="93" t="s">
        <v>238</v>
      </c>
      <c r="G86" s="92"/>
      <c r="H86" s="98" t="str">
        <f>IF(B86="","",IF(IF(ISNA(VLOOKUP(A86,RESULTS!$D$2:$D$1001,1,0)),"",VLOOKUP(A86,RESULTS!$D$2:$D$1001,1,0))=A86,"","X"))</f>
        <v/>
      </c>
    </row>
    <row r="87" spans="1:8" x14ac:dyDescent="0.25">
      <c r="A87" s="96">
        <f t="shared" si="3"/>
        <v>86</v>
      </c>
      <c r="B87" s="93" t="s">
        <v>239</v>
      </c>
      <c r="C87" s="93" t="s">
        <v>240</v>
      </c>
      <c r="D87" s="92" t="s">
        <v>21</v>
      </c>
      <c r="E87" s="97" t="str">
        <f t="shared" si="2"/>
        <v>F</v>
      </c>
      <c r="F87" s="93" t="s">
        <v>116</v>
      </c>
      <c r="G87" s="92"/>
      <c r="H87" s="98" t="str">
        <f>IF(B87="","",IF(IF(ISNA(VLOOKUP(A87,RESULTS!$D$2:$D$1001,1,0)),"",VLOOKUP(A87,RESULTS!$D$2:$D$1001,1,0))=A87,"","X"))</f>
        <v/>
      </c>
    </row>
    <row r="88" spans="1:8" x14ac:dyDescent="0.25">
      <c r="A88" s="96">
        <f t="shared" si="3"/>
        <v>87</v>
      </c>
      <c r="B88" s="93" t="s">
        <v>241</v>
      </c>
      <c r="C88" s="93" t="s">
        <v>242</v>
      </c>
      <c r="D88" s="92" t="s">
        <v>21</v>
      </c>
      <c r="E88" s="97" t="str">
        <f t="shared" si="2"/>
        <v>F</v>
      </c>
      <c r="F88" s="93" t="s">
        <v>116</v>
      </c>
      <c r="G88" s="92"/>
      <c r="H88" s="98" t="str">
        <f>IF(B88="","",IF(IF(ISNA(VLOOKUP(A88,RESULTS!$D$2:$D$1001,1,0)),"",VLOOKUP(A88,RESULTS!$D$2:$D$1001,1,0))=A88,"","X"))</f>
        <v/>
      </c>
    </row>
    <row r="89" spans="1:8" x14ac:dyDescent="0.25">
      <c r="A89" s="96">
        <f t="shared" si="3"/>
        <v>88</v>
      </c>
      <c r="B89" s="93" t="s">
        <v>243</v>
      </c>
      <c r="C89" s="93" t="s">
        <v>244</v>
      </c>
      <c r="D89" s="92" t="s">
        <v>16</v>
      </c>
      <c r="E89" s="97" t="str">
        <f t="shared" si="2"/>
        <v>F</v>
      </c>
      <c r="F89" s="93" t="s">
        <v>73</v>
      </c>
      <c r="G89" s="92"/>
      <c r="H89" s="98" t="str">
        <f>IF(B89="","",IF(IF(ISNA(VLOOKUP(A89,RESULTS!$D$2:$D$1001,1,0)),"",VLOOKUP(A89,RESULTS!$D$2:$D$1001,1,0))=A89,"","X"))</f>
        <v/>
      </c>
    </row>
    <row r="90" spans="1:8" x14ac:dyDescent="0.25">
      <c r="A90" s="96">
        <f t="shared" si="3"/>
        <v>89</v>
      </c>
      <c r="B90" s="93" t="s">
        <v>245</v>
      </c>
      <c r="C90" s="93" t="s">
        <v>244</v>
      </c>
      <c r="D90" s="92" t="s">
        <v>7</v>
      </c>
      <c r="E90" s="97" t="str">
        <f t="shared" si="2"/>
        <v>M</v>
      </c>
      <c r="F90" s="93" t="s">
        <v>73</v>
      </c>
      <c r="G90" s="92"/>
      <c r="H90" s="98" t="str">
        <f>IF(B90="","",IF(IF(ISNA(VLOOKUP(A90,RESULTS!$D$2:$D$1001,1,0)),"",VLOOKUP(A90,RESULTS!$D$2:$D$1001,1,0))=A90,"","X"))</f>
        <v/>
      </c>
    </row>
    <row r="91" spans="1:8" x14ac:dyDescent="0.25">
      <c r="A91" s="96">
        <f t="shared" si="3"/>
        <v>90</v>
      </c>
      <c r="B91" s="93" t="s">
        <v>246</v>
      </c>
      <c r="C91" s="93" t="s">
        <v>247</v>
      </c>
      <c r="D91" s="92" t="s">
        <v>33</v>
      </c>
      <c r="E91" s="97" t="str">
        <f t="shared" si="2"/>
        <v>M</v>
      </c>
      <c r="F91" s="93" t="s">
        <v>93</v>
      </c>
      <c r="G91" s="92"/>
      <c r="H91" s="98" t="str">
        <f>IF(B91="","",IF(IF(ISNA(VLOOKUP(A91,RESULTS!$D$2:$D$1001,1,0)),"",VLOOKUP(A91,RESULTS!$D$2:$D$1001,1,0))=A91,"","X"))</f>
        <v/>
      </c>
    </row>
    <row r="92" spans="1:8" x14ac:dyDescent="0.25">
      <c r="A92" s="96">
        <f t="shared" si="3"/>
        <v>91</v>
      </c>
      <c r="B92" s="93" t="s">
        <v>248</v>
      </c>
      <c r="C92" s="93" t="s">
        <v>249</v>
      </c>
      <c r="D92" s="92" t="s">
        <v>35</v>
      </c>
      <c r="E92" s="97" t="str">
        <f t="shared" si="2"/>
        <v>F</v>
      </c>
      <c r="F92" s="93" t="s">
        <v>250</v>
      </c>
      <c r="G92" s="92"/>
      <c r="H92" s="98" t="str">
        <f>IF(B92="","",IF(IF(ISNA(VLOOKUP(A92,RESULTS!$D$2:$D$1001,1,0)),"",VLOOKUP(A92,RESULTS!$D$2:$D$1001,1,0))=A92,"","X"))</f>
        <v/>
      </c>
    </row>
    <row r="93" spans="1:8" x14ac:dyDescent="0.25">
      <c r="A93" s="96">
        <f t="shared" si="3"/>
        <v>92</v>
      </c>
      <c r="B93" s="93" t="s">
        <v>251</v>
      </c>
      <c r="C93" s="93" t="s">
        <v>252</v>
      </c>
      <c r="D93" s="92" t="s">
        <v>6</v>
      </c>
      <c r="E93" s="97" t="str">
        <f t="shared" si="2"/>
        <v>M</v>
      </c>
      <c r="F93" s="93" t="s">
        <v>93</v>
      </c>
      <c r="G93" s="92"/>
      <c r="H93" s="98" t="str">
        <f>IF(B93="","",IF(IF(ISNA(VLOOKUP(A93,RESULTS!$D$2:$D$1001,1,0)),"",VLOOKUP(A93,RESULTS!$D$2:$D$1001,1,0))=A93,"","X"))</f>
        <v/>
      </c>
    </row>
    <row r="94" spans="1:8" x14ac:dyDescent="0.25">
      <c r="A94" s="96">
        <f t="shared" si="3"/>
        <v>93</v>
      </c>
      <c r="B94" s="93" t="s">
        <v>201</v>
      </c>
      <c r="C94" s="93" t="s">
        <v>253</v>
      </c>
      <c r="D94" s="92" t="s">
        <v>33</v>
      </c>
      <c r="E94" s="97" t="str">
        <f t="shared" si="2"/>
        <v>M</v>
      </c>
      <c r="F94" s="93" t="s">
        <v>116</v>
      </c>
      <c r="G94" s="92"/>
      <c r="H94" s="98" t="str">
        <f>IF(B94="","",IF(IF(ISNA(VLOOKUP(A94,RESULTS!$D$2:$D$1001,1,0)),"",VLOOKUP(A94,RESULTS!$D$2:$D$1001,1,0))=A94,"","X"))</f>
        <v/>
      </c>
    </row>
    <row r="95" spans="1:8" x14ac:dyDescent="0.25">
      <c r="A95" s="96">
        <f t="shared" si="3"/>
        <v>94</v>
      </c>
      <c r="B95" s="93" t="s">
        <v>338</v>
      </c>
      <c r="C95" s="93" t="s">
        <v>254</v>
      </c>
      <c r="D95" s="92" t="s">
        <v>35</v>
      </c>
      <c r="E95" s="97" t="str">
        <f t="shared" si="2"/>
        <v>F</v>
      </c>
      <c r="F95" s="93" t="s">
        <v>235</v>
      </c>
      <c r="G95" s="92"/>
      <c r="H95" s="98" t="str">
        <f>IF(B95="","",IF(IF(ISNA(VLOOKUP(A95,RESULTS!$D$2:$D$1001,1,0)),"",VLOOKUP(A95,RESULTS!$D$2:$D$1001,1,0))=A95,"","X"))</f>
        <v/>
      </c>
    </row>
    <row r="96" spans="1:8" x14ac:dyDescent="0.25">
      <c r="A96" s="96">
        <f t="shared" si="3"/>
        <v>95</v>
      </c>
      <c r="B96" s="93" t="s">
        <v>149</v>
      </c>
      <c r="C96" s="93" t="s">
        <v>255</v>
      </c>
      <c r="D96" s="92" t="s">
        <v>8</v>
      </c>
      <c r="E96" s="97" t="str">
        <f t="shared" si="2"/>
        <v>M</v>
      </c>
      <c r="F96" s="93" t="s">
        <v>93</v>
      </c>
      <c r="G96" s="92"/>
      <c r="H96" s="98" t="str">
        <f>IF(B96="","",IF(IF(ISNA(VLOOKUP(A96,RESULTS!$D$2:$D$1001,1,0)),"",VLOOKUP(A96,RESULTS!$D$2:$D$1001,1,0))=A96,"","X"))</f>
        <v/>
      </c>
    </row>
    <row r="97" spans="1:8" x14ac:dyDescent="0.25">
      <c r="A97" s="96">
        <f t="shared" si="3"/>
        <v>96</v>
      </c>
      <c r="B97" s="93" t="s">
        <v>192</v>
      </c>
      <c r="C97" s="93" t="s">
        <v>256</v>
      </c>
      <c r="D97" s="92" t="s">
        <v>6</v>
      </c>
      <c r="E97" s="97" t="str">
        <f t="shared" si="2"/>
        <v>M</v>
      </c>
      <c r="F97" s="93" t="s">
        <v>127</v>
      </c>
      <c r="G97" s="92"/>
      <c r="H97" s="98" t="str">
        <f>IF(B97="","",IF(IF(ISNA(VLOOKUP(A97,RESULTS!$D$2:$D$1001,1,0)),"",VLOOKUP(A97,RESULTS!$D$2:$D$1001,1,0))=A97,"","X"))</f>
        <v/>
      </c>
    </row>
    <row r="98" spans="1:8" x14ac:dyDescent="0.25">
      <c r="A98" s="96">
        <f t="shared" si="3"/>
        <v>97</v>
      </c>
      <c r="B98" s="93" t="s">
        <v>162</v>
      </c>
      <c r="C98" s="93" t="s">
        <v>257</v>
      </c>
      <c r="D98" s="92" t="s">
        <v>36</v>
      </c>
      <c r="E98" s="97" t="str">
        <f t="shared" si="2"/>
        <v>M</v>
      </c>
      <c r="F98" s="93" t="s">
        <v>93</v>
      </c>
      <c r="G98" s="92"/>
      <c r="H98" s="98" t="str">
        <f>IF(B98="","",IF(IF(ISNA(VLOOKUP(A98,RESULTS!$D$2:$D$1001,1,0)),"",VLOOKUP(A98,RESULTS!$D$2:$D$1001,1,0))=A98,"","X"))</f>
        <v/>
      </c>
    </row>
    <row r="99" spans="1:8" x14ac:dyDescent="0.25">
      <c r="A99" s="96">
        <f t="shared" si="3"/>
        <v>98</v>
      </c>
      <c r="B99" s="93" t="s">
        <v>109</v>
      </c>
      <c r="C99" s="93" t="s">
        <v>258</v>
      </c>
      <c r="D99" s="92" t="s">
        <v>6</v>
      </c>
      <c r="E99" s="97" t="str">
        <f t="shared" si="2"/>
        <v>M</v>
      </c>
      <c r="F99" s="93" t="s">
        <v>127</v>
      </c>
      <c r="G99" s="92"/>
      <c r="H99" s="98" t="str">
        <f>IF(B99="","",IF(IF(ISNA(VLOOKUP(A99,RESULTS!$D$2:$D$1001,1,0)),"",VLOOKUP(A99,RESULTS!$D$2:$D$1001,1,0))=A99,"","X"))</f>
        <v/>
      </c>
    </row>
    <row r="100" spans="1:8" x14ac:dyDescent="0.25">
      <c r="A100" s="96">
        <f t="shared" si="3"/>
        <v>99</v>
      </c>
      <c r="B100" s="93" t="s">
        <v>77</v>
      </c>
      <c r="C100" s="93" t="s">
        <v>259</v>
      </c>
      <c r="D100" s="92" t="s">
        <v>6</v>
      </c>
      <c r="E100" s="97" t="str">
        <f t="shared" si="2"/>
        <v>M</v>
      </c>
      <c r="F100" s="93" t="s">
        <v>116</v>
      </c>
      <c r="G100" s="92"/>
      <c r="H100" s="98" t="str">
        <f>IF(B100="","",IF(IF(ISNA(VLOOKUP(A100,RESULTS!$D$2:$D$1001,1,0)),"",VLOOKUP(A100,RESULTS!$D$2:$D$1001,1,0))=A100,"","X"))</f>
        <v/>
      </c>
    </row>
    <row r="101" spans="1:8" x14ac:dyDescent="0.25">
      <c r="A101" s="96">
        <f t="shared" si="3"/>
        <v>100</v>
      </c>
      <c r="B101" s="93" t="s">
        <v>260</v>
      </c>
      <c r="C101" s="93" t="s">
        <v>261</v>
      </c>
      <c r="D101" s="92" t="s">
        <v>36</v>
      </c>
      <c r="E101" s="97" t="str">
        <f t="shared" si="2"/>
        <v>M</v>
      </c>
      <c r="F101" s="93" t="s">
        <v>116</v>
      </c>
      <c r="G101" s="92"/>
      <c r="H101" s="98" t="str">
        <f>IF(B101="","",IF(IF(ISNA(VLOOKUP(A101,RESULTS!$D$2:$D$1001,1,0)),"",VLOOKUP(A101,RESULTS!$D$2:$D$1001,1,0))=A101,"","X"))</f>
        <v/>
      </c>
    </row>
    <row r="102" spans="1:8" x14ac:dyDescent="0.25">
      <c r="A102" s="96">
        <f t="shared" si="3"/>
        <v>101</v>
      </c>
      <c r="B102" s="93" t="s">
        <v>262</v>
      </c>
      <c r="C102" s="93" t="s">
        <v>263</v>
      </c>
      <c r="D102" s="92" t="s">
        <v>21</v>
      </c>
      <c r="E102" s="97" t="str">
        <f t="shared" si="2"/>
        <v>F</v>
      </c>
      <c r="F102" s="93" t="s">
        <v>116</v>
      </c>
      <c r="G102" s="92"/>
      <c r="H102" s="98" t="str">
        <f>IF(B102="","",IF(IF(ISNA(VLOOKUP(A102,RESULTS!$D$2:$D$1001,1,0)),"",VLOOKUP(A102,RESULTS!$D$2:$D$1001,1,0))=A102,"","X"))</f>
        <v/>
      </c>
    </row>
    <row r="103" spans="1:8" x14ac:dyDescent="0.25">
      <c r="A103" s="96">
        <f t="shared" si="3"/>
        <v>102</v>
      </c>
      <c r="B103" s="93" t="s">
        <v>201</v>
      </c>
      <c r="C103" s="93" t="s">
        <v>263</v>
      </c>
      <c r="D103" s="92" t="s">
        <v>8</v>
      </c>
      <c r="E103" s="97" t="str">
        <f t="shared" ref="E103:E166" si="4">LEFT(D103,1)</f>
        <v>M</v>
      </c>
      <c r="F103" s="93" t="s">
        <v>116</v>
      </c>
      <c r="G103" s="92"/>
      <c r="H103" s="98" t="str">
        <f>IF(B103="","",IF(IF(ISNA(VLOOKUP(A103,RESULTS!$D$2:$D$1001,1,0)),"",VLOOKUP(A103,RESULTS!$D$2:$D$1001,1,0))=A103,"","X"))</f>
        <v/>
      </c>
    </row>
    <row r="104" spans="1:8" x14ac:dyDescent="0.25">
      <c r="A104" s="96">
        <f t="shared" si="3"/>
        <v>103</v>
      </c>
      <c r="B104" s="93" t="s">
        <v>159</v>
      </c>
      <c r="C104" s="93" t="s">
        <v>264</v>
      </c>
      <c r="D104" s="92" t="s">
        <v>7</v>
      </c>
      <c r="E104" s="97" t="str">
        <f t="shared" si="4"/>
        <v>M</v>
      </c>
      <c r="F104" s="93" t="s">
        <v>116</v>
      </c>
      <c r="G104" s="92"/>
      <c r="H104" s="98" t="str">
        <f>IF(B104="","",IF(IF(ISNA(VLOOKUP(A104,RESULTS!$D$2:$D$1001,1,0)),"",VLOOKUP(A104,RESULTS!$D$2:$D$1001,1,0))=A104,"","X"))</f>
        <v/>
      </c>
    </row>
    <row r="105" spans="1:8" x14ac:dyDescent="0.25">
      <c r="A105" s="96">
        <f t="shared" si="3"/>
        <v>104</v>
      </c>
      <c r="B105" s="93" t="s">
        <v>265</v>
      </c>
      <c r="C105" s="93" t="s">
        <v>266</v>
      </c>
      <c r="D105" s="92" t="s">
        <v>35</v>
      </c>
      <c r="E105" s="97" t="str">
        <f t="shared" si="4"/>
        <v>F</v>
      </c>
      <c r="F105" s="93" t="s">
        <v>88</v>
      </c>
      <c r="G105" s="92"/>
      <c r="H105" s="98" t="str">
        <f>IF(B105="","",IF(IF(ISNA(VLOOKUP(A105,RESULTS!$D$2:$D$1001,1,0)),"",VLOOKUP(A105,RESULTS!$D$2:$D$1001,1,0))=A105,"","X"))</f>
        <v/>
      </c>
    </row>
    <row r="106" spans="1:8" x14ac:dyDescent="0.25">
      <c r="A106" s="96">
        <f t="shared" si="3"/>
        <v>105</v>
      </c>
      <c r="B106" s="93" t="s">
        <v>149</v>
      </c>
      <c r="C106" s="93" t="s">
        <v>267</v>
      </c>
      <c r="D106" s="92" t="s">
        <v>38</v>
      </c>
      <c r="E106" s="97" t="str">
        <f t="shared" si="4"/>
        <v>M</v>
      </c>
      <c r="F106" s="93" t="s">
        <v>88</v>
      </c>
      <c r="G106" s="92"/>
      <c r="H106" s="98" t="str">
        <f>IF(B106="","",IF(IF(ISNA(VLOOKUP(A106,RESULTS!$D$2:$D$1001,1,0)),"",VLOOKUP(A106,RESULTS!$D$2:$D$1001,1,0))=A106,"","X"))</f>
        <v/>
      </c>
    </row>
    <row r="107" spans="1:8" x14ac:dyDescent="0.25">
      <c r="A107" s="96">
        <f t="shared" si="3"/>
        <v>106</v>
      </c>
      <c r="B107" s="93" t="s">
        <v>268</v>
      </c>
      <c r="C107" s="93" t="s">
        <v>269</v>
      </c>
      <c r="D107" s="92" t="s">
        <v>16</v>
      </c>
      <c r="E107" s="97" t="str">
        <f t="shared" si="4"/>
        <v>F</v>
      </c>
      <c r="F107" s="93" t="s">
        <v>132</v>
      </c>
      <c r="G107" s="92"/>
      <c r="H107" s="98" t="str">
        <f>IF(B107="","",IF(IF(ISNA(VLOOKUP(A107,RESULTS!$D$2:$D$1001,1,0)),"",VLOOKUP(A107,RESULTS!$D$2:$D$1001,1,0))=A107,"","X"))</f>
        <v/>
      </c>
    </row>
    <row r="108" spans="1:8" x14ac:dyDescent="0.25">
      <c r="A108" s="96">
        <f t="shared" si="3"/>
        <v>107</v>
      </c>
      <c r="B108" s="93" t="s">
        <v>270</v>
      </c>
      <c r="C108" s="93" t="s">
        <v>271</v>
      </c>
      <c r="D108" s="92" t="s">
        <v>22</v>
      </c>
      <c r="E108" s="97" t="str">
        <f t="shared" si="4"/>
        <v>F</v>
      </c>
      <c r="F108" s="93" t="s">
        <v>132</v>
      </c>
      <c r="G108" s="92"/>
      <c r="H108" s="98" t="str">
        <f>IF(B108="","",IF(IF(ISNA(VLOOKUP(A108,RESULTS!$D$2:$D$1001,1,0)),"",VLOOKUP(A108,RESULTS!$D$2:$D$1001,1,0))=A108,"","X"))</f>
        <v/>
      </c>
    </row>
    <row r="109" spans="1:8" x14ac:dyDescent="0.25">
      <c r="A109" s="96">
        <f t="shared" si="3"/>
        <v>108</v>
      </c>
      <c r="B109" s="93" t="s">
        <v>272</v>
      </c>
      <c r="C109" s="93" t="s">
        <v>273</v>
      </c>
      <c r="D109" s="92" t="s">
        <v>7</v>
      </c>
      <c r="E109" s="97" t="str">
        <f t="shared" si="4"/>
        <v>M</v>
      </c>
      <c r="F109" s="93" t="s">
        <v>108</v>
      </c>
      <c r="G109" s="92"/>
      <c r="H109" s="98" t="str">
        <f>IF(B109="","",IF(IF(ISNA(VLOOKUP(A109,RESULTS!$D$2:$D$1001,1,0)),"",VLOOKUP(A109,RESULTS!$D$2:$D$1001,1,0))=A109,"","X"))</f>
        <v/>
      </c>
    </row>
    <row r="110" spans="1:8" x14ac:dyDescent="0.25">
      <c r="A110" s="96">
        <f t="shared" si="3"/>
        <v>109</v>
      </c>
      <c r="B110" s="93" t="s">
        <v>274</v>
      </c>
      <c r="C110" s="93" t="s">
        <v>80</v>
      </c>
      <c r="D110" s="92" t="s">
        <v>34</v>
      </c>
      <c r="E110" s="97" t="str">
        <f t="shared" si="4"/>
        <v>F</v>
      </c>
      <c r="F110" s="93" t="s">
        <v>174</v>
      </c>
      <c r="G110" s="92"/>
      <c r="H110" s="98" t="str">
        <f>IF(B110="","",IF(IF(ISNA(VLOOKUP(A110,RESULTS!$D$2:$D$1001,1,0)),"",VLOOKUP(A110,RESULTS!$D$2:$D$1001,1,0))=A110,"","X"))</f>
        <v/>
      </c>
    </row>
    <row r="111" spans="1:8" x14ac:dyDescent="0.25">
      <c r="A111" s="96">
        <f t="shared" si="3"/>
        <v>110</v>
      </c>
      <c r="B111" s="93" t="s">
        <v>275</v>
      </c>
      <c r="C111" s="93" t="s">
        <v>276</v>
      </c>
      <c r="D111" s="92" t="s">
        <v>33</v>
      </c>
      <c r="E111" s="97" t="str">
        <f t="shared" si="4"/>
        <v>M</v>
      </c>
      <c r="F111" s="93" t="s">
        <v>174</v>
      </c>
      <c r="G111" s="92"/>
      <c r="H111" s="98" t="str">
        <f>IF(B111="","",IF(IF(ISNA(VLOOKUP(A111,RESULTS!$D$2:$D$1001,1,0)),"",VLOOKUP(A111,RESULTS!$D$2:$D$1001,1,0))=A111,"","X"))</f>
        <v/>
      </c>
    </row>
    <row r="112" spans="1:8" x14ac:dyDescent="0.25">
      <c r="A112" s="96">
        <f t="shared" si="3"/>
        <v>111</v>
      </c>
      <c r="B112" s="93" t="s">
        <v>179</v>
      </c>
      <c r="C112" s="93" t="s">
        <v>277</v>
      </c>
      <c r="D112" s="92" t="s">
        <v>33</v>
      </c>
      <c r="E112" s="97" t="str">
        <f t="shared" si="4"/>
        <v>M</v>
      </c>
      <c r="F112" s="93" t="s">
        <v>132</v>
      </c>
      <c r="G112" s="92"/>
      <c r="H112" s="98" t="str">
        <f>IF(B112="","",IF(IF(ISNA(VLOOKUP(A112,RESULTS!$D$2:$D$1001,1,0)),"",VLOOKUP(A112,RESULTS!$D$2:$D$1001,1,0))=A112,"","X"))</f>
        <v/>
      </c>
    </row>
    <row r="113" spans="1:8" x14ac:dyDescent="0.25">
      <c r="A113" s="96">
        <f t="shared" si="3"/>
        <v>112</v>
      </c>
      <c r="B113" s="93" t="s">
        <v>278</v>
      </c>
      <c r="C113" s="93" t="s">
        <v>279</v>
      </c>
      <c r="D113" s="92" t="s">
        <v>9</v>
      </c>
      <c r="E113" s="97" t="str">
        <f t="shared" si="4"/>
        <v>M</v>
      </c>
      <c r="F113" s="93" t="s">
        <v>186</v>
      </c>
      <c r="G113" s="92"/>
      <c r="H113" s="98" t="str">
        <f>IF(B113="","",IF(IF(ISNA(VLOOKUP(A113,RESULTS!$D$2:$D$1001,1,0)),"",VLOOKUP(A113,RESULTS!$D$2:$D$1001,1,0))=A113,"","X"))</f>
        <v/>
      </c>
    </row>
    <row r="114" spans="1:8" x14ac:dyDescent="0.25">
      <c r="A114" s="96">
        <f t="shared" si="3"/>
        <v>113</v>
      </c>
      <c r="B114" s="93" t="s">
        <v>82</v>
      </c>
      <c r="C114" s="93" t="s">
        <v>280</v>
      </c>
      <c r="D114" s="92" t="s">
        <v>38</v>
      </c>
      <c r="E114" s="97" t="str">
        <f t="shared" si="4"/>
        <v>M</v>
      </c>
      <c r="F114" s="93" t="s">
        <v>93</v>
      </c>
      <c r="G114" s="92"/>
      <c r="H114" s="98" t="str">
        <f>IF(B114="","",IF(IF(ISNA(VLOOKUP(A114,RESULTS!$D$2:$D$1001,1,0)),"",VLOOKUP(A114,RESULTS!$D$2:$D$1001,1,0))=A114,"","X"))</f>
        <v/>
      </c>
    </row>
    <row r="115" spans="1:8" x14ac:dyDescent="0.25">
      <c r="A115" s="96">
        <f t="shared" si="3"/>
        <v>114</v>
      </c>
      <c r="B115" s="93" t="s">
        <v>281</v>
      </c>
      <c r="C115" s="93" t="s">
        <v>282</v>
      </c>
      <c r="D115" s="92" t="s">
        <v>36</v>
      </c>
      <c r="E115" s="97" t="str">
        <f t="shared" si="4"/>
        <v>M</v>
      </c>
      <c r="F115" s="93" t="s">
        <v>127</v>
      </c>
      <c r="G115" s="92"/>
      <c r="H115" s="98" t="str">
        <f>IF(B115="","",IF(IF(ISNA(VLOOKUP(A115,RESULTS!$D$2:$D$1001,1,0)),"",VLOOKUP(A115,RESULTS!$D$2:$D$1001,1,0))=A115,"","X"))</f>
        <v/>
      </c>
    </row>
    <row r="116" spans="1:8" x14ac:dyDescent="0.25">
      <c r="A116" s="96">
        <f t="shared" si="3"/>
        <v>115</v>
      </c>
      <c r="B116" s="93" t="s">
        <v>206</v>
      </c>
      <c r="C116" s="93" t="s">
        <v>283</v>
      </c>
      <c r="D116" s="92" t="s">
        <v>8</v>
      </c>
      <c r="E116" s="97" t="str">
        <f t="shared" si="4"/>
        <v>M</v>
      </c>
      <c r="F116" s="93" t="s">
        <v>93</v>
      </c>
      <c r="G116" s="92"/>
      <c r="H116" s="98" t="str">
        <f>IF(B116="","",IF(IF(ISNA(VLOOKUP(A116,RESULTS!$D$2:$D$1001,1,0)),"",VLOOKUP(A116,RESULTS!$D$2:$D$1001,1,0))=A116,"","X"))</f>
        <v/>
      </c>
    </row>
    <row r="117" spans="1:8" x14ac:dyDescent="0.25">
      <c r="A117" s="96">
        <f t="shared" si="3"/>
        <v>116</v>
      </c>
      <c r="B117" s="93" t="s">
        <v>159</v>
      </c>
      <c r="C117" s="93" t="s">
        <v>284</v>
      </c>
      <c r="D117" s="92" t="s">
        <v>6</v>
      </c>
      <c r="E117" s="97" t="str">
        <f t="shared" si="4"/>
        <v>M</v>
      </c>
      <c r="F117" s="93" t="s">
        <v>161</v>
      </c>
      <c r="G117" s="92"/>
      <c r="H117" s="98" t="str">
        <f>IF(B117="","",IF(IF(ISNA(VLOOKUP(A117,RESULTS!$D$2:$D$1001,1,0)),"",VLOOKUP(A117,RESULTS!$D$2:$D$1001,1,0))=A117,"","X"))</f>
        <v/>
      </c>
    </row>
    <row r="118" spans="1:8" x14ac:dyDescent="0.25">
      <c r="A118" s="96">
        <f t="shared" si="3"/>
        <v>117</v>
      </c>
      <c r="B118" s="93" t="s">
        <v>246</v>
      </c>
      <c r="C118" s="93" t="s">
        <v>285</v>
      </c>
      <c r="D118" s="92" t="s">
        <v>33</v>
      </c>
      <c r="E118" s="97" t="str">
        <f t="shared" si="4"/>
        <v>M</v>
      </c>
      <c r="F118" s="93" t="s">
        <v>93</v>
      </c>
      <c r="G118" s="92"/>
      <c r="H118" s="98" t="str">
        <f>IF(B118="","",IF(IF(ISNA(VLOOKUP(A118,RESULTS!$D$2:$D$1001,1,0)),"",VLOOKUP(A118,RESULTS!$D$2:$D$1001,1,0))=A118,"","X"))</f>
        <v/>
      </c>
    </row>
    <row r="119" spans="1:8" x14ac:dyDescent="0.25">
      <c r="A119" s="96">
        <f t="shared" si="3"/>
        <v>118</v>
      </c>
      <c r="B119" s="93" t="s">
        <v>172</v>
      </c>
      <c r="C119" s="93" t="s">
        <v>286</v>
      </c>
      <c r="D119" s="92" t="s">
        <v>7</v>
      </c>
      <c r="E119" s="97" t="str">
        <f t="shared" si="4"/>
        <v>M</v>
      </c>
      <c r="F119" s="93" t="s">
        <v>73</v>
      </c>
      <c r="G119" s="92"/>
      <c r="H119" s="98" t="str">
        <f>IF(B119="","",IF(IF(ISNA(VLOOKUP(A119,RESULTS!$D$2:$D$1001,1,0)),"",VLOOKUP(A119,RESULTS!$D$2:$D$1001,1,0))=A119,"","X"))</f>
        <v/>
      </c>
    </row>
    <row r="120" spans="1:8" x14ac:dyDescent="0.25">
      <c r="A120" s="96">
        <f t="shared" si="3"/>
        <v>119</v>
      </c>
      <c r="B120" s="93" t="s">
        <v>287</v>
      </c>
      <c r="C120" s="93" t="s">
        <v>288</v>
      </c>
      <c r="D120" s="92" t="s">
        <v>38</v>
      </c>
      <c r="E120" s="97" t="str">
        <f t="shared" si="4"/>
        <v>M</v>
      </c>
      <c r="F120" s="93" t="s">
        <v>289</v>
      </c>
      <c r="G120" s="92"/>
      <c r="H120" s="98" t="str">
        <f>IF(B120="","",IF(IF(ISNA(VLOOKUP(A120,RESULTS!$D$2:$D$1001,1,0)),"",VLOOKUP(A120,RESULTS!$D$2:$D$1001,1,0))=A120,"","X"))</f>
        <v/>
      </c>
    </row>
    <row r="121" spans="1:8" x14ac:dyDescent="0.25">
      <c r="A121" s="96">
        <f t="shared" si="3"/>
        <v>120</v>
      </c>
      <c r="B121" s="93" t="s">
        <v>290</v>
      </c>
      <c r="C121" s="93" t="s">
        <v>291</v>
      </c>
      <c r="D121" s="92" t="s">
        <v>6</v>
      </c>
      <c r="E121" s="97" t="str">
        <f t="shared" si="4"/>
        <v>M</v>
      </c>
      <c r="F121" s="93" t="s">
        <v>73</v>
      </c>
      <c r="G121" s="92"/>
      <c r="H121" s="98" t="str">
        <f>IF(B121="","",IF(IF(ISNA(VLOOKUP(A121,RESULTS!$D$2:$D$1001,1,0)),"",VLOOKUP(A121,RESULTS!$D$2:$D$1001,1,0))=A121,"","X"))</f>
        <v/>
      </c>
    </row>
    <row r="122" spans="1:8" x14ac:dyDescent="0.25">
      <c r="A122" s="96">
        <f t="shared" si="3"/>
        <v>121</v>
      </c>
      <c r="B122" s="93" t="s">
        <v>292</v>
      </c>
      <c r="C122" s="93" t="s">
        <v>293</v>
      </c>
      <c r="D122" s="92" t="s">
        <v>16</v>
      </c>
      <c r="E122" s="97" t="str">
        <f t="shared" si="4"/>
        <v>F</v>
      </c>
      <c r="F122" s="93" t="s">
        <v>73</v>
      </c>
      <c r="G122" s="92"/>
      <c r="H122" s="98" t="str">
        <f>IF(B122="","",IF(IF(ISNA(VLOOKUP(A122,RESULTS!$D$2:$D$1001,1,0)),"",VLOOKUP(A122,RESULTS!$D$2:$D$1001,1,0))=A122,"","X"))</f>
        <v/>
      </c>
    </row>
    <row r="123" spans="1:8" x14ac:dyDescent="0.25">
      <c r="A123" s="96">
        <f t="shared" si="3"/>
        <v>122</v>
      </c>
      <c r="B123" s="93" t="s">
        <v>294</v>
      </c>
      <c r="C123" s="93" t="s">
        <v>295</v>
      </c>
      <c r="D123" s="92" t="s">
        <v>6</v>
      </c>
      <c r="E123" s="97" t="str">
        <f t="shared" si="4"/>
        <v>M</v>
      </c>
      <c r="F123" s="93" t="s">
        <v>200</v>
      </c>
      <c r="G123" s="92"/>
      <c r="H123" s="98" t="str">
        <f>IF(B123="","",IF(IF(ISNA(VLOOKUP(A123,RESULTS!$D$2:$D$1001,1,0)),"",VLOOKUP(A123,RESULTS!$D$2:$D$1001,1,0))=A123,"","X"))</f>
        <v/>
      </c>
    </row>
    <row r="124" spans="1:8" x14ac:dyDescent="0.25">
      <c r="A124" s="96">
        <f t="shared" si="3"/>
        <v>123</v>
      </c>
      <c r="B124" s="93" t="s">
        <v>296</v>
      </c>
      <c r="C124" s="93" t="s">
        <v>297</v>
      </c>
      <c r="D124" s="92" t="s">
        <v>36</v>
      </c>
      <c r="E124" s="97" t="str">
        <f t="shared" si="4"/>
        <v>M</v>
      </c>
      <c r="F124" s="93" t="s">
        <v>200</v>
      </c>
      <c r="G124" s="92"/>
      <c r="H124" s="98" t="str">
        <f>IF(B124="","",IF(IF(ISNA(VLOOKUP(A124,RESULTS!$D$2:$D$1001,1,0)),"",VLOOKUP(A124,RESULTS!$D$2:$D$1001,1,0))=A124,"","X"))</f>
        <v/>
      </c>
    </row>
    <row r="125" spans="1:8" x14ac:dyDescent="0.25">
      <c r="A125" s="96">
        <f t="shared" si="3"/>
        <v>124</v>
      </c>
      <c r="B125" s="93" t="s">
        <v>159</v>
      </c>
      <c r="C125" s="93" t="s">
        <v>298</v>
      </c>
      <c r="D125" s="92" t="s">
        <v>6</v>
      </c>
      <c r="E125" s="97" t="str">
        <f t="shared" si="4"/>
        <v>M</v>
      </c>
      <c r="F125" s="93" t="s">
        <v>93</v>
      </c>
      <c r="G125" s="92"/>
      <c r="H125" s="98" t="str">
        <f>IF(B125="","",IF(IF(ISNA(VLOOKUP(A125,RESULTS!$D$2:$D$1001,1,0)),"",VLOOKUP(A125,RESULTS!$D$2:$D$1001,1,0))=A125,"","X"))</f>
        <v/>
      </c>
    </row>
    <row r="126" spans="1:8" x14ac:dyDescent="0.25">
      <c r="A126" s="96">
        <f t="shared" si="3"/>
        <v>125</v>
      </c>
      <c r="B126" s="93" t="s">
        <v>299</v>
      </c>
      <c r="C126" s="93" t="s">
        <v>300</v>
      </c>
      <c r="D126" s="92" t="s">
        <v>8</v>
      </c>
      <c r="E126" s="97" t="str">
        <f t="shared" si="4"/>
        <v>M</v>
      </c>
      <c r="F126" s="93" t="s">
        <v>116</v>
      </c>
      <c r="G126" s="92"/>
      <c r="H126" s="98" t="str">
        <f>IF(B126="","",IF(IF(ISNA(VLOOKUP(A126,RESULTS!$D$2:$D$1001,1,0)),"",VLOOKUP(A126,RESULTS!$D$2:$D$1001,1,0))=A126,"","X"))</f>
        <v/>
      </c>
    </row>
    <row r="127" spans="1:8" x14ac:dyDescent="0.25">
      <c r="A127" s="96">
        <f t="shared" si="3"/>
        <v>126</v>
      </c>
      <c r="B127" s="93" t="s">
        <v>301</v>
      </c>
      <c r="C127" s="93" t="s">
        <v>283</v>
      </c>
      <c r="D127" s="92" t="s">
        <v>9</v>
      </c>
      <c r="E127" s="97" t="str">
        <f t="shared" si="4"/>
        <v>M</v>
      </c>
      <c r="F127" s="93" t="s">
        <v>302</v>
      </c>
      <c r="G127" s="92"/>
      <c r="H127" s="98" t="str">
        <f>IF(B127="","",IF(IF(ISNA(VLOOKUP(A127,RESULTS!$D$2:$D$1001,1,0)),"",VLOOKUP(A127,RESULTS!$D$2:$D$1001,1,0))=A127,"","X"))</f>
        <v/>
      </c>
    </row>
    <row r="128" spans="1:8" x14ac:dyDescent="0.25">
      <c r="A128" s="96">
        <f t="shared" si="3"/>
        <v>127</v>
      </c>
      <c r="B128" s="93" t="s">
        <v>112</v>
      </c>
      <c r="C128" s="93" t="s">
        <v>303</v>
      </c>
      <c r="D128" s="92" t="s">
        <v>7</v>
      </c>
      <c r="E128" s="97" t="str">
        <f t="shared" si="4"/>
        <v>M</v>
      </c>
      <c r="F128" s="93" t="s">
        <v>108</v>
      </c>
      <c r="G128" s="92"/>
      <c r="H128" s="98" t="str">
        <f>IF(B128="","",IF(IF(ISNA(VLOOKUP(A128,RESULTS!$D$2:$D$1001,1,0)),"",VLOOKUP(A128,RESULTS!$D$2:$D$1001,1,0))=A128,"","X"))</f>
        <v/>
      </c>
    </row>
    <row r="129" spans="1:8" x14ac:dyDescent="0.25">
      <c r="A129" s="96">
        <f t="shared" si="3"/>
        <v>128</v>
      </c>
      <c r="B129" s="93" t="s">
        <v>304</v>
      </c>
      <c r="C129" s="93" t="s">
        <v>171</v>
      </c>
      <c r="D129" s="92" t="s">
        <v>9</v>
      </c>
      <c r="E129" s="97" t="str">
        <f t="shared" si="4"/>
        <v>M</v>
      </c>
      <c r="F129" s="93" t="s">
        <v>227</v>
      </c>
      <c r="G129" s="92"/>
      <c r="H129" s="98" t="str">
        <f>IF(B129="","",IF(IF(ISNA(VLOOKUP(A129,RESULTS!$D$2:$D$1001,1,0)),"",VLOOKUP(A129,RESULTS!$D$2:$D$1001,1,0))=A129,"","X"))</f>
        <v/>
      </c>
    </row>
    <row r="130" spans="1:8" x14ac:dyDescent="0.25">
      <c r="A130" s="96">
        <f t="shared" si="3"/>
        <v>129</v>
      </c>
      <c r="B130" s="93" t="s">
        <v>74</v>
      </c>
      <c r="C130" s="93" t="s">
        <v>305</v>
      </c>
      <c r="D130" s="92" t="s">
        <v>8</v>
      </c>
      <c r="E130" s="97" t="str">
        <f t="shared" si="4"/>
        <v>M</v>
      </c>
      <c r="F130" s="93" t="s">
        <v>132</v>
      </c>
      <c r="G130" s="92"/>
      <c r="H130" s="98" t="str">
        <f>IF(B130="","",IF(IF(ISNA(VLOOKUP(A130,RESULTS!$D$2:$D$1001,1,0)),"",VLOOKUP(A130,RESULTS!$D$2:$D$1001,1,0))=A130,"","X"))</f>
        <v/>
      </c>
    </row>
    <row r="131" spans="1:8" x14ac:dyDescent="0.25">
      <c r="A131" s="96">
        <f t="shared" ref="A131:A194" si="5">A130+1</f>
        <v>130</v>
      </c>
      <c r="B131" s="93" t="s">
        <v>306</v>
      </c>
      <c r="C131" s="93" t="s">
        <v>307</v>
      </c>
      <c r="D131" s="92" t="s">
        <v>8</v>
      </c>
      <c r="E131" s="97" t="str">
        <f t="shared" si="4"/>
        <v>M</v>
      </c>
      <c r="F131" s="93" t="s">
        <v>132</v>
      </c>
      <c r="G131" s="92"/>
      <c r="H131" s="98" t="str">
        <f>IF(B131="","",IF(IF(ISNA(VLOOKUP(A131,RESULTS!$D$2:$D$1001,1,0)),"",VLOOKUP(A131,RESULTS!$D$2:$D$1001,1,0))=A131,"","X"))</f>
        <v/>
      </c>
    </row>
    <row r="132" spans="1:8" x14ac:dyDescent="0.25">
      <c r="A132" s="96">
        <f t="shared" si="5"/>
        <v>131</v>
      </c>
      <c r="B132" s="93" t="s">
        <v>77</v>
      </c>
      <c r="C132" s="93" t="s">
        <v>308</v>
      </c>
      <c r="D132" s="92" t="s">
        <v>33</v>
      </c>
      <c r="E132" s="97" t="str">
        <f t="shared" si="4"/>
        <v>M</v>
      </c>
      <c r="F132" s="93" t="s">
        <v>106</v>
      </c>
      <c r="G132" s="92"/>
      <c r="H132" s="98" t="str">
        <f>IF(B132="","",IF(IF(ISNA(VLOOKUP(A132,RESULTS!$D$2:$D$1001,1,0)),"",VLOOKUP(A132,RESULTS!$D$2:$D$1001,1,0))=A132,"","X"))</f>
        <v/>
      </c>
    </row>
    <row r="133" spans="1:8" x14ac:dyDescent="0.25">
      <c r="A133" s="96">
        <f t="shared" si="5"/>
        <v>132</v>
      </c>
      <c r="B133" s="93" t="s">
        <v>104</v>
      </c>
      <c r="C133" s="93" t="s">
        <v>309</v>
      </c>
      <c r="D133" s="92" t="s">
        <v>9</v>
      </c>
      <c r="E133" s="97" t="str">
        <f t="shared" si="4"/>
        <v>M</v>
      </c>
      <c r="F133" s="93" t="s">
        <v>167</v>
      </c>
      <c r="G133" s="92"/>
      <c r="H133" s="98" t="str">
        <f>IF(B133="","",IF(IF(ISNA(VLOOKUP(A133,RESULTS!$D$2:$D$1001,1,0)),"",VLOOKUP(A133,RESULTS!$D$2:$D$1001,1,0))=A133,"","X"))</f>
        <v/>
      </c>
    </row>
    <row r="134" spans="1:8" x14ac:dyDescent="0.25">
      <c r="A134" s="96">
        <f t="shared" si="5"/>
        <v>133</v>
      </c>
      <c r="B134" s="93" t="s">
        <v>149</v>
      </c>
      <c r="C134" s="93" t="s">
        <v>310</v>
      </c>
      <c r="D134" s="92" t="s">
        <v>33</v>
      </c>
      <c r="E134" s="97" t="str">
        <f t="shared" si="4"/>
        <v>M</v>
      </c>
      <c r="F134" s="93" t="s">
        <v>161</v>
      </c>
      <c r="G134" s="92"/>
      <c r="H134" s="98" t="str">
        <f>IF(B134="","",IF(IF(ISNA(VLOOKUP(A134,RESULTS!$D$2:$D$1001,1,0)),"",VLOOKUP(A134,RESULTS!$D$2:$D$1001,1,0))=A134,"","X"))</f>
        <v/>
      </c>
    </row>
    <row r="135" spans="1:8" x14ac:dyDescent="0.25">
      <c r="A135" s="96">
        <f t="shared" si="5"/>
        <v>134</v>
      </c>
      <c r="B135" s="93" t="s">
        <v>162</v>
      </c>
      <c r="C135" s="93" t="s">
        <v>311</v>
      </c>
      <c r="D135" s="92" t="s">
        <v>33</v>
      </c>
      <c r="E135" s="97" t="str">
        <f t="shared" si="4"/>
        <v>M</v>
      </c>
      <c r="F135" s="93" t="s">
        <v>116</v>
      </c>
      <c r="G135" s="92"/>
      <c r="H135" s="98" t="str">
        <f>IF(B135="","",IF(IF(ISNA(VLOOKUP(A135,RESULTS!$D$2:$D$1001,1,0)),"",VLOOKUP(A135,RESULTS!$D$2:$D$1001,1,0))=A135,"","X"))</f>
        <v/>
      </c>
    </row>
    <row r="136" spans="1:8" x14ac:dyDescent="0.25">
      <c r="A136" s="96">
        <f t="shared" si="5"/>
        <v>135</v>
      </c>
      <c r="B136" s="93" t="s">
        <v>312</v>
      </c>
      <c r="C136" s="93" t="s">
        <v>72</v>
      </c>
      <c r="D136" s="92" t="s">
        <v>7</v>
      </c>
      <c r="E136" s="97" t="str">
        <f t="shared" si="4"/>
        <v>M</v>
      </c>
      <c r="F136" s="93" t="s">
        <v>93</v>
      </c>
      <c r="G136" s="92"/>
      <c r="H136" s="98" t="str">
        <f>IF(B136="","",IF(IF(ISNA(VLOOKUP(A136,RESULTS!$D$2:$D$1001,1,0)),"",VLOOKUP(A136,RESULTS!$D$2:$D$1001,1,0))=A136,"","X"))</f>
        <v/>
      </c>
    </row>
    <row r="137" spans="1:8" x14ac:dyDescent="0.25">
      <c r="A137" s="96">
        <f t="shared" si="5"/>
        <v>136</v>
      </c>
      <c r="B137" s="93" t="s">
        <v>313</v>
      </c>
      <c r="C137" s="93" t="s">
        <v>314</v>
      </c>
      <c r="D137" s="92" t="s">
        <v>53</v>
      </c>
      <c r="E137" s="97" t="str">
        <f t="shared" si="4"/>
        <v>M</v>
      </c>
      <c r="F137" s="93" t="s">
        <v>93</v>
      </c>
      <c r="G137" s="92"/>
      <c r="H137" s="98" t="str">
        <f>IF(B137="","",IF(IF(ISNA(VLOOKUP(A137,RESULTS!$D$2:$D$1001,1,0)),"",VLOOKUP(A137,RESULTS!$D$2:$D$1001,1,0))=A137,"","X"))</f>
        <v/>
      </c>
    </row>
    <row r="138" spans="1:8" x14ac:dyDescent="0.25">
      <c r="A138" s="96">
        <f t="shared" si="5"/>
        <v>137</v>
      </c>
      <c r="B138" s="93" t="s">
        <v>179</v>
      </c>
      <c r="C138" s="93" t="s">
        <v>315</v>
      </c>
      <c r="D138" s="92" t="s">
        <v>6</v>
      </c>
      <c r="E138" s="97" t="str">
        <f t="shared" si="4"/>
        <v>M</v>
      </c>
      <c r="F138" s="93" t="s">
        <v>316</v>
      </c>
      <c r="G138" s="92"/>
      <c r="H138" s="98" t="str">
        <f>IF(B138="","",IF(IF(ISNA(VLOOKUP(A138,RESULTS!$D$2:$D$1001,1,0)),"",VLOOKUP(A138,RESULTS!$D$2:$D$1001,1,0))=A138,"","X"))</f>
        <v/>
      </c>
    </row>
    <row r="139" spans="1:8" x14ac:dyDescent="0.25">
      <c r="A139" s="96">
        <f t="shared" si="5"/>
        <v>138</v>
      </c>
      <c r="B139" s="93" t="s">
        <v>317</v>
      </c>
      <c r="C139" s="93" t="s">
        <v>318</v>
      </c>
      <c r="D139" s="92" t="s">
        <v>7</v>
      </c>
      <c r="E139" s="97" t="str">
        <f t="shared" si="4"/>
        <v>M</v>
      </c>
      <c r="F139" s="93" t="s">
        <v>116</v>
      </c>
      <c r="G139" s="92"/>
      <c r="H139" s="98" t="str">
        <f>IF(B139="","",IF(IF(ISNA(VLOOKUP(A139,RESULTS!$D$2:$D$1001,1,0)),"",VLOOKUP(A139,RESULTS!$D$2:$D$1001,1,0))=A139,"","X"))</f>
        <v/>
      </c>
    </row>
    <row r="140" spans="1:8" x14ac:dyDescent="0.25">
      <c r="A140" s="96">
        <f t="shared" si="5"/>
        <v>139</v>
      </c>
      <c r="B140" s="93" t="s">
        <v>319</v>
      </c>
      <c r="C140" s="93" t="s">
        <v>110</v>
      </c>
      <c r="D140" s="92" t="s">
        <v>12</v>
      </c>
      <c r="E140" s="97" t="str">
        <f t="shared" si="4"/>
        <v>F</v>
      </c>
      <c r="F140" s="93" t="s">
        <v>200</v>
      </c>
      <c r="G140" s="92"/>
      <c r="H140" s="98" t="str">
        <f>IF(B140="","",IF(IF(ISNA(VLOOKUP(A140,RESULTS!$D$2:$D$1001,1,0)),"",VLOOKUP(A140,RESULTS!$D$2:$D$1001,1,0))=A140,"","X"))</f>
        <v/>
      </c>
    </row>
    <row r="141" spans="1:8" x14ac:dyDescent="0.25">
      <c r="A141" s="96">
        <f t="shared" si="5"/>
        <v>140</v>
      </c>
      <c r="B141" s="93" t="s">
        <v>320</v>
      </c>
      <c r="C141" s="93" t="s">
        <v>321</v>
      </c>
      <c r="D141" s="92" t="s">
        <v>6</v>
      </c>
      <c r="E141" s="97" t="str">
        <f t="shared" si="4"/>
        <v>M</v>
      </c>
      <c r="F141" s="93" t="s">
        <v>316</v>
      </c>
      <c r="G141" s="92"/>
      <c r="H141" s="98" t="str">
        <f>IF(B141="","",IF(IF(ISNA(VLOOKUP(A141,RESULTS!$D$2:$D$1001,1,0)),"",VLOOKUP(A141,RESULTS!$D$2:$D$1001,1,0))=A141,"","X"))</f>
        <v/>
      </c>
    </row>
    <row r="142" spans="1:8" x14ac:dyDescent="0.25">
      <c r="A142" s="96">
        <f t="shared" si="5"/>
        <v>141</v>
      </c>
      <c r="B142" s="93" t="s">
        <v>322</v>
      </c>
      <c r="C142" s="93" t="s">
        <v>323</v>
      </c>
      <c r="D142" s="92" t="s">
        <v>6</v>
      </c>
      <c r="E142" s="97" t="str">
        <f t="shared" si="4"/>
        <v>M</v>
      </c>
      <c r="F142" s="93" t="s">
        <v>93</v>
      </c>
      <c r="G142" s="92"/>
      <c r="H142" s="98" t="str">
        <f>IF(B142="","",IF(IF(ISNA(VLOOKUP(A142,RESULTS!$D$2:$D$1001,1,0)),"",VLOOKUP(A142,RESULTS!$D$2:$D$1001,1,0))=A142,"","X"))</f>
        <v/>
      </c>
    </row>
    <row r="143" spans="1:8" x14ac:dyDescent="0.25">
      <c r="A143" s="96">
        <f t="shared" si="5"/>
        <v>142</v>
      </c>
      <c r="B143" s="93" t="s">
        <v>104</v>
      </c>
      <c r="C143" s="93" t="s">
        <v>323</v>
      </c>
      <c r="D143" s="92" t="s">
        <v>9</v>
      </c>
      <c r="E143" s="97" t="str">
        <f t="shared" si="4"/>
        <v>M</v>
      </c>
      <c r="F143" s="93" t="s">
        <v>93</v>
      </c>
      <c r="G143" s="92"/>
      <c r="H143" s="98" t="str">
        <f>IF(B143="","",IF(IF(ISNA(VLOOKUP(A143,RESULTS!$D$2:$D$1001,1,0)),"",VLOOKUP(A143,RESULTS!$D$2:$D$1001,1,0))=A143,"","X"))</f>
        <v/>
      </c>
    </row>
    <row r="144" spans="1:8" x14ac:dyDescent="0.25">
      <c r="A144" s="96">
        <f t="shared" si="5"/>
        <v>143</v>
      </c>
      <c r="B144" s="93" t="s">
        <v>324</v>
      </c>
      <c r="C144" s="93" t="s">
        <v>325</v>
      </c>
      <c r="D144" s="92" t="s">
        <v>19</v>
      </c>
      <c r="E144" s="97" t="str">
        <f t="shared" si="4"/>
        <v>M</v>
      </c>
      <c r="F144" s="93" t="s">
        <v>200</v>
      </c>
      <c r="G144" s="92"/>
      <c r="H144" s="98" t="str">
        <f>IF(B144="","",IF(IF(ISNA(VLOOKUP(A144,RESULTS!$D$2:$D$1001,1,0)),"",VLOOKUP(A144,RESULTS!$D$2:$D$1001,1,0))=A144,"","X"))</f>
        <v/>
      </c>
    </row>
    <row r="145" spans="1:13" x14ac:dyDescent="0.25">
      <c r="A145" s="96">
        <f t="shared" si="5"/>
        <v>144</v>
      </c>
      <c r="B145" s="93" t="s">
        <v>326</v>
      </c>
      <c r="C145" s="93" t="s">
        <v>327</v>
      </c>
      <c r="D145" s="92" t="s">
        <v>6</v>
      </c>
      <c r="E145" s="97" t="str">
        <f t="shared" si="4"/>
        <v>M</v>
      </c>
      <c r="F145" s="93" t="s">
        <v>328</v>
      </c>
      <c r="G145" s="92"/>
      <c r="H145" s="98" t="str">
        <f>IF(B145="","",IF(IF(ISNA(VLOOKUP(A145,RESULTS!$D$2:$D$1001,1,0)),"",VLOOKUP(A145,RESULTS!$D$2:$D$1001,1,0))=A145,"","X"))</f>
        <v/>
      </c>
      <c r="J145" s="8">
        <f>5*146</f>
        <v>730</v>
      </c>
      <c r="K145" s="8">
        <v>20</v>
      </c>
      <c r="L145" s="8">
        <v>220</v>
      </c>
      <c r="M145" s="8">
        <v>400</v>
      </c>
    </row>
    <row r="146" spans="1:13" x14ac:dyDescent="0.25">
      <c r="A146" s="96">
        <f t="shared" si="5"/>
        <v>145</v>
      </c>
      <c r="B146" s="93" t="s">
        <v>329</v>
      </c>
      <c r="C146" s="93" t="s">
        <v>330</v>
      </c>
      <c r="D146" s="92" t="s">
        <v>36</v>
      </c>
      <c r="E146" s="97" t="str">
        <f t="shared" si="4"/>
        <v>M</v>
      </c>
      <c r="F146" s="93" t="s">
        <v>93</v>
      </c>
      <c r="G146" s="92"/>
      <c r="H146" s="98" t="str">
        <f>IF(B146="","",IF(IF(ISNA(VLOOKUP(A146,RESULTS!$D$2:$D$1001,1,0)),"",VLOOKUP(A146,RESULTS!$D$2:$D$1001,1,0))=A146,"","X"))</f>
        <v/>
      </c>
      <c r="K146" s="8">
        <v>10</v>
      </c>
      <c r="L146" s="8">
        <v>310</v>
      </c>
      <c r="M146" s="8">
        <v>330</v>
      </c>
    </row>
    <row r="147" spans="1:13" x14ac:dyDescent="0.25">
      <c r="A147" s="96">
        <f t="shared" si="5"/>
        <v>146</v>
      </c>
      <c r="B147" s="93" t="s">
        <v>331</v>
      </c>
      <c r="C147" s="93" t="s">
        <v>332</v>
      </c>
      <c r="D147" s="92" t="s">
        <v>7</v>
      </c>
      <c r="E147" s="97" t="str">
        <f t="shared" si="4"/>
        <v>M</v>
      </c>
      <c r="F147" s="93" t="s">
        <v>328</v>
      </c>
      <c r="G147" s="92"/>
      <c r="H147" s="98" t="str">
        <f>IF(B147="","",IF(IF(ISNA(VLOOKUP(A147,RESULTS!$D$2:$D$1001,1,0)),"",VLOOKUP(A147,RESULTS!$D$2:$D$1001,1,0))=A147,"","X"))</f>
        <v/>
      </c>
      <c r="K147" s="8">
        <v>5</v>
      </c>
      <c r="L147" s="8">
        <v>90</v>
      </c>
    </row>
    <row r="148" spans="1:13" x14ac:dyDescent="0.25">
      <c r="A148" s="96">
        <f t="shared" si="5"/>
        <v>147</v>
      </c>
      <c r="B148" s="93"/>
      <c r="C148" s="93"/>
      <c r="D148" s="92"/>
      <c r="E148" s="97" t="str">
        <f t="shared" si="4"/>
        <v/>
      </c>
      <c r="F148" s="93"/>
      <c r="G148" s="92"/>
      <c r="H148" s="98" t="str">
        <f>IF(B148="","",IF(IF(ISNA(VLOOKUP(A148,RESULTS!$D$2:$D$1001,1,0)),"",VLOOKUP(A148,RESULTS!$D$2:$D$1001,1,0))=A148,"","X"))</f>
        <v/>
      </c>
      <c r="K148" s="8">
        <v>2</v>
      </c>
      <c r="L148" s="8">
        <v>16</v>
      </c>
    </row>
    <row r="149" spans="1:13" x14ac:dyDescent="0.25">
      <c r="A149" s="96">
        <f t="shared" si="5"/>
        <v>148</v>
      </c>
      <c r="B149" s="93"/>
      <c r="C149" s="93"/>
      <c r="D149" s="92"/>
      <c r="E149" s="97" t="str">
        <f t="shared" si="4"/>
        <v/>
      </c>
      <c r="F149" s="93"/>
      <c r="G149" s="92"/>
      <c r="H149" s="98" t="str">
        <f>IF(B149="","",IF(IF(ISNA(VLOOKUP(A149,RESULTS!$D$2:$D$1001,1,0)),"",VLOOKUP(A149,RESULTS!$D$2:$D$1001,1,0))=A149,"","X"))</f>
        <v/>
      </c>
      <c r="K149" s="8">
        <v>1</v>
      </c>
      <c r="L149" s="8">
        <v>81</v>
      </c>
    </row>
    <row r="150" spans="1:13" x14ac:dyDescent="0.25">
      <c r="A150" s="96">
        <f t="shared" si="5"/>
        <v>149</v>
      </c>
      <c r="B150" s="93"/>
      <c r="C150" s="93"/>
      <c r="D150" s="92"/>
      <c r="E150" s="97" t="str">
        <f t="shared" si="4"/>
        <v/>
      </c>
      <c r="F150" s="93"/>
      <c r="G150" s="92"/>
      <c r="H150" s="98" t="str">
        <f>IF(B150="","",IF(IF(ISNA(VLOOKUP(A150,RESULTS!$D$2:$D$1001,1,0)),"",VLOOKUP(A150,RESULTS!$D$2:$D$1001,1,0))=A150,"","X"))</f>
        <v/>
      </c>
      <c r="K150" s="110" t="s">
        <v>333</v>
      </c>
      <c r="L150" s="8">
        <v>9</v>
      </c>
    </row>
    <row r="151" spans="1:13" x14ac:dyDescent="0.25">
      <c r="A151" s="96">
        <f t="shared" si="5"/>
        <v>150</v>
      </c>
      <c r="B151" s="93"/>
      <c r="C151" s="93"/>
      <c r="D151" s="92"/>
      <c r="E151" s="97" t="str">
        <f t="shared" si="4"/>
        <v/>
      </c>
      <c r="F151" s="93"/>
      <c r="G151" s="92"/>
      <c r="H151" s="98" t="str">
        <f>IF(B151="","",IF(IF(ISNA(VLOOKUP(A151,RESULTS!$D$2:$D$1001,1,0)),"",VLOOKUP(A151,RESULTS!$D$2:$D$1001,1,0))=A151,"","X"))</f>
        <v/>
      </c>
      <c r="K151" s="110" t="s">
        <v>335</v>
      </c>
      <c r="L151" s="8">
        <v>3.6</v>
      </c>
    </row>
    <row r="152" spans="1:13" x14ac:dyDescent="0.25">
      <c r="A152" s="96">
        <f t="shared" si="5"/>
        <v>151</v>
      </c>
      <c r="B152" s="93"/>
      <c r="C152" s="93"/>
      <c r="D152" s="92"/>
      <c r="E152" s="97" t="str">
        <f t="shared" si="4"/>
        <v/>
      </c>
      <c r="F152" s="93"/>
      <c r="G152" s="92"/>
      <c r="H152" s="98" t="str">
        <f>IF(B152="","",IF(IF(ISNA(VLOOKUP(A152,RESULTS!$D$2:$D$1001,1,0)),"",VLOOKUP(A152,RESULTS!$D$2:$D$1001,1,0))=A152,"","X"))</f>
        <v/>
      </c>
      <c r="K152" s="110" t="s">
        <v>334</v>
      </c>
      <c r="L152" s="8">
        <v>0.3</v>
      </c>
    </row>
    <row r="153" spans="1:13" x14ac:dyDescent="0.25">
      <c r="A153" s="96">
        <f t="shared" si="5"/>
        <v>152</v>
      </c>
      <c r="B153" s="93"/>
      <c r="C153" s="93"/>
      <c r="D153" s="92"/>
      <c r="E153" s="97" t="str">
        <f t="shared" si="4"/>
        <v/>
      </c>
      <c r="F153" s="93"/>
      <c r="G153" s="92"/>
      <c r="H153" s="98" t="str">
        <f>IF(B153="","",IF(IF(ISNA(VLOOKUP(A153,RESULTS!$D$2:$D$1001,1,0)),"",VLOOKUP(A153,RESULTS!$D$2:$D$1001,1,0))=A153,"","X"))</f>
        <v/>
      </c>
      <c r="K153" s="110" t="s">
        <v>336</v>
      </c>
      <c r="L153" s="8">
        <v>0.1</v>
      </c>
    </row>
    <row r="154" spans="1:13" x14ac:dyDescent="0.25">
      <c r="A154" s="96">
        <f t="shared" si="5"/>
        <v>153</v>
      </c>
      <c r="B154" s="93"/>
      <c r="C154" s="93"/>
      <c r="D154" s="92"/>
      <c r="E154" s="97" t="str">
        <f t="shared" si="4"/>
        <v/>
      </c>
      <c r="F154" s="93"/>
      <c r="G154" s="92"/>
      <c r="H154" s="98" t="str">
        <f>IF(B154="","",IF(IF(ISNA(VLOOKUP(A154,RESULTS!$D$2:$D$1001,1,0)),"",VLOOKUP(A154,RESULTS!$D$2:$D$1001,1,0))=A154,"","X"))</f>
        <v/>
      </c>
    </row>
    <row r="155" spans="1:13" x14ac:dyDescent="0.25">
      <c r="A155" s="96">
        <f t="shared" si="5"/>
        <v>154</v>
      </c>
      <c r="B155" s="93"/>
      <c r="C155" s="93"/>
      <c r="D155" s="92"/>
      <c r="E155" s="97" t="str">
        <f t="shared" si="4"/>
        <v/>
      </c>
      <c r="F155" s="93"/>
      <c r="G155" s="92"/>
      <c r="H155" s="98" t="str">
        <f>IF(B155="","",IF(IF(ISNA(VLOOKUP(A155,RESULTS!$D$2:$D$1001,1,0)),"",VLOOKUP(A155,RESULTS!$D$2:$D$1001,1,0))=A155,"","X"))</f>
        <v/>
      </c>
      <c r="L155" s="8">
        <f>SUM(L145:L153)</f>
        <v>730</v>
      </c>
    </row>
    <row r="156" spans="1:13" x14ac:dyDescent="0.25">
      <c r="A156" s="96">
        <f t="shared" si="5"/>
        <v>155</v>
      </c>
      <c r="B156" s="93"/>
      <c r="C156" s="93"/>
      <c r="D156" s="92"/>
      <c r="E156" s="97" t="str">
        <f t="shared" si="4"/>
        <v/>
      </c>
      <c r="F156" s="93"/>
      <c r="G156" s="92"/>
      <c r="H156" s="98" t="str">
        <f>IF(B156="","",IF(IF(ISNA(VLOOKUP(A156,RESULTS!$D$2:$D$1001,1,0)),"",VLOOKUP(A156,RESULTS!$D$2:$D$1001,1,0))=A156,"","X"))</f>
        <v/>
      </c>
    </row>
    <row r="157" spans="1:13" x14ac:dyDescent="0.25">
      <c r="A157" s="96">
        <f t="shared" si="5"/>
        <v>156</v>
      </c>
      <c r="B157" s="93"/>
      <c r="C157" s="93"/>
      <c r="D157" s="92"/>
      <c r="E157" s="97" t="str">
        <f t="shared" si="4"/>
        <v/>
      </c>
      <c r="F157" s="93"/>
      <c r="G157" s="92"/>
      <c r="H157" s="98" t="str">
        <f>IF(B157="","",IF(IF(ISNA(VLOOKUP(A157,RESULTS!$D$2:$D$1001,1,0)),"",VLOOKUP(A157,RESULTS!$D$2:$D$1001,1,0))=A157,"","X"))</f>
        <v/>
      </c>
    </row>
    <row r="158" spans="1:13" x14ac:dyDescent="0.25">
      <c r="A158" s="96">
        <f t="shared" si="5"/>
        <v>157</v>
      </c>
      <c r="B158" s="93"/>
      <c r="C158" s="93"/>
      <c r="D158" s="92"/>
      <c r="E158" s="97" t="str">
        <f t="shared" si="4"/>
        <v/>
      </c>
      <c r="F158" s="93"/>
      <c r="G158" s="92"/>
      <c r="H158" s="98" t="str">
        <f>IF(B158="","",IF(IF(ISNA(VLOOKUP(A158,RESULTS!$D$2:$D$1001,1,0)),"",VLOOKUP(A158,RESULTS!$D$2:$D$1001,1,0))=A158,"","X"))</f>
        <v/>
      </c>
    </row>
    <row r="159" spans="1:13" x14ac:dyDescent="0.25">
      <c r="A159" s="96">
        <f t="shared" si="5"/>
        <v>158</v>
      </c>
      <c r="B159" s="93"/>
      <c r="C159" s="93"/>
      <c r="D159" s="92"/>
      <c r="E159" s="97" t="str">
        <f t="shared" si="4"/>
        <v/>
      </c>
      <c r="F159" s="93"/>
      <c r="G159" s="92"/>
      <c r="H159" s="98" t="str">
        <f>IF(B159="","",IF(IF(ISNA(VLOOKUP(A159,RESULTS!$D$2:$D$1001,1,0)),"",VLOOKUP(A159,RESULTS!$D$2:$D$1001,1,0))=A159,"","X"))</f>
        <v/>
      </c>
    </row>
    <row r="160" spans="1:13" x14ac:dyDescent="0.25">
      <c r="A160" s="96">
        <f t="shared" si="5"/>
        <v>159</v>
      </c>
      <c r="B160" s="93"/>
      <c r="C160" s="93"/>
      <c r="D160" s="92"/>
      <c r="E160" s="97" t="str">
        <f t="shared" si="4"/>
        <v/>
      </c>
      <c r="F160" s="93"/>
      <c r="G160" s="92"/>
      <c r="H160" s="98" t="str">
        <f>IF(B160="","",IF(IF(ISNA(VLOOKUP(A160,RESULTS!$D$2:$D$1001,1,0)),"",VLOOKUP(A160,RESULTS!$D$2:$D$1001,1,0))=A160,"","X"))</f>
        <v/>
      </c>
    </row>
    <row r="161" spans="1:8" x14ac:dyDescent="0.25">
      <c r="A161" s="96">
        <f t="shared" si="5"/>
        <v>160</v>
      </c>
      <c r="B161" s="93"/>
      <c r="C161" s="93"/>
      <c r="D161" s="92"/>
      <c r="E161" s="97" t="str">
        <f t="shared" si="4"/>
        <v/>
      </c>
      <c r="F161" s="93"/>
      <c r="G161" s="92"/>
      <c r="H161" s="98" t="str">
        <f>IF(B161="","",IF(IF(ISNA(VLOOKUP(A161,RESULTS!$D$2:$D$1001,1,0)),"",VLOOKUP(A161,RESULTS!$D$2:$D$1001,1,0))=A161,"","X"))</f>
        <v/>
      </c>
    </row>
    <row r="162" spans="1:8" x14ac:dyDescent="0.25">
      <c r="A162" s="96">
        <f t="shared" si="5"/>
        <v>161</v>
      </c>
      <c r="B162" s="93"/>
      <c r="C162" s="93"/>
      <c r="D162" s="92"/>
      <c r="E162" s="97" t="str">
        <f t="shared" si="4"/>
        <v/>
      </c>
      <c r="F162" s="93"/>
      <c r="G162" s="92"/>
      <c r="H162" s="98" t="str">
        <f>IF(B162="","",IF(IF(ISNA(VLOOKUP(A162,RESULTS!$D$2:$D$1001,1,0)),"",VLOOKUP(A162,RESULTS!$D$2:$D$1001,1,0))=A162,"","X"))</f>
        <v/>
      </c>
    </row>
    <row r="163" spans="1:8" x14ac:dyDescent="0.25">
      <c r="A163" s="96">
        <f t="shared" si="5"/>
        <v>162</v>
      </c>
      <c r="B163" s="93"/>
      <c r="C163" s="93"/>
      <c r="D163" s="92"/>
      <c r="E163" s="97" t="str">
        <f t="shared" si="4"/>
        <v/>
      </c>
      <c r="F163" s="93"/>
      <c r="G163" s="92"/>
      <c r="H163" s="98" t="str">
        <f>IF(B163="","",IF(IF(ISNA(VLOOKUP(A163,RESULTS!$D$2:$D$1001,1,0)),"",VLOOKUP(A163,RESULTS!$D$2:$D$1001,1,0))=A163,"","X"))</f>
        <v/>
      </c>
    </row>
    <row r="164" spans="1:8" x14ac:dyDescent="0.25">
      <c r="A164" s="96">
        <f t="shared" si="5"/>
        <v>163</v>
      </c>
      <c r="B164" s="93"/>
      <c r="C164" s="93"/>
      <c r="D164" s="92"/>
      <c r="E164" s="97" t="str">
        <f t="shared" si="4"/>
        <v/>
      </c>
      <c r="F164" s="93"/>
      <c r="G164" s="92"/>
      <c r="H164" s="98" t="str">
        <f>IF(B164="","",IF(IF(ISNA(VLOOKUP(A164,RESULTS!$D$2:$D$1001,1,0)),"",VLOOKUP(A164,RESULTS!$D$2:$D$1001,1,0))=A164,"","X"))</f>
        <v/>
      </c>
    </row>
    <row r="165" spans="1:8" x14ac:dyDescent="0.25">
      <c r="A165" s="96">
        <f t="shared" si="5"/>
        <v>164</v>
      </c>
      <c r="B165" s="93"/>
      <c r="C165" s="93"/>
      <c r="D165" s="92"/>
      <c r="E165" s="97" t="str">
        <f t="shared" si="4"/>
        <v/>
      </c>
      <c r="F165" s="93"/>
      <c r="G165" s="92"/>
      <c r="H165" s="98" t="str">
        <f>IF(B165="","",IF(IF(ISNA(VLOOKUP(A165,RESULTS!$D$2:$D$1001,1,0)),"",VLOOKUP(A165,RESULTS!$D$2:$D$1001,1,0))=A165,"","X"))</f>
        <v/>
      </c>
    </row>
    <row r="166" spans="1:8" x14ac:dyDescent="0.25">
      <c r="A166" s="96">
        <f t="shared" si="5"/>
        <v>165</v>
      </c>
      <c r="B166" s="93"/>
      <c r="C166" s="93"/>
      <c r="D166" s="92"/>
      <c r="E166" s="97" t="str">
        <f t="shared" si="4"/>
        <v/>
      </c>
      <c r="F166" s="93"/>
      <c r="G166" s="92"/>
      <c r="H166" s="98" t="str">
        <f>IF(B166="","",IF(IF(ISNA(VLOOKUP(A166,RESULTS!$D$2:$D$1001,1,0)),"",VLOOKUP(A166,RESULTS!$D$2:$D$1001,1,0))=A166,"","X"))</f>
        <v/>
      </c>
    </row>
    <row r="167" spans="1:8" x14ac:dyDescent="0.25">
      <c r="A167" s="96">
        <f t="shared" si="5"/>
        <v>166</v>
      </c>
      <c r="B167" s="93"/>
      <c r="C167" s="93"/>
      <c r="D167" s="92"/>
      <c r="E167" s="97" t="str">
        <f t="shared" ref="E167:E230" si="6">LEFT(D167,1)</f>
        <v/>
      </c>
      <c r="F167" s="93"/>
      <c r="G167" s="92"/>
      <c r="H167" s="98" t="str">
        <f>IF(B167="","",IF(IF(ISNA(VLOOKUP(A167,RESULTS!$D$2:$D$1001,1,0)),"",VLOOKUP(A167,RESULTS!$D$2:$D$1001,1,0))=A167,"","X"))</f>
        <v/>
      </c>
    </row>
    <row r="168" spans="1:8" x14ac:dyDescent="0.25">
      <c r="A168" s="96">
        <f t="shared" si="5"/>
        <v>167</v>
      </c>
      <c r="B168" s="93"/>
      <c r="C168" s="93"/>
      <c r="D168" s="92"/>
      <c r="E168" s="97" t="str">
        <f t="shared" si="6"/>
        <v/>
      </c>
      <c r="F168" s="93"/>
      <c r="G168" s="92"/>
      <c r="H168" s="98" t="str">
        <f>IF(B168="","",IF(IF(ISNA(VLOOKUP(A168,RESULTS!$D$2:$D$1001,1,0)),"",VLOOKUP(A168,RESULTS!$D$2:$D$1001,1,0))=A168,"","X"))</f>
        <v/>
      </c>
    </row>
    <row r="169" spans="1:8" x14ac:dyDescent="0.25">
      <c r="A169" s="96">
        <f t="shared" si="5"/>
        <v>168</v>
      </c>
      <c r="B169" s="93"/>
      <c r="C169" s="93"/>
      <c r="D169" s="92"/>
      <c r="E169" s="97" t="str">
        <f t="shared" si="6"/>
        <v/>
      </c>
      <c r="F169" s="93"/>
      <c r="G169" s="92"/>
      <c r="H169" s="98" t="str">
        <f>IF(B169="","",IF(IF(ISNA(VLOOKUP(A169,RESULTS!$D$2:$D$1001,1,0)),"",VLOOKUP(A169,RESULTS!$D$2:$D$1001,1,0))=A169,"","X"))</f>
        <v/>
      </c>
    </row>
    <row r="170" spans="1:8" x14ac:dyDescent="0.25">
      <c r="A170" s="96">
        <f t="shared" si="5"/>
        <v>169</v>
      </c>
      <c r="B170" s="93"/>
      <c r="C170" s="93"/>
      <c r="D170" s="92"/>
      <c r="E170" s="97" t="str">
        <f t="shared" si="6"/>
        <v/>
      </c>
      <c r="F170" s="93"/>
      <c r="G170" s="92"/>
      <c r="H170" s="98" t="str">
        <f>IF(B170="","",IF(IF(ISNA(VLOOKUP(A170,RESULTS!$D$2:$D$1001,1,0)),"",VLOOKUP(A170,RESULTS!$D$2:$D$1001,1,0))=A170,"","X"))</f>
        <v/>
      </c>
    </row>
    <row r="171" spans="1:8" x14ac:dyDescent="0.25">
      <c r="A171" s="96">
        <f t="shared" si="5"/>
        <v>170</v>
      </c>
      <c r="B171" s="93"/>
      <c r="C171" s="93"/>
      <c r="D171" s="92"/>
      <c r="E171" s="97" t="str">
        <f t="shared" si="6"/>
        <v/>
      </c>
      <c r="F171" s="93"/>
      <c r="G171" s="92"/>
      <c r="H171" s="98" t="str">
        <f>IF(B171="","",IF(IF(ISNA(VLOOKUP(A171,RESULTS!$D$2:$D$1001,1,0)),"",VLOOKUP(A171,RESULTS!$D$2:$D$1001,1,0))=A171,"","X"))</f>
        <v/>
      </c>
    </row>
    <row r="172" spans="1:8" x14ac:dyDescent="0.25">
      <c r="A172" s="96">
        <f t="shared" si="5"/>
        <v>171</v>
      </c>
      <c r="B172" s="93"/>
      <c r="C172" s="93"/>
      <c r="D172" s="92"/>
      <c r="E172" s="97" t="str">
        <f t="shared" si="6"/>
        <v/>
      </c>
      <c r="F172" s="93"/>
      <c r="G172" s="92"/>
      <c r="H172" s="98" t="str">
        <f>IF(B172="","",IF(IF(ISNA(VLOOKUP(A172,RESULTS!$D$2:$D$1001,1,0)),"",VLOOKUP(A172,RESULTS!$D$2:$D$1001,1,0))=A172,"","X"))</f>
        <v/>
      </c>
    </row>
    <row r="173" spans="1:8" x14ac:dyDescent="0.25">
      <c r="A173" s="96">
        <f t="shared" si="5"/>
        <v>172</v>
      </c>
      <c r="B173" s="93"/>
      <c r="C173" s="93"/>
      <c r="D173" s="92"/>
      <c r="E173" s="97" t="str">
        <f t="shared" si="6"/>
        <v/>
      </c>
      <c r="F173" s="93"/>
      <c r="G173" s="92"/>
      <c r="H173" s="98" t="str">
        <f>IF(B173="","",IF(IF(ISNA(VLOOKUP(A173,RESULTS!$D$2:$D$1001,1,0)),"",VLOOKUP(A173,RESULTS!$D$2:$D$1001,1,0))=A173,"","X"))</f>
        <v/>
      </c>
    </row>
    <row r="174" spans="1:8" x14ac:dyDescent="0.25">
      <c r="A174" s="96">
        <f t="shared" si="5"/>
        <v>173</v>
      </c>
      <c r="B174" s="93"/>
      <c r="C174" s="93"/>
      <c r="D174" s="92"/>
      <c r="E174" s="97" t="str">
        <f t="shared" si="6"/>
        <v/>
      </c>
      <c r="F174" s="93"/>
      <c r="G174" s="92"/>
      <c r="H174" s="98" t="str">
        <f>IF(B174="","",IF(IF(ISNA(VLOOKUP(A174,RESULTS!$D$2:$D$1001,1,0)),"",VLOOKUP(A174,RESULTS!$D$2:$D$1001,1,0))=A174,"","X"))</f>
        <v/>
      </c>
    </row>
    <row r="175" spans="1:8" x14ac:dyDescent="0.25">
      <c r="A175" s="96">
        <f t="shared" si="5"/>
        <v>174</v>
      </c>
      <c r="B175" s="93"/>
      <c r="C175" s="93"/>
      <c r="D175" s="92"/>
      <c r="E175" s="97" t="str">
        <f t="shared" si="6"/>
        <v/>
      </c>
      <c r="F175" s="93"/>
      <c r="G175" s="92"/>
      <c r="H175" s="98" t="str">
        <f>IF(B175="","",IF(IF(ISNA(VLOOKUP(A175,RESULTS!$D$2:$D$1001,1,0)),"",VLOOKUP(A175,RESULTS!$D$2:$D$1001,1,0))=A175,"","X"))</f>
        <v/>
      </c>
    </row>
    <row r="176" spans="1:8" x14ac:dyDescent="0.25">
      <c r="A176" s="96">
        <f t="shared" si="5"/>
        <v>175</v>
      </c>
      <c r="B176" s="93"/>
      <c r="C176" s="93"/>
      <c r="D176" s="92"/>
      <c r="E176" s="97" t="str">
        <f t="shared" si="6"/>
        <v/>
      </c>
      <c r="F176" s="93"/>
      <c r="G176" s="92"/>
      <c r="H176" s="98" t="str">
        <f>IF(B176="","",IF(IF(ISNA(VLOOKUP(A176,RESULTS!$D$2:$D$1001,1,0)),"",VLOOKUP(A176,RESULTS!$D$2:$D$1001,1,0))=A176,"","X"))</f>
        <v/>
      </c>
    </row>
    <row r="177" spans="1:8" x14ac:dyDescent="0.25">
      <c r="A177" s="96">
        <f t="shared" si="5"/>
        <v>176</v>
      </c>
      <c r="B177" s="93"/>
      <c r="C177" s="93"/>
      <c r="D177" s="92"/>
      <c r="E177" s="97" t="str">
        <f t="shared" si="6"/>
        <v/>
      </c>
      <c r="F177" s="93"/>
      <c r="G177" s="92"/>
      <c r="H177" s="98" t="str">
        <f>IF(B177="","",IF(IF(ISNA(VLOOKUP(A177,RESULTS!$D$2:$D$1001,1,0)),"",VLOOKUP(A177,RESULTS!$D$2:$D$1001,1,0))=A177,"","X"))</f>
        <v/>
      </c>
    </row>
    <row r="178" spans="1:8" x14ac:dyDescent="0.25">
      <c r="A178" s="96">
        <f t="shared" si="5"/>
        <v>177</v>
      </c>
      <c r="B178" s="93"/>
      <c r="C178" s="93"/>
      <c r="D178" s="92"/>
      <c r="E178" s="97" t="str">
        <f t="shared" si="6"/>
        <v/>
      </c>
      <c r="F178" s="93"/>
      <c r="G178" s="92"/>
      <c r="H178" s="98" t="str">
        <f>IF(B178="","",IF(IF(ISNA(VLOOKUP(A178,RESULTS!$D$2:$D$1001,1,0)),"",VLOOKUP(A178,RESULTS!$D$2:$D$1001,1,0))=A178,"","X"))</f>
        <v/>
      </c>
    </row>
    <row r="179" spans="1:8" x14ac:dyDescent="0.25">
      <c r="A179" s="96">
        <f t="shared" si="5"/>
        <v>178</v>
      </c>
      <c r="B179" s="93"/>
      <c r="C179" s="93"/>
      <c r="D179" s="92"/>
      <c r="E179" s="97" t="str">
        <f t="shared" si="6"/>
        <v/>
      </c>
      <c r="F179" s="93"/>
      <c r="G179" s="92"/>
      <c r="H179" s="98" t="str">
        <f>IF(B179="","",IF(IF(ISNA(VLOOKUP(A179,RESULTS!$D$2:$D$1001,1,0)),"",VLOOKUP(A179,RESULTS!$D$2:$D$1001,1,0))=A179,"","X"))</f>
        <v/>
      </c>
    </row>
    <row r="180" spans="1:8" x14ac:dyDescent="0.25">
      <c r="A180" s="96">
        <f t="shared" si="5"/>
        <v>179</v>
      </c>
      <c r="B180" s="93"/>
      <c r="C180" s="93"/>
      <c r="D180" s="92"/>
      <c r="E180" s="97" t="str">
        <f t="shared" si="6"/>
        <v/>
      </c>
      <c r="F180" s="93"/>
      <c r="G180" s="92"/>
      <c r="H180" s="98" t="str">
        <f>IF(B180="","",IF(IF(ISNA(VLOOKUP(A180,RESULTS!$D$2:$D$1001,1,0)),"",VLOOKUP(A180,RESULTS!$D$2:$D$1001,1,0))=A180,"","X"))</f>
        <v/>
      </c>
    </row>
    <row r="181" spans="1:8" x14ac:dyDescent="0.25">
      <c r="A181" s="96">
        <f t="shared" si="5"/>
        <v>180</v>
      </c>
      <c r="B181" s="93"/>
      <c r="C181" s="93"/>
      <c r="D181" s="92"/>
      <c r="E181" s="97" t="str">
        <f t="shared" si="6"/>
        <v/>
      </c>
      <c r="F181" s="93"/>
      <c r="G181" s="92"/>
      <c r="H181" s="98" t="str">
        <f>IF(B181="","",IF(IF(ISNA(VLOOKUP(A181,RESULTS!$D$2:$D$1001,1,0)),"",VLOOKUP(A181,RESULTS!$D$2:$D$1001,1,0))=A181,"","X"))</f>
        <v/>
      </c>
    </row>
    <row r="182" spans="1:8" x14ac:dyDescent="0.25">
      <c r="A182" s="96">
        <f t="shared" si="5"/>
        <v>181</v>
      </c>
      <c r="B182" s="93"/>
      <c r="C182" s="93"/>
      <c r="D182" s="92"/>
      <c r="E182" s="97" t="str">
        <f t="shared" si="6"/>
        <v/>
      </c>
      <c r="F182" s="93"/>
      <c r="G182" s="92"/>
      <c r="H182" s="98" t="str">
        <f>IF(B182="","",IF(IF(ISNA(VLOOKUP(A182,RESULTS!$D$2:$D$1001,1,0)),"",VLOOKUP(A182,RESULTS!$D$2:$D$1001,1,0))=A182,"","X"))</f>
        <v/>
      </c>
    </row>
    <row r="183" spans="1:8" x14ac:dyDescent="0.25">
      <c r="A183" s="96">
        <f t="shared" si="5"/>
        <v>182</v>
      </c>
      <c r="B183" s="93"/>
      <c r="C183" s="93"/>
      <c r="D183" s="92"/>
      <c r="E183" s="97" t="str">
        <f t="shared" si="6"/>
        <v/>
      </c>
      <c r="F183" s="93"/>
      <c r="G183" s="92"/>
      <c r="H183" s="98" t="str">
        <f>IF(B183="","",IF(IF(ISNA(VLOOKUP(A183,RESULTS!$D$2:$D$1001,1,0)),"",VLOOKUP(A183,RESULTS!$D$2:$D$1001,1,0))=A183,"","X"))</f>
        <v/>
      </c>
    </row>
    <row r="184" spans="1:8" x14ac:dyDescent="0.25">
      <c r="A184" s="96">
        <f t="shared" si="5"/>
        <v>183</v>
      </c>
      <c r="B184" s="93"/>
      <c r="C184" s="93"/>
      <c r="D184" s="92"/>
      <c r="E184" s="97" t="str">
        <f t="shared" si="6"/>
        <v/>
      </c>
      <c r="F184" s="93"/>
      <c r="G184" s="92"/>
      <c r="H184" s="98" t="str">
        <f>IF(B184="","",IF(IF(ISNA(VLOOKUP(A184,RESULTS!$D$2:$D$1001,1,0)),"",VLOOKUP(A184,RESULTS!$D$2:$D$1001,1,0))=A184,"","X"))</f>
        <v/>
      </c>
    </row>
    <row r="185" spans="1:8" x14ac:dyDescent="0.25">
      <c r="A185" s="96">
        <f t="shared" si="5"/>
        <v>184</v>
      </c>
      <c r="B185" s="93"/>
      <c r="C185" s="93"/>
      <c r="D185" s="92"/>
      <c r="E185" s="97" t="str">
        <f t="shared" si="6"/>
        <v/>
      </c>
      <c r="F185" s="93"/>
      <c r="G185" s="92"/>
      <c r="H185" s="98" t="str">
        <f>IF(B185="","",IF(IF(ISNA(VLOOKUP(A185,RESULTS!$D$2:$D$1001,1,0)),"",VLOOKUP(A185,RESULTS!$D$2:$D$1001,1,0))=A185,"","X"))</f>
        <v/>
      </c>
    </row>
    <row r="186" spans="1:8" x14ac:dyDescent="0.25">
      <c r="A186" s="96">
        <f t="shared" si="5"/>
        <v>185</v>
      </c>
      <c r="B186" s="93"/>
      <c r="C186" s="93"/>
      <c r="D186" s="92"/>
      <c r="E186" s="97" t="str">
        <f t="shared" si="6"/>
        <v/>
      </c>
      <c r="F186" s="93"/>
      <c r="G186" s="92"/>
      <c r="H186" s="98" t="str">
        <f>IF(B186="","",IF(IF(ISNA(VLOOKUP(A186,RESULTS!$D$2:$D$1001,1,0)),"",VLOOKUP(A186,RESULTS!$D$2:$D$1001,1,0))=A186,"","X"))</f>
        <v/>
      </c>
    </row>
    <row r="187" spans="1:8" x14ac:dyDescent="0.25">
      <c r="A187" s="96">
        <f t="shared" si="5"/>
        <v>186</v>
      </c>
      <c r="B187" s="93"/>
      <c r="C187" s="93"/>
      <c r="D187" s="92"/>
      <c r="E187" s="97" t="str">
        <f t="shared" si="6"/>
        <v/>
      </c>
      <c r="F187" s="93"/>
      <c r="G187" s="92"/>
      <c r="H187" s="98" t="str">
        <f>IF(B187="","",IF(IF(ISNA(VLOOKUP(A187,RESULTS!$D$2:$D$1001,1,0)),"",VLOOKUP(A187,RESULTS!$D$2:$D$1001,1,0))=A187,"","X"))</f>
        <v/>
      </c>
    </row>
    <row r="188" spans="1:8" x14ac:dyDescent="0.25">
      <c r="A188" s="96">
        <f t="shared" si="5"/>
        <v>187</v>
      </c>
      <c r="B188" s="93"/>
      <c r="C188" s="93"/>
      <c r="D188" s="92"/>
      <c r="E188" s="97" t="str">
        <f t="shared" si="6"/>
        <v/>
      </c>
      <c r="F188" s="93"/>
      <c r="G188" s="92"/>
      <c r="H188" s="98" t="str">
        <f>IF(B188="","",IF(IF(ISNA(VLOOKUP(A188,RESULTS!$D$2:$D$1001,1,0)),"",VLOOKUP(A188,RESULTS!$D$2:$D$1001,1,0))=A188,"","X"))</f>
        <v/>
      </c>
    </row>
    <row r="189" spans="1:8" x14ac:dyDescent="0.25">
      <c r="A189" s="96">
        <f t="shared" si="5"/>
        <v>188</v>
      </c>
      <c r="B189" s="93"/>
      <c r="C189" s="93"/>
      <c r="D189" s="92"/>
      <c r="E189" s="97" t="str">
        <f t="shared" si="6"/>
        <v/>
      </c>
      <c r="F189" s="93"/>
      <c r="G189" s="92"/>
      <c r="H189" s="98" t="str">
        <f>IF(B189="","",IF(IF(ISNA(VLOOKUP(A189,RESULTS!$D$2:$D$1001,1,0)),"",VLOOKUP(A189,RESULTS!$D$2:$D$1001,1,0))=A189,"","X"))</f>
        <v/>
      </c>
    </row>
    <row r="190" spans="1:8" x14ac:dyDescent="0.25">
      <c r="A190" s="96">
        <f t="shared" si="5"/>
        <v>189</v>
      </c>
      <c r="B190" s="93"/>
      <c r="C190" s="93"/>
      <c r="D190" s="92"/>
      <c r="E190" s="97" t="str">
        <f t="shared" si="6"/>
        <v/>
      </c>
      <c r="F190" s="93"/>
      <c r="G190" s="92"/>
      <c r="H190" s="98" t="str">
        <f>IF(B190="","",IF(IF(ISNA(VLOOKUP(A190,RESULTS!$D$2:$D$1001,1,0)),"",VLOOKUP(A190,RESULTS!$D$2:$D$1001,1,0))=A190,"","X"))</f>
        <v/>
      </c>
    </row>
    <row r="191" spans="1:8" x14ac:dyDescent="0.25">
      <c r="A191" s="96">
        <f t="shared" si="5"/>
        <v>190</v>
      </c>
      <c r="B191" s="93"/>
      <c r="C191" s="93"/>
      <c r="D191" s="92"/>
      <c r="E191" s="97" t="str">
        <f t="shared" si="6"/>
        <v/>
      </c>
      <c r="F191" s="93"/>
      <c r="G191" s="92"/>
      <c r="H191" s="98" t="str">
        <f>IF(B191="","",IF(IF(ISNA(VLOOKUP(A191,RESULTS!$D$2:$D$1001,1,0)),"",VLOOKUP(A191,RESULTS!$D$2:$D$1001,1,0))=A191,"","X"))</f>
        <v/>
      </c>
    </row>
    <row r="192" spans="1:8" x14ac:dyDescent="0.25">
      <c r="A192" s="96">
        <f t="shared" si="5"/>
        <v>191</v>
      </c>
      <c r="B192" s="93"/>
      <c r="C192" s="93"/>
      <c r="D192" s="92"/>
      <c r="E192" s="97" t="str">
        <f t="shared" si="6"/>
        <v/>
      </c>
      <c r="F192" s="93"/>
      <c r="G192" s="92"/>
      <c r="H192" s="98" t="str">
        <f>IF(B192="","",IF(IF(ISNA(VLOOKUP(A192,RESULTS!$D$2:$D$1001,1,0)),"",VLOOKUP(A192,RESULTS!$D$2:$D$1001,1,0))=A192,"","X"))</f>
        <v/>
      </c>
    </row>
    <row r="193" spans="1:8" x14ac:dyDescent="0.25">
      <c r="A193" s="96">
        <f t="shared" si="5"/>
        <v>192</v>
      </c>
      <c r="B193" s="93"/>
      <c r="C193" s="93"/>
      <c r="D193" s="92"/>
      <c r="E193" s="97" t="str">
        <f t="shared" si="6"/>
        <v/>
      </c>
      <c r="F193" s="93"/>
      <c r="G193" s="92"/>
      <c r="H193" s="98" t="str">
        <f>IF(B193="","",IF(IF(ISNA(VLOOKUP(A193,RESULTS!$D$2:$D$1001,1,0)),"",VLOOKUP(A193,RESULTS!$D$2:$D$1001,1,0))=A193,"","X"))</f>
        <v/>
      </c>
    </row>
    <row r="194" spans="1:8" x14ac:dyDescent="0.25">
      <c r="A194" s="96">
        <f t="shared" si="5"/>
        <v>193</v>
      </c>
      <c r="B194" s="93"/>
      <c r="C194" s="93"/>
      <c r="D194" s="92"/>
      <c r="E194" s="97" t="str">
        <f t="shared" si="6"/>
        <v/>
      </c>
      <c r="F194" s="93"/>
      <c r="G194" s="92"/>
      <c r="H194" s="98" t="str">
        <f>IF(B194="","",IF(IF(ISNA(VLOOKUP(A194,RESULTS!$D$2:$D$1001,1,0)),"",VLOOKUP(A194,RESULTS!$D$2:$D$1001,1,0))=A194,"","X"))</f>
        <v/>
      </c>
    </row>
    <row r="195" spans="1:8" x14ac:dyDescent="0.25">
      <c r="A195" s="96">
        <f t="shared" ref="A195:A258" si="7">A194+1</f>
        <v>194</v>
      </c>
      <c r="B195" s="93"/>
      <c r="C195" s="93"/>
      <c r="D195" s="92"/>
      <c r="E195" s="97" t="str">
        <f t="shared" si="6"/>
        <v/>
      </c>
      <c r="F195" s="93"/>
      <c r="G195" s="92"/>
      <c r="H195" s="98" t="str">
        <f>IF(B195="","",IF(IF(ISNA(VLOOKUP(A195,RESULTS!$D$2:$D$1001,1,0)),"",VLOOKUP(A195,RESULTS!$D$2:$D$1001,1,0))=A195,"","X"))</f>
        <v/>
      </c>
    </row>
    <row r="196" spans="1:8" x14ac:dyDescent="0.25">
      <c r="A196" s="96">
        <f t="shared" si="7"/>
        <v>195</v>
      </c>
      <c r="B196" s="93"/>
      <c r="C196" s="93"/>
      <c r="D196" s="92"/>
      <c r="E196" s="97" t="str">
        <f t="shared" si="6"/>
        <v/>
      </c>
      <c r="F196" s="93"/>
      <c r="G196" s="92"/>
      <c r="H196" s="98" t="str">
        <f>IF(B196="","",IF(IF(ISNA(VLOOKUP(A196,RESULTS!$D$2:$D$1001,1,0)),"",VLOOKUP(A196,RESULTS!$D$2:$D$1001,1,0))=A196,"","X"))</f>
        <v/>
      </c>
    </row>
    <row r="197" spans="1:8" x14ac:dyDescent="0.25">
      <c r="A197" s="96">
        <f t="shared" si="7"/>
        <v>196</v>
      </c>
      <c r="B197" s="93"/>
      <c r="C197" s="93"/>
      <c r="D197" s="92"/>
      <c r="E197" s="97" t="str">
        <f t="shared" si="6"/>
        <v/>
      </c>
      <c r="F197" s="93"/>
      <c r="G197" s="92"/>
      <c r="H197" s="98" t="str">
        <f>IF(B197="","",IF(IF(ISNA(VLOOKUP(A197,RESULTS!$D$2:$D$1001,1,0)),"",VLOOKUP(A197,RESULTS!$D$2:$D$1001,1,0))=A197,"","X"))</f>
        <v/>
      </c>
    </row>
    <row r="198" spans="1:8" x14ac:dyDescent="0.25">
      <c r="A198" s="96">
        <f t="shared" si="7"/>
        <v>197</v>
      </c>
      <c r="B198" s="93"/>
      <c r="C198" s="93"/>
      <c r="D198" s="92"/>
      <c r="E198" s="97" t="str">
        <f t="shared" si="6"/>
        <v/>
      </c>
      <c r="F198" s="93"/>
      <c r="G198" s="92"/>
      <c r="H198" s="98" t="str">
        <f>IF(B198="","",IF(IF(ISNA(VLOOKUP(A198,RESULTS!$D$2:$D$1001,1,0)),"",VLOOKUP(A198,RESULTS!$D$2:$D$1001,1,0))=A198,"","X"))</f>
        <v/>
      </c>
    </row>
    <row r="199" spans="1:8" x14ac:dyDescent="0.25">
      <c r="A199" s="96">
        <f t="shared" si="7"/>
        <v>198</v>
      </c>
      <c r="B199" s="93"/>
      <c r="C199" s="93"/>
      <c r="D199" s="92"/>
      <c r="E199" s="97" t="str">
        <f t="shared" si="6"/>
        <v/>
      </c>
      <c r="F199" s="93"/>
      <c r="G199" s="92"/>
      <c r="H199" s="98" t="str">
        <f>IF(B199="","",IF(IF(ISNA(VLOOKUP(A199,RESULTS!$D$2:$D$1001,1,0)),"",VLOOKUP(A199,RESULTS!$D$2:$D$1001,1,0))=A199,"","X"))</f>
        <v/>
      </c>
    </row>
    <row r="200" spans="1:8" x14ac:dyDescent="0.25">
      <c r="A200" s="96">
        <f t="shared" si="7"/>
        <v>199</v>
      </c>
      <c r="B200" s="93"/>
      <c r="C200" s="93"/>
      <c r="D200" s="92"/>
      <c r="E200" s="97" t="str">
        <f t="shared" si="6"/>
        <v/>
      </c>
      <c r="F200" s="93"/>
      <c r="G200" s="92"/>
      <c r="H200" s="98" t="str">
        <f>IF(B200="","",IF(IF(ISNA(VLOOKUP(A200,RESULTS!$D$2:$D$1001,1,0)),"",VLOOKUP(A200,RESULTS!$D$2:$D$1001,1,0))=A200,"","X"))</f>
        <v/>
      </c>
    </row>
    <row r="201" spans="1:8" x14ac:dyDescent="0.25">
      <c r="A201" s="96">
        <f t="shared" si="7"/>
        <v>200</v>
      </c>
      <c r="B201" s="93"/>
      <c r="C201" s="93"/>
      <c r="D201" s="92"/>
      <c r="E201" s="97" t="str">
        <f t="shared" si="6"/>
        <v/>
      </c>
      <c r="F201" s="93"/>
      <c r="G201" s="92"/>
      <c r="H201" s="98" t="str">
        <f>IF(B201="","",IF(IF(ISNA(VLOOKUP(A201,RESULTS!$D$2:$D$1001,1,0)),"",VLOOKUP(A201,RESULTS!$D$2:$D$1001,1,0))=A201,"","X"))</f>
        <v/>
      </c>
    </row>
    <row r="202" spans="1:8" x14ac:dyDescent="0.25">
      <c r="A202" s="96">
        <f t="shared" si="7"/>
        <v>201</v>
      </c>
      <c r="B202" s="93"/>
      <c r="C202" s="93"/>
      <c r="D202" s="92"/>
      <c r="E202" s="97" t="str">
        <f t="shared" si="6"/>
        <v/>
      </c>
      <c r="F202" s="93"/>
      <c r="G202" s="92"/>
      <c r="H202" s="98" t="str">
        <f>IF(B202="","",IF(IF(ISNA(VLOOKUP(A202,RESULTS!$D$2:$D$1001,1,0)),"",VLOOKUP(A202,RESULTS!$D$2:$D$1001,1,0))=A202,"","X"))</f>
        <v/>
      </c>
    </row>
    <row r="203" spans="1:8" x14ac:dyDescent="0.25">
      <c r="A203" s="96">
        <f t="shared" si="7"/>
        <v>202</v>
      </c>
      <c r="B203" s="93"/>
      <c r="C203" s="93"/>
      <c r="D203" s="92"/>
      <c r="E203" s="97" t="str">
        <f t="shared" si="6"/>
        <v/>
      </c>
      <c r="F203" s="93"/>
      <c r="G203" s="92"/>
      <c r="H203" s="98" t="str">
        <f>IF(B203="","",IF(IF(ISNA(VLOOKUP(A203,RESULTS!$D$2:$D$1001,1,0)),"",VLOOKUP(A203,RESULTS!$D$2:$D$1001,1,0))=A203,"","X"))</f>
        <v/>
      </c>
    </row>
    <row r="204" spans="1:8" x14ac:dyDescent="0.25">
      <c r="A204" s="96">
        <f t="shared" si="7"/>
        <v>203</v>
      </c>
      <c r="B204" s="93"/>
      <c r="C204" s="93"/>
      <c r="D204" s="92"/>
      <c r="E204" s="97" t="str">
        <f t="shared" si="6"/>
        <v/>
      </c>
      <c r="F204" s="93"/>
      <c r="G204" s="92"/>
      <c r="H204" s="98" t="str">
        <f>IF(B204="","",IF(IF(ISNA(VLOOKUP(A204,RESULTS!$D$2:$D$1001,1,0)),"",VLOOKUP(A204,RESULTS!$D$2:$D$1001,1,0))=A204,"","X"))</f>
        <v/>
      </c>
    </row>
    <row r="205" spans="1:8" x14ac:dyDescent="0.25">
      <c r="A205" s="96">
        <f t="shared" si="7"/>
        <v>204</v>
      </c>
      <c r="B205" s="93"/>
      <c r="C205" s="93"/>
      <c r="D205" s="92"/>
      <c r="E205" s="97" t="str">
        <f t="shared" si="6"/>
        <v/>
      </c>
      <c r="F205" s="93"/>
      <c r="G205" s="92"/>
      <c r="H205" s="98" t="str">
        <f>IF(B205="","",IF(IF(ISNA(VLOOKUP(A205,RESULTS!$D$2:$D$1001,1,0)),"",VLOOKUP(A205,RESULTS!$D$2:$D$1001,1,0))=A205,"","X"))</f>
        <v/>
      </c>
    </row>
    <row r="206" spans="1:8" x14ac:dyDescent="0.25">
      <c r="A206" s="96">
        <f t="shared" si="7"/>
        <v>205</v>
      </c>
      <c r="B206" s="93"/>
      <c r="C206" s="93"/>
      <c r="D206" s="92"/>
      <c r="E206" s="97" t="str">
        <f t="shared" si="6"/>
        <v/>
      </c>
      <c r="F206" s="93"/>
      <c r="G206" s="92"/>
      <c r="H206" s="98" t="str">
        <f>IF(B206="","",IF(IF(ISNA(VLOOKUP(A206,RESULTS!$D$2:$D$1001,1,0)),"",VLOOKUP(A206,RESULTS!$D$2:$D$1001,1,0))=A206,"","X"))</f>
        <v/>
      </c>
    </row>
    <row r="207" spans="1:8" x14ac:dyDescent="0.25">
      <c r="A207" s="96">
        <f t="shared" si="7"/>
        <v>206</v>
      </c>
      <c r="B207" s="93"/>
      <c r="C207" s="93"/>
      <c r="D207" s="92"/>
      <c r="E207" s="97" t="str">
        <f t="shared" si="6"/>
        <v/>
      </c>
      <c r="F207" s="93"/>
      <c r="G207" s="92"/>
      <c r="H207" s="98" t="str">
        <f>IF(B207="","",IF(IF(ISNA(VLOOKUP(A207,RESULTS!$D$2:$D$1001,1,0)),"",VLOOKUP(A207,RESULTS!$D$2:$D$1001,1,0))=A207,"","X"))</f>
        <v/>
      </c>
    </row>
    <row r="208" spans="1:8" x14ac:dyDescent="0.25">
      <c r="A208" s="96">
        <f t="shared" si="7"/>
        <v>207</v>
      </c>
      <c r="B208" s="93"/>
      <c r="C208" s="93"/>
      <c r="D208" s="92"/>
      <c r="E208" s="97" t="str">
        <f t="shared" si="6"/>
        <v/>
      </c>
      <c r="F208" s="93"/>
      <c r="G208" s="92"/>
      <c r="H208" s="98" t="str">
        <f>IF(B208="","",IF(IF(ISNA(VLOOKUP(A208,RESULTS!$D$2:$D$1001,1,0)),"",VLOOKUP(A208,RESULTS!$D$2:$D$1001,1,0))=A208,"","X"))</f>
        <v/>
      </c>
    </row>
    <row r="209" spans="1:8" x14ac:dyDescent="0.25">
      <c r="A209" s="96">
        <f t="shared" si="7"/>
        <v>208</v>
      </c>
      <c r="B209" s="93"/>
      <c r="C209" s="93"/>
      <c r="D209" s="92"/>
      <c r="E209" s="97" t="str">
        <f t="shared" si="6"/>
        <v/>
      </c>
      <c r="F209" s="93"/>
      <c r="G209" s="92"/>
      <c r="H209" s="98" t="str">
        <f>IF(B209="","",IF(IF(ISNA(VLOOKUP(A209,RESULTS!$D$2:$D$1001,1,0)),"",VLOOKUP(A209,RESULTS!$D$2:$D$1001,1,0))=A209,"","X"))</f>
        <v/>
      </c>
    </row>
    <row r="210" spans="1:8" x14ac:dyDescent="0.25">
      <c r="A210" s="96">
        <f t="shared" si="7"/>
        <v>209</v>
      </c>
      <c r="B210" s="93"/>
      <c r="C210" s="93"/>
      <c r="D210" s="92"/>
      <c r="E210" s="97" t="str">
        <f t="shared" si="6"/>
        <v/>
      </c>
      <c r="F210" s="93"/>
      <c r="G210" s="92"/>
      <c r="H210" s="98" t="str">
        <f>IF(B210="","",IF(IF(ISNA(VLOOKUP(A210,RESULTS!$D$2:$D$1001,1,0)),"",VLOOKUP(A210,RESULTS!$D$2:$D$1001,1,0))=A210,"","X"))</f>
        <v/>
      </c>
    </row>
    <row r="211" spans="1:8" x14ac:dyDescent="0.25">
      <c r="A211" s="96">
        <f t="shared" si="7"/>
        <v>210</v>
      </c>
      <c r="B211" s="93"/>
      <c r="C211" s="93"/>
      <c r="D211" s="92"/>
      <c r="E211" s="97" t="str">
        <f t="shared" si="6"/>
        <v/>
      </c>
      <c r="F211" s="93"/>
      <c r="G211" s="92"/>
      <c r="H211" s="98" t="str">
        <f>IF(B211="","",IF(IF(ISNA(VLOOKUP(A211,RESULTS!$D$2:$D$1001,1,0)),"",VLOOKUP(A211,RESULTS!$D$2:$D$1001,1,0))=A211,"","X"))</f>
        <v/>
      </c>
    </row>
    <row r="212" spans="1:8" x14ac:dyDescent="0.25">
      <c r="A212" s="96">
        <f t="shared" si="7"/>
        <v>211</v>
      </c>
      <c r="B212" s="93"/>
      <c r="C212" s="93"/>
      <c r="D212" s="92"/>
      <c r="E212" s="97" t="str">
        <f t="shared" si="6"/>
        <v/>
      </c>
      <c r="F212" s="93"/>
      <c r="G212" s="92"/>
      <c r="H212" s="98" t="str">
        <f>IF(B212="","",IF(IF(ISNA(VLOOKUP(A212,RESULTS!$D$2:$D$1001,1,0)),"",VLOOKUP(A212,RESULTS!$D$2:$D$1001,1,0))=A212,"","X"))</f>
        <v/>
      </c>
    </row>
    <row r="213" spans="1:8" x14ac:dyDescent="0.25">
      <c r="A213" s="96">
        <f t="shared" si="7"/>
        <v>212</v>
      </c>
      <c r="B213" s="93"/>
      <c r="C213" s="93"/>
      <c r="D213" s="92"/>
      <c r="E213" s="97" t="str">
        <f t="shared" si="6"/>
        <v/>
      </c>
      <c r="F213" s="93"/>
      <c r="G213" s="92"/>
      <c r="H213" s="98" t="str">
        <f>IF(B213="","",IF(IF(ISNA(VLOOKUP(A213,RESULTS!$D$2:$D$1001,1,0)),"",VLOOKUP(A213,RESULTS!$D$2:$D$1001,1,0))=A213,"","X"))</f>
        <v/>
      </c>
    </row>
    <row r="214" spans="1:8" x14ac:dyDescent="0.25">
      <c r="A214" s="96">
        <f t="shared" si="7"/>
        <v>213</v>
      </c>
      <c r="B214" s="93"/>
      <c r="C214" s="93"/>
      <c r="D214" s="92"/>
      <c r="E214" s="97" t="str">
        <f t="shared" si="6"/>
        <v/>
      </c>
      <c r="F214" s="93"/>
      <c r="G214" s="92"/>
      <c r="H214" s="98" t="str">
        <f>IF(B214="","",IF(IF(ISNA(VLOOKUP(A214,RESULTS!$D$2:$D$1001,1,0)),"",VLOOKUP(A214,RESULTS!$D$2:$D$1001,1,0))=A214,"","X"))</f>
        <v/>
      </c>
    </row>
    <row r="215" spans="1:8" x14ac:dyDescent="0.25">
      <c r="A215" s="96">
        <f t="shared" si="7"/>
        <v>214</v>
      </c>
      <c r="B215" s="93"/>
      <c r="C215" s="93"/>
      <c r="D215" s="92"/>
      <c r="E215" s="97" t="str">
        <f t="shared" si="6"/>
        <v/>
      </c>
      <c r="F215" s="93"/>
      <c r="G215" s="92"/>
      <c r="H215" s="98" t="str">
        <f>IF(B215="","",IF(IF(ISNA(VLOOKUP(A215,RESULTS!$D$2:$D$1001,1,0)),"",VLOOKUP(A215,RESULTS!$D$2:$D$1001,1,0))=A215,"","X"))</f>
        <v/>
      </c>
    </row>
    <row r="216" spans="1:8" x14ac:dyDescent="0.25">
      <c r="A216" s="96">
        <f t="shared" si="7"/>
        <v>215</v>
      </c>
      <c r="B216" s="93"/>
      <c r="C216" s="93"/>
      <c r="D216" s="92"/>
      <c r="E216" s="97" t="str">
        <f t="shared" si="6"/>
        <v/>
      </c>
      <c r="F216" s="93"/>
      <c r="G216" s="92"/>
      <c r="H216" s="98" t="str">
        <f>IF(B216="","",IF(IF(ISNA(VLOOKUP(A216,RESULTS!$D$2:$D$1001,1,0)),"",VLOOKUP(A216,RESULTS!$D$2:$D$1001,1,0))=A216,"","X"))</f>
        <v/>
      </c>
    </row>
    <row r="217" spans="1:8" x14ac:dyDescent="0.25">
      <c r="A217" s="96">
        <f t="shared" si="7"/>
        <v>216</v>
      </c>
      <c r="B217" s="93"/>
      <c r="C217" s="93"/>
      <c r="D217" s="92"/>
      <c r="E217" s="97" t="str">
        <f t="shared" si="6"/>
        <v/>
      </c>
      <c r="F217" s="93"/>
      <c r="G217" s="92"/>
      <c r="H217" s="98" t="str">
        <f>IF(B217="","",IF(IF(ISNA(VLOOKUP(A217,RESULTS!$D$2:$D$1001,1,0)),"",VLOOKUP(A217,RESULTS!$D$2:$D$1001,1,0))=A217,"","X"))</f>
        <v/>
      </c>
    </row>
    <row r="218" spans="1:8" x14ac:dyDescent="0.25">
      <c r="A218" s="96">
        <f t="shared" si="7"/>
        <v>217</v>
      </c>
      <c r="B218" s="93"/>
      <c r="C218" s="93"/>
      <c r="D218" s="92"/>
      <c r="E218" s="97" t="str">
        <f t="shared" si="6"/>
        <v/>
      </c>
      <c r="F218" s="93"/>
      <c r="G218" s="92"/>
      <c r="H218" s="98" t="str">
        <f>IF(B218="","",IF(IF(ISNA(VLOOKUP(A218,RESULTS!$D$2:$D$1001,1,0)),"",VLOOKUP(A218,RESULTS!$D$2:$D$1001,1,0))=A218,"","X"))</f>
        <v/>
      </c>
    </row>
    <row r="219" spans="1:8" x14ac:dyDescent="0.25">
      <c r="A219" s="96">
        <f t="shared" si="7"/>
        <v>218</v>
      </c>
      <c r="B219" s="93"/>
      <c r="C219" s="93"/>
      <c r="D219" s="92"/>
      <c r="E219" s="97" t="str">
        <f t="shared" si="6"/>
        <v/>
      </c>
      <c r="F219" s="93"/>
      <c r="G219" s="92"/>
      <c r="H219" s="98" t="str">
        <f>IF(B219="","",IF(IF(ISNA(VLOOKUP(A219,RESULTS!$D$2:$D$1001,1,0)),"",VLOOKUP(A219,RESULTS!$D$2:$D$1001,1,0))=A219,"","X"))</f>
        <v/>
      </c>
    </row>
    <row r="220" spans="1:8" x14ac:dyDescent="0.25">
      <c r="A220" s="96">
        <f t="shared" si="7"/>
        <v>219</v>
      </c>
      <c r="B220" s="93"/>
      <c r="C220" s="93"/>
      <c r="D220" s="92"/>
      <c r="E220" s="97" t="str">
        <f t="shared" si="6"/>
        <v/>
      </c>
      <c r="F220" s="93"/>
      <c r="G220" s="92"/>
      <c r="H220" s="98" t="str">
        <f>IF(B220="","",IF(IF(ISNA(VLOOKUP(A220,RESULTS!$D$2:$D$1001,1,0)),"",VLOOKUP(A220,RESULTS!$D$2:$D$1001,1,0))=A220,"","X"))</f>
        <v/>
      </c>
    </row>
    <row r="221" spans="1:8" x14ac:dyDescent="0.25">
      <c r="A221" s="96">
        <f t="shared" si="7"/>
        <v>220</v>
      </c>
      <c r="B221" s="93"/>
      <c r="C221" s="93"/>
      <c r="D221" s="92"/>
      <c r="E221" s="97" t="str">
        <f t="shared" si="6"/>
        <v/>
      </c>
      <c r="F221" s="93"/>
      <c r="G221" s="92"/>
      <c r="H221" s="98" t="str">
        <f>IF(B221="","",IF(IF(ISNA(VLOOKUP(A221,RESULTS!$D$2:$D$1001,1,0)),"",VLOOKUP(A221,RESULTS!$D$2:$D$1001,1,0))=A221,"","X"))</f>
        <v/>
      </c>
    </row>
    <row r="222" spans="1:8" x14ac:dyDescent="0.25">
      <c r="A222" s="96">
        <f t="shared" si="7"/>
        <v>221</v>
      </c>
      <c r="B222" s="93"/>
      <c r="C222" s="93"/>
      <c r="D222" s="92"/>
      <c r="E222" s="97" t="str">
        <f t="shared" si="6"/>
        <v/>
      </c>
      <c r="F222" s="93"/>
      <c r="G222" s="92"/>
      <c r="H222" s="98" t="str">
        <f>IF(B222="","",IF(IF(ISNA(VLOOKUP(A222,RESULTS!$D$2:$D$1001,1,0)),"",VLOOKUP(A222,RESULTS!$D$2:$D$1001,1,0))=A222,"","X"))</f>
        <v/>
      </c>
    </row>
    <row r="223" spans="1:8" x14ac:dyDescent="0.25">
      <c r="A223" s="96">
        <f t="shared" si="7"/>
        <v>222</v>
      </c>
      <c r="B223" s="93"/>
      <c r="C223" s="93"/>
      <c r="D223" s="92"/>
      <c r="E223" s="97" t="str">
        <f t="shared" si="6"/>
        <v/>
      </c>
      <c r="F223" s="93"/>
      <c r="G223" s="92"/>
      <c r="H223" s="98" t="str">
        <f>IF(B223="","",IF(IF(ISNA(VLOOKUP(A223,RESULTS!$D$2:$D$1001,1,0)),"",VLOOKUP(A223,RESULTS!$D$2:$D$1001,1,0))=A223,"","X"))</f>
        <v/>
      </c>
    </row>
    <row r="224" spans="1:8" x14ac:dyDescent="0.25">
      <c r="A224" s="96">
        <f t="shared" si="7"/>
        <v>223</v>
      </c>
      <c r="B224" s="93"/>
      <c r="C224" s="93"/>
      <c r="D224" s="92"/>
      <c r="E224" s="97" t="str">
        <f t="shared" si="6"/>
        <v/>
      </c>
      <c r="F224" s="93"/>
      <c r="G224" s="92"/>
      <c r="H224" s="98" t="str">
        <f>IF(B224="","",IF(IF(ISNA(VLOOKUP(A224,RESULTS!$D$2:$D$1001,1,0)),"",VLOOKUP(A224,RESULTS!$D$2:$D$1001,1,0))=A224,"","X"))</f>
        <v/>
      </c>
    </row>
    <row r="225" spans="1:8" x14ac:dyDescent="0.25">
      <c r="A225" s="96">
        <f t="shared" si="7"/>
        <v>224</v>
      </c>
      <c r="B225" s="93"/>
      <c r="C225" s="93"/>
      <c r="D225" s="92"/>
      <c r="E225" s="97" t="str">
        <f t="shared" si="6"/>
        <v/>
      </c>
      <c r="F225" s="93"/>
      <c r="G225" s="92"/>
      <c r="H225" s="98" t="str">
        <f>IF(B225="","",IF(IF(ISNA(VLOOKUP(A225,RESULTS!$D$2:$D$1001,1,0)),"",VLOOKUP(A225,RESULTS!$D$2:$D$1001,1,0))=A225,"","X"))</f>
        <v/>
      </c>
    </row>
    <row r="226" spans="1:8" x14ac:dyDescent="0.25">
      <c r="A226" s="96">
        <f t="shared" si="7"/>
        <v>225</v>
      </c>
      <c r="B226" s="93"/>
      <c r="C226" s="93"/>
      <c r="D226" s="92"/>
      <c r="E226" s="97" t="str">
        <f t="shared" si="6"/>
        <v/>
      </c>
      <c r="F226" s="93"/>
      <c r="G226" s="92"/>
      <c r="H226" s="98" t="str">
        <f>IF(B226="","",IF(IF(ISNA(VLOOKUP(A226,RESULTS!$D$2:$D$1001,1,0)),"",VLOOKUP(A226,RESULTS!$D$2:$D$1001,1,0))=A226,"","X"))</f>
        <v/>
      </c>
    </row>
    <row r="227" spans="1:8" x14ac:dyDescent="0.25">
      <c r="A227" s="96">
        <f t="shared" si="7"/>
        <v>226</v>
      </c>
      <c r="B227" s="93"/>
      <c r="C227" s="93"/>
      <c r="D227" s="92"/>
      <c r="E227" s="97" t="str">
        <f t="shared" si="6"/>
        <v/>
      </c>
      <c r="F227" s="93"/>
      <c r="G227" s="92"/>
      <c r="H227" s="98" t="str">
        <f>IF(B227="","",IF(IF(ISNA(VLOOKUP(A227,RESULTS!$D$2:$D$1001,1,0)),"",VLOOKUP(A227,RESULTS!$D$2:$D$1001,1,0))=A227,"","X"))</f>
        <v/>
      </c>
    </row>
    <row r="228" spans="1:8" x14ac:dyDescent="0.25">
      <c r="A228" s="96">
        <f t="shared" si="7"/>
        <v>227</v>
      </c>
      <c r="B228" s="93"/>
      <c r="C228" s="93"/>
      <c r="D228" s="92"/>
      <c r="E228" s="97" t="str">
        <f t="shared" si="6"/>
        <v/>
      </c>
      <c r="F228" s="93"/>
      <c r="G228" s="92"/>
      <c r="H228" s="98" t="str">
        <f>IF(B228="","",IF(IF(ISNA(VLOOKUP(A228,RESULTS!$D$2:$D$1001,1,0)),"",VLOOKUP(A228,RESULTS!$D$2:$D$1001,1,0))=A228,"","X"))</f>
        <v/>
      </c>
    </row>
    <row r="229" spans="1:8" x14ac:dyDescent="0.25">
      <c r="A229" s="96">
        <f t="shared" si="7"/>
        <v>228</v>
      </c>
      <c r="B229" s="93"/>
      <c r="C229" s="93"/>
      <c r="D229" s="92"/>
      <c r="E229" s="97" t="str">
        <f t="shared" si="6"/>
        <v/>
      </c>
      <c r="F229" s="93"/>
      <c r="G229" s="92"/>
      <c r="H229" s="98" t="str">
        <f>IF(B229="","",IF(IF(ISNA(VLOOKUP(A229,RESULTS!$D$2:$D$1001,1,0)),"",VLOOKUP(A229,RESULTS!$D$2:$D$1001,1,0))=A229,"","X"))</f>
        <v/>
      </c>
    </row>
    <row r="230" spans="1:8" x14ac:dyDescent="0.25">
      <c r="A230" s="96">
        <f t="shared" si="7"/>
        <v>229</v>
      </c>
      <c r="B230" s="93"/>
      <c r="C230" s="93"/>
      <c r="D230" s="92"/>
      <c r="E230" s="97" t="str">
        <f t="shared" si="6"/>
        <v/>
      </c>
      <c r="F230" s="93"/>
      <c r="G230" s="92"/>
      <c r="H230" s="98" t="str">
        <f>IF(B230="","",IF(IF(ISNA(VLOOKUP(A230,RESULTS!$D$2:$D$1001,1,0)),"",VLOOKUP(A230,RESULTS!$D$2:$D$1001,1,0))=A230,"","X"))</f>
        <v/>
      </c>
    </row>
    <row r="231" spans="1:8" x14ac:dyDescent="0.25">
      <c r="A231" s="96">
        <f t="shared" si="7"/>
        <v>230</v>
      </c>
      <c r="B231" s="93"/>
      <c r="C231" s="93"/>
      <c r="D231" s="92"/>
      <c r="E231" s="97" t="str">
        <f t="shared" ref="E231:E294" si="8">LEFT(D231,1)</f>
        <v/>
      </c>
      <c r="F231" s="93"/>
      <c r="G231" s="92"/>
      <c r="H231" s="98" t="str">
        <f>IF(B231="","",IF(IF(ISNA(VLOOKUP(A231,RESULTS!$D$2:$D$1001,1,0)),"",VLOOKUP(A231,RESULTS!$D$2:$D$1001,1,0))=A231,"","X"))</f>
        <v/>
      </c>
    </row>
    <row r="232" spans="1:8" x14ac:dyDescent="0.25">
      <c r="A232" s="96">
        <f t="shared" si="7"/>
        <v>231</v>
      </c>
      <c r="B232" s="93"/>
      <c r="C232" s="93"/>
      <c r="D232" s="92"/>
      <c r="E232" s="97" t="str">
        <f t="shared" si="8"/>
        <v/>
      </c>
      <c r="F232" s="93"/>
      <c r="G232" s="92"/>
      <c r="H232" s="98" t="str">
        <f>IF(B232="","",IF(IF(ISNA(VLOOKUP(A232,RESULTS!$D$2:$D$1001,1,0)),"",VLOOKUP(A232,RESULTS!$D$2:$D$1001,1,0))=A232,"","X"))</f>
        <v/>
      </c>
    </row>
    <row r="233" spans="1:8" x14ac:dyDescent="0.25">
      <c r="A233" s="96">
        <f t="shared" si="7"/>
        <v>232</v>
      </c>
      <c r="B233" s="93"/>
      <c r="C233" s="93"/>
      <c r="D233" s="92"/>
      <c r="E233" s="97" t="str">
        <f t="shared" si="8"/>
        <v/>
      </c>
      <c r="F233" s="93"/>
      <c r="G233" s="92"/>
      <c r="H233" s="98" t="str">
        <f>IF(B233="","",IF(IF(ISNA(VLOOKUP(A233,RESULTS!$D$2:$D$1001,1,0)),"",VLOOKUP(A233,RESULTS!$D$2:$D$1001,1,0))=A233,"","X"))</f>
        <v/>
      </c>
    </row>
    <row r="234" spans="1:8" x14ac:dyDescent="0.25">
      <c r="A234" s="96">
        <f t="shared" si="7"/>
        <v>233</v>
      </c>
      <c r="B234" s="93"/>
      <c r="C234" s="93"/>
      <c r="D234" s="92"/>
      <c r="E234" s="97" t="str">
        <f t="shared" si="8"/>
        <v/>
      </c>
      <c r="F234" s="93"/>
      <c r="G234" s="92"/>
      <c r="H234" s="98" t="str">
        <f>IF(B234="","",IF(IF(ISNA(VLOOKUP(A234,RESULTS!$D$2:$D$1001,1,0)),"",VLOOKUP(A234,RESULTS!$D$2:$D$1001,1,0))=A234,"","X"))</f>
        <v/>
      </c>
    </row>
    <row r="235" spans="1:8" x14ac:dyDescent="0.25">
      <c r="A235" s="96">
        <f t="shared" si="7"/>
        <v>234</v>
      </c>
      <c r="B235" s="93"/>
      <c r="C235" s="93"/>
      <c r="D235" s="92"/>
      <c r="E235" s="97" t="str">
        <f t="shared" si="8"/>
        <v/>
      </c>
      <c r="F235" s="93"/>
      <c r="G235" s="92"/>
      <c r="H235" s="98" t="str">
        <f>IF(B235="","",IF(IF(ISNA(VLOOKUP(A235,RESULTS!$D$2:$D$1001,1,0)),"",VLOOKUP(A235,RESULTS!$D$2:$D$1001,1,0))=A235,"","X"))</f>
        <v/>
      </c>
    </row>
    <row r="236" spans="1:8" x14ac:dyDescent="0.25">
      <c r="A236" s="96">
        <f t="shared" si="7"/>
        <v>235</v>
      </c>
      <c r="B236" s="93"/>
      <c r="C236" s="93"/>
      <c r="D236" s="92"/>
      <c r="E236" s="97" t="str">
        <f t="shared" si="8"/>
        <v/>
      </c>
      <c r="F236" s="93"/>
      <c r="G236" s="92"/>
      <c r="H236" s="98" t="str">
        <f>IF(B236="","",IF(IF(ISNA(VLOOKUP(A236,RESULTS!$D$2:$D$1001,1,0)),"",VLOOKUP(A236,RESULTS!$D$2:$D$1001,1,0))=A236,"","X"))</f>
        <v/>
      </c>
    </row>
    <row r="237" spans="1:8" x14ac:dyDescent="0.25">
      <c r="A237" s="96">
        <f t="shared" si="7"/>
        <v>236</v>
      </c>
      <c r="B237" s="93"/>
      <c r="C237" s="93"/>
      <c r="D237" s="92"/>
      <c r="E237" s="97" t="str">
        <f t="shared" si="8"/>
        <v/>
      </c>
      <c r="F237" s="93"/>
      <c r="G237" s="92"/>
      <c r="H237" s="98" t="str">
        <f>IF(B237="","",IF(IF(ISNA(VLOOKUP(A237,RESULTS!$D$2:$D$1001,1,0)),"",VLOOKUP(A237,RESULTS!$D$2:$D$1001,1,0))=A237,"","X"))</f>
        <v/>
      </c>
    </row>
    <row r="238" spans="1:8" x14ac:dyDescent="0.25">
      <c r="A238" s="96">
        <f t="shared" si="7"/>
        <v>237</v>
      </c>
      <c r="B238" s="93"/>
      <c r="C238" s="93"/>
      <c r="D238" s="92"/>
      <c r="E238" s="97" t="str">
        <f t="shared" si="8"/>
        <v/>
      </c>
      <c r="F238" s="93"/>
      <c r="G238" s="92"/>
      <c r="H238" s="98" t="str">
        <f>IF(B238="","",IF(IF(ISNA(VLOOKUP(A238,RESULTS!$D$2:$D$1001,1,0)),"",VLOOKUP(A238,RESULTS!$D$2:$D$1001,1,0))=A238,"","X"))</f>
        <v/>
      </c>
    </row>
    <row r="239" spans="1:8" x14ac:dyDescent="0.25">
      <c r="A239" s="96">
        <f t="shared" si="7"/>
        <v>238</v>
      </c>
      <c r="B239" s="93"/>
      <c r="C239" s="93"/>
      <c r="D239" s="92"/>
      <c r="E239" s="97" t="str">
        <f t="shared" si="8"/>
        <v/>
      </c>
      <c r="F239" s="93"/>
      <c r="G239" s="92"/>
      <c r="H239" s="98" t="str">
        <f>IF(B239="","",IF(IF(ISNA(VLOOKUP(A239,RESULTS!$D$2:$D$1001,1,0)),"",VLOOKUP(A239,RESULTS!$D$2:$D$1001,1,0))=A239,"","X"))</f>
        <v/>
      </c>
    </row>
    <row r="240" spans="1:8" x14ac:dyDescent="0.25">
      <c r="A240" s="96">
        <f t="shared" si="7"/>
        <v>239</v>
      </c>
      <c r="B240" s="93"/>
      <c r="C240" s="93"/>
      <c r="D240" s="92"/>
      <c r="E240" s="97" t="str">
        <f t="shared" si="8"/>
        <v/>
      </c>
      <c r="F240" s="93"/>
      <c r="G240" s="92"/>
      <c r="H240" s="98" t="str">
        <f>IF(B240="","",IF(IF(ISNA(VLOOKUP(A240,RESULTS!$D$2:$D$1001,1,0)),"",VLOOKUP(A240,RESULTS!$D$2:$D$1001,1,0))=A240,"","X"))</f>
        <v/>
      </c>
    </row>
    <row r="241" spans="1:8" x14ac:dyDescent="0.25">
      <c r="A241" s="96">
        <f t="shared" si="7"/>
        <v>240</v>
      </c>
      <c r="B241" s="93"/>
      <c r="C241" s="93"/>
      <c r="D241" s="92"/>
      <c r="E241" s="97" t="str">
        <f t="shared" si="8"/>
        <v/>
      </c>
      <c r="F241" s="93"/>
      <c r="G241" s="92"/>
      <c r="H241" s="98" t="str">
        <f>IF(B241="","",IF(IF(ISNA(VLOOKUP(A241,RESULTS!$D$2:$D$1001,1,0)),"",VLOOKUP(A241,RESULTS!$D$2:$D$1001,1,0))=A241,"","X"))</f>
        <v/>
      </c>
    </row>
    <row r="242" spans="1:8" x14ac:dyDescent="0.25">
      <c r="A242" s="96">
        <f t="shared" si="7"/>
        <v>241</v>
      </c>
      <c r="B242" s="93"/>
      <c r="C242" s="93"/>
      <c r="D242" s="92"/>
      <c r="E242" s="97" t="str">
        <f t="shared" si="8"/>
        <v/>
      </c>
      <c r="F242" s="93"/>
      <c r="G242" s="92"/>
      <c r="H242" s="98" t="str">
        <f>IF(B242="","",IF(IF(ISNA(VLOOKUP(A242,RESULTS!$D$2:$D$1001,1,0)),"",VLOOKUP(A242,RESULTS!$D$2:$D$1001,1,0))=A242,"","X"))</f>
        <v/>
      </c>
    </row>
    <row r="243" spans="1:8" x14ac:dyDescent="0.25">
      <c r="A243" s="96">
        <f t="shared" si="7"/>
        <v>242</v>
      </c>
      <c r="B243" s="93"/>
      <c r="C243" s="93"/>
      <c r="D243" s="92"/>
      <c r="E243" s="97" t="str">
        <f t="shared" si="8"/>
        <v/>
      </c>
      <c r="F243" s="93"/>
      <c r="G243" s="92"/>
      <c r="H243" s="98" t="str">
        <f>IF(B243="","",IF(IF(ISNA(VLOOKUP(A243,RESULTS!$D$2:$D$1001,1,0)),"",VLOOKUP(A243,RESULTS!$D$2:$D$1001,1,0))=A243,"","X"))</f>
        <v/>
      </c>
    </row>
    <row r="244" spans="1:8" x14ac:dyDescent="0.25">
      <c r="A244" s="96">
        <f t="shared" si="7"/>
        <v>243</v>
      </c>
      <c r="B244" s="93"/>
      <c r="C244" s="93"/>
      <c r="D244" s="92"/>
      <c r="E244" s="97" t="str">
        <f t="shared" si="8"/>
        <v/>
      </c>
      <c r="F244" s="93"/>
      <c r="G244" s="92"/>
      <c r="H244" s="98" t="str">
        <f>IF(B244="","",IF(IF(ISNA(VLOOKUP(A244,RESULTS!$D$2:$D$1001,1,0)),"",VLOOKUP(A244,RESULTS!$D$2:$D$1001,1,0))=A244,"","X"))</f>
        <v/>
      </c>
    </row>
    <row r="245" spans="1:8" x14ac:dyDescent="0.25">
      <c r="A245" s="96">
        <f t="shared" si="7"/>
        <v>244</v>
      </c>
      <c r="B245" s="93"/>
      <c r="C245" s="93"/>
      <c r="D245" s="92"/>
      <c r="E245" s="97" t="str">
        <f t="shared" si="8"/>
        <v/>
      </c>
      <c r="F245" s="93"/>
      <c r="G245" s="92"/>
      <c r="H245" s="98" t="str">
        <f>IF(B245="","",IF(IF(ISNA(VLOOKUP(A245,RESULTS!$D$2:$D$1001,1,0)),"",VLOOKUP(A245,RESULTS!$D$2:$D$1001,1,0))=A245,"","X"))</f>
        <v/>
      </c>
    </row>
    <row r="246" spans="1:8" x14ac:dyDescent="0.25">
      <c r="A246" s="96">
        <f t="shared" si="7"/>
        <v>245</v>
      </c>
      <c r="B246" s="93"/>
      <c r="C246" s="93"/>
      <c r="D246" s="92"/>
      <c r="E246" s="97" t="str">
        <f t="shared" si="8"/>
        <v/>
      </c>
      <c r="F246" s="93"/>
      <c r="G246" s="92"/>
      <c r="H246" s="98" t="str">
        <f>IF(B246="","",IF(IF(ISNA(VLOOKUP(A246,RESULTS!$D$2:$D$1001,1,0)),"",VLOOKUP(A246,RESULTS!$D$2:$D$1001,1,0))=A246,"","X"))</f>
        <v/>
      </c>
    </row>
    <row r="247" spans="1:8" x14ac:dyDescent="0.25">
      <c r="A247" s="96">
        <f t="shared" si="7"/>
        <v>246</v>
      </c>
      <c r="B247" s="93"/>
      <c r="C247" s="93"/>
      <c r="D247" s="92"/>
      <c r="E247" s="97" t="str">
        <f t="shared" si="8"/>
        <v/>
      </c>
      <c r="F247" s="93"/>
      <c r="G247" s="92"/>
      <c r="H247" s="98" t="str">
        <f>IF(B247="","",IF(IF(ISNA(VLOOKUP(A247,RESULTS!$D$2:$D$1001,1,0)),"",VLOOKUP(A247,RESULTS!$D$2:$D$1001,1,0))=A247,"","X"))</f>
        <v/>
      </c>
    </row>
    <row r="248" spans="1:8" x14ac:dyDescent="0.25">
      <c r="A248" s="96">
        <f t="shared" si="7"/>
        <v>247</v>
      </c>
      <c r="B248" s="93"/>
      <c r="C248" s="93"/>
      <c r="D248" s="92"/>
      <c r="E248" s="97" t="str">
        <f t="shared" si="8"/>
        <v/>
      </c>
      <c r="F248" s="93"/>
      <c r="G248" s="92"/>
      <c r="H248" s="98" t="str">
        <f>IF(B248="","",IF(IF(ISNA(VLOOKUP(A248,RESULTS!$D$2:$D$1001,1,0)),"",VLOOKUP(A248,RESULTS!$D$2:$D$1001,1,0))=A248,"","X"))</f>
        <v/>
      </c>
    </row>
    <row r="249" spans="1:8" x14ac:dyDescent="0.25">
      <c r="A249" s="96">
        <f t="shared" si="7"/>
        <v>248</v>
      </c>
      <c r="B249" s="93"/>
      <c r="C249" s="93"/>
      <c r="D249" s="92"/>
      <c r="E249" s="97" t="str">
        <f t="shared" si="8"/>
        <v/>
      </c>
      <c r="F249" s="93"/>
      <c r="G249" s="92"/>
      <c r="H249" s="98" t="str">
        <f>IF(B249="","",IF(IF(ISNA(VLOOKUP(A249,RESULTS!$D$2:$D$1001,1,0)),"",VLOOKUP(A249,RESULTS!$D$2:$D$1001,1,0))=A249,"","X"))</f>
        <v/>
      </c>
    </row>
    <row r="250" spans="1:8" x14ac:dyDescent="0.25">
      <c r="A250" s="96">
        <f t="shared" si="7"/>
        <v>249</v>
      </c>
      <c r="B250" s="93"/>
      <c r="C250" s="93"/>
      <c r="D250" s="92"/>
      <c r="E250" s="97" t="str">
        <f t="shared" si="8"/>
        <v/>
      </c>
      <c r="F250" s="93"/>
      <c r="G250" s="92"/>
      <c r="H250" s="98" t="str">
        <f>IF(B250="","",IF(IF(ISNA(VLOOKUP(A250,RESULTS!$D$2:$D$1001,1,0)),"",VLOOKUP(A250,RESULTS!$D$2:$D$1001,1,0))=A250,"","X"))</f>
        <v/>
      </c>
    </row>
    <row r="251" spans="1:8" x14ac:dyDescent="0.25">
      <c r="A251" s="96">
        <f t="shared" si="7"/>
        <v>250</v>
      </c>
      <c r="B251" s="93"/>
      <c r="C251" s="93"/>
      <c r="D251" s="92"/>
      <c r="E251" s="97" t="str">
        <f t="shared" si="8"/>
        <v/>
      </c>
      <c r="F251" s="93"/>
      <c r="G251" s="92"/>
      <c r="H251" s="98" t="str">
        <f>IF(B251="","",IF(IF(ISNA(VLOOKUP(A251,RESULTS!$D$2:$D$1001,1,0)),"",VLOOKUP(A251,RESULTS!$D$2:$D$1001,1,0))=A251,"","X"))</f>
        <v/>
      </c>
    </row>
    <row r="252" spans="1:8" x14ac:dyDescent="0.25">
      <c r="A252" s="96">
        <f t="shared" si="7"/>
        <v>251</v>
      </c>
      <c r="B252" s="93"/>
      <c r="C252" s="93"/>
      <c r="D252" s="92"/>
      <c r="E252" s="97" t="str">
        <f t="shared" si="8"/>
        <v/>
      </c>
      <c r="F252" s="93"/>
      <c r="G252" s="92"/>
      <c r="H252" s="98" t="str">
        <f>IF(B252="","",IF(IF(ISNA(VLOOKUP(A252,RESULTS!$D$2:$D$1001,1,0)),"",VLOOKUP(A252,RESULTS!$D$2:$D$1001,1,0))=A252,"","X"))</f>
        <v/>
      </c>
    </row>
    <row r="253" spans="1:8" x14ac:dyDescent="0.25">
      <c r="A253" s="96">
        <f t="shared" si="7"/>
        <v>252</v>
      </c>
      <c r="B253" s="93"/>
      <c r="C253" s="93"/>
      <c r="D253" s="92"/>
      <c r="E253" s="97" t="str">
        <f t="shared" si="8"/>
        <v/>
      </c>
      <c r="F253" s="93"/>
      <c r="G253" s="92"/>
      <c r="H253" s="98" t="str">
        <f>IF(B253="","",IF(IF(ISNA(VLOOKUP(A253,RESULTS!$D$2:$D$1001,1,0)),"",VLOOKUP(A253,RESULTS!$D$2:$D$1001,1,0))=A253,"","X"))</f>
        <v/>
      </c>
    </row>
    <row r="254" spans="1:8" x14ac:dyDescent="0.25">
      <c r="A254" s="96">
        <f t="shared" si="7"/>
        <v>253</v>
      </c>
      <c r="B254" s="93"/>
      <c r="C254" s="93"/>
      <c r="D254" s="92"/>
      <c r="E254" s="97" t="str">
        <f t="shared" si="8"/>
        <v/>
      </c>
      <c r="F254" s="93"/>
      <c r="G254" s="92"/>
      <c r="H254" s="98" t="str">
        <f>IF(B254="","",IF(IF(ISNA(VLOOKUP(A254,RESULTS!$D$2:$D$1001,1,0)),"",VLOOKUP(A254,RESULTS!$D$2:$D$1001,1,0))=A254,"","X"))</f>
        <v/>
      </c>
    </row>
    <row r="255" spans="1:8" x14ac:dyDescent="0.25">
      <c r="A255" s="96">
        <f t="shared" si="7"/>
        <v>254</v>
      </c>
      <c r="B255" s="93"/>
      <c r="C255" s="93"/>
      <c r="D255" s="92"/>
      <c r="E255" s="97" t="str">
        <f t="shared" si="8"/>
        <v/>
      </c>
      <c r="F255" s="93"/>
      <c r="G255" s="92"/>
      <c r="H255" s="98" t="str">
        <f>IF(B255="","",IF(IF(ISNA(VLOOKUP(A255,RESULTS!$D$2:$D$1001,1,0)),"",VLOOKUP(A255,RESULTS!$D$2:$D$1001,1,0))=A255,"","X"))</f>
        <v/>
      </c>
    </row>
    <row r="256" spans="1:8" x14ac:dyDescent="0.25">
      <c r="A256" s="96">
        <f t="shared" si="7"/>
        <v>255</v>
      </c>
      <c r="B256" s="93"/>
      <c r="C256" s="93"/>
      <c r="D256" s="92"/>
      <c r="E256" s="97" t="str">
        <f t="shared" si="8"/>
        <v/>
      </c>
      <c r="F256" s="93"/>
      <c r="G256" s="92"/>
      <c r="H256" s="98" t="str">
        <f>IF(B256="","",IF(IF(ISNA(VLOOKUP(A256,RESULTS!$D$2:$D$1001,1,0)),"",VLOOKUP(A256,RESULTS!$D$2:$D$1001,1,0))=A256,"","X"))</f>
        <v/>
      </c>
    </row>
    <row r="257" spans="1:8" x14ac:dyDescent="0.25">
      <c r="A257" s="96">
        <f t="shared" si="7"/>
        <v>256</v>
      </c>
      <c r="B257" s="93"/>
      <c r="C257" s="93"/>
      <c r="D257" s="92"/>
      <c r="E257" s="97" t="str">
        <f t="shared" si="8"/>
        <v/>
      </c>
      <c r="F257" s="93"/>
      <c r="G257" s="92"/>
      <c r="H257" s="98" t="str">
        <f>IF(B257="","",IF(IF(ISNA(VLOOKUP(A257,RESULTS!$D$2:$D$1001,1,0)),"",VLOOKUP(A257,RESULTS!$D$2:$D$1001,1,0))=A257,"","X"))</f>
        <v/>
      </c>
    </row>
    <row r="258" spans="1:8" x14ac:dyDescent="0.25">
      <c r="A258" s="96">
        <f t="shared" si="7"/>
        <v>257</v>
      </c>
      <c r="B258" s="93"/>
      <c r="C258" s="93"/>
      <c r="D258" s="92"/>
      <c r="E258" s="97" t="str">
        <f t="shared" si="8"/>
        <v/>
      </c>
      <c r="F258" s="93"/>
      <c r="G258" s="92"/>
      <c r="H258" s="98" t="str">
        <f>IF(B258="","",IF(IF(ISNA(VLOOKUP(A258,RESULTS!$D$2:$D$1001,1,0)),"",VLOOKUP(A258,RESULTS!$D$2:$D$1001,1,0))=A258,"","X"))</f>
        <v/>
      </c>
    </row>
    <row r="259" spans="1:8" x14ac:dyDescent="0.25">
      <c r="A259" s="96">
        <f t="shared" ref="A259:A322" si="9">A258+1</f>
        <v>258</v>
      </c>
      <c r="B259" s="93"/>
      <c r="C259" s="93"/>
      <c r="D259" s="92"/>
      <c r="E259" s="97" t="str">
        <f t="shared" si="8"/>
        <v/>
      </c>
      <c r="F259" s="93"/>
      <c r="G259" s="92"/>
      <c r="H259" s="98" t="str">
        <f>IF(B259="","",IF(IF(ISNA(VLOOKUP(A259,RESULTS!$D$2:$D$1001,1,0)),"",VLOOKUP(A259,RESULTS!$D$2:$D$1001,1,0))=A259,"","X"))</f>
        <v/>
      </c>
    </row>
    <row r="260" spans="1:8" x14ac:dyDescent="0.25">
      <c r="A260" s="96">
        <f t="shared" si="9"/>
        <v>259</v>
      </c>
      <c r="B260" s="93"/>
      <c r="C260" s="93"/>
      <c r="D260" s="92"/>
      <c r="E260" s="97" t="str">
        <f t="shared" si="8"/>
        <v/>
      </c>
      <c r="F260" s="93"/>
      <c r="G260" s="92"/>
      <c r="H260" s="98" t="str">
        <f>IF(B260="","",IF(IF(ISNA(VLOOKUP(A260,RESULTS!$D$2:$D$1001,1,0)),"",VLOOKUP(A260,RESULTS!$D$2:$D$1001,1,0))=A260,"","X"))</f>
        <v/>
      </c>
    </row>
    <row r="261" spans="1:8" x14ac:dyDescent="0.25">
      <c r="A261" s="96">
        <f t="shared" si="9"/>
        <v>260</v>
      </c>
      <c r="B261" s="93"/>
      <c r="C261" s="93"/>
      <c r="D261" s="92"/>
      <c r="E261" s="97" t="str">
        <f t="shared" si="8"/>
        <v/>
      </c>
      <c r="F261" s="93"/>
      <c r="G261" s="92"/>
      <c r="H261" s="98" t="str">
        <f>IF(B261="","",IF(IF(ISNA(VLOOKUP(A261,RESULTS!$D$2:$D$1001,1,0)),"",VLOOKUP(A261,RESULTS!$D$2:$D$1001,1,0))=A261,"","X"))</f>
        <v/>
      </c>
    </row>
    <row r="262" spans="1:8" x14ac:dyDescent="0.25">
      <c r="A262" s="96">
        <f t="shared" si="9"/>
        <v>261</v>
      </c>
      <c r="B262" s="93"/>
      <c r="C262" s="93"/>
      <c r="D262" s="92"/>
      <c r="E262" s="97" t="str">
        <f t="shared" si="8"/>
        <v/>
      </c>
      <c r="F262" s="93"/>
      <c r="G262" s="92"/>
      <c r="H262" s="98" t="str">
        <f>IF(B262="","",IF(IF(ISNA(VLOOKUP(A262,RESULTS!$D$2:$D$1001,1,0)),"",VLOOKUP(A262,RESULTS!$D$2:$D$1001,1,0))=A262,"","X"))</f>
        <v/>
      </c>
    </row>
    <row r="263" spans="1:8" x14ac:dyDescent="0.25">
      <c r="A263" s="96">
        <f t="shared" si="9"/>
        <v>262</v>
      </c>
      <c r="B263" s="93"/>
      <c r="C263" s="93"/>
      <c r="D263" s="92"/>
      <c r="E263" s="97" t="str">
        <f t="shared" si="8"/>
        <v/>
      </c>
      <c r="F263" s="93"/>
      <c r="G263" s="92"/>
      <c r="H263" s="98" t="str">
        <f>IF(B263="","",IF(IF(ISNA(VLOOKUP(A263,RESULTS!$D$2:$D$1001,1,0)),"",VLOOKUP(A263,RESULTS!$D$2:$D$1001,1,0))=A263,"","X"))</f>
        <v/>
      </c>
    </row>
    <row r="264" spans="1:8" x14ac:dyDescent="0.25">
      <c r="A264" s="96">
        <f t="shared" si="9"/>
        <v>263</v>
      </c>
      <c r="B264" s="93"/>
      <c r="C264" s="93"/>
      <c r="D264" s="92"/>
      <c r="E264" s="97" t="str">
        <f t="shared" si="8"/>
        <v/>
      </c>
      <c r="F264" s="93"/>
      <c r="G264" s="92"/>
      <c r="H264" s="98" t="str">
        <f>IF(B264="","",IF(IF(ISNA(VLOOKUP(A264,RESULTS!$D$2:$D$1001,1,0)),"",VLOOKUP(A264,RESULTS!$D$2:$D$1001,1,0))=A264,"","X"))</f>
        <v/>
      </c>
    </row>
    <row r="265" spans="1:8" x14ac:dyDescent="0.25">
      <c r="A265" s="96">
        <f t="shared" si="9"/>
        <v>264</v>
      </c>
      <c r="B265" s="93"/>
      <c r="C265" s="93"/>
      <c r="D265" s="92"/>
      <c r="E265" s="97" t="str">
        <f t="shared" si="8"/>
        <v/>
      </c>
      <c r="F265" s="93"/>
      <c r="G265" s="92"/>
      <c r="H265" s="98" t="str">
        <f>IF(B265="","",IF(IF(ISNA(VLOOKUP(A265,RESULTS!$D$2:$D$1001,1,0)),"",VLOOKUP(A265,RESULTS!$D$2:$D$1001,1,0))=A265,"","X"))</f>
        <v/>
      </c>
    </row>
    <row r="266" spans="1:8" x14ac:dyDescent="0.25">
      <c r="A266" s="96">
        <f t="shared" si="9"/>
        <v>265</v>
      </c>
      <c r="B266" s="93"/>
      <c r="C266" s="93"/>
      <c r="D266" s="92"/>
      <c r="E266" s="97" t="str">
        <f t="shared" si="8"/>
        <v/>
      </c>
      <c r="F266" s="93"/>
      <c r="G266" s="92"/>
      <c r="H266" s="98" t="str">
        <f>IF(B266="","",IF(IF(ISNA(VLOOKUP(A266,RESULTS!$D$2:$D$1001,1,0)),"",VLOOKUP(A266,RESULTS!$D$2:$D$1001,1,0))=A266,"","X"))</f>
        <v/>
      </c>
    </row>
    <row r="267" spans="1:8" x14ac:dyDescent="0.25">
      <c r="A267" s="96">
        <f t="shared" si="9"/>
        <v>266</v>
      </c>
      <c r="B267" s="93"/>
      <c r="C267" s="93"/>
      <c r="D267" s="92"/>
      <c r="E267" s="97" t="str">
        <f t="shared" si="8"/>
        <v/>
      </c>
      <c r="F267" s="93"/>
      <c r="G267" s="92"/>
      <c r="H267" s="98" t="str">
        <f>IF(B267="","",IF(IF(ISNA(VLOOKUP(A267,RESULTS!$D$2:$D$1001,1,0)),"",VLOOKUP(A267,RESULTS!$D$2:$D$1001,1,0))=A267,"","X"))</f>
        <v/>
      </c>
    </row>
    <row r="268" spans="1:8" x14ac:dyDescent="0.25">
      <c r="A268" s="96">
        <f t="shared" si="9"/>
        <v>267</v>
      </c>
      <c r="B268" s="93"/>
      <c r="C268" s="93"/>
      <c r="D268" s="92"/>
      <c r="E268" s="97" t="str">
        <f t="shared" si="8"/>
        <v/>
      </c>
      <c r="F268" s="93"/>
      <c r="G268" s="92"/>
      <c r="H268" s="98" t="str">
        <f>IF(B268="","",IF(IF(ISNA(VLOOKUP(A268,RESULTS!$D$2:$D$1001,1,0)),"",VLOOKUP(A268,RESULTS!$D$2:$D$1001,1,0))=A268,"","X"))</f>
        <v/>
      </c>
    </row>
    <row r="269" spans="1:8" x14ac:dyDescent="0.25">
      <c r="A269" s="96">
        <f t="shared" si="9"/>
        <v>268</v>
      </c>
      <c r="B269" s="93"/>
      <c r="C269" s="93"/>
      <c r="D269" s="92"/>
      <c r="E269" s="97" t="str">
        <f t="shared" si="8"/>
        <v/>
      </c>
      <c r="F269" s="93"/>
      <c r="G269" s="92"/>
      <c r="H269" s="98" t="str">
        <f>IF(B269="","",IF(IF(ISNA(VLOOKUP(A269,RESULTS!$D$2:$D$1001,1,0)),"",VLOOKUP(A269,RESULTS!$D$2:$D$1001,1,0))=A269,"","X"))</f>
        <v/>
      </c>
    </row>
    <row r="270" spans="1:8" x14ac:dyDescent="0.25">
      <c r="A270" s="96">
        <f t="shared" si="9"/>
        <v>269</v>
      </c>
      <c r="B270" s="93"/>
      <c r="C270" s="93"/>
      <c r="D270" s="92"/>
      <c r="E270" s="97" t="str">
        <f t="shared" si="8"/>
        <v/>
      </c>
      <c r="F270" s="93"/>
      <c r="G270" s="92"/>
      <c r="H270" s="98" t="str">
        <f>IF(B270="","",IF(IF(ISNA(VLOOKUP(A270,RESULTS!$D$2:$D$1001,1,0)),"",VLOOKUP(A270,RESULTS!$D$2:$D$1001,1,0))=A270,"","X"))</f>
        <v/>
      </c>
    </row>
    <row r="271" spans="1:8" x14ac:dyDescent="0.25">
      <c r="A271" s="96">
        <f t="shared" si="9"/>
        <v>270</v>
      </c>
      <c r="B271" s="93"/>
      <c r="C271" s="93"/>
      <c r="D271" s="92"/>
      <c r="E271" s="97" t="str">
        <f t="shared" si="8"/>
        <v/>
      </c>
      <c r="F271" s="93"/>
      <c r="G271" s="92"/>
      <c r="H271" s="98" t="str">
        <f>IF(B271="","",IF(IF(ISNA(VLOOKUP(A271,RESULTS!$D$2:$D$1001,1,0)),"",VLOOKUP(A271,RESULTS!$D$2:$D$1001,1,0))=A271,"","X"))</f>
        <v/>
      </c>
    </row>
    <row r="272" spans="1:8" x14ac:dyDescent="0.25">
      <c r="A272" s="96">
        <f t="shared" si="9"/>
        <v>271</v>
      </c>
      <c r="B272" s="93"/>
      <c r="C272" s="93"/>
      <c r="D272" s="92"/>
      <c r="E272" s="97" t="str">
        <f t="shared" si="8"/>
        <v/>
      </c>
      <c r="F272" s="93"/>
      <c r="G272" s="92"/>
      <c r="H272" s="98" t="str">
        <f>IF(B272="","",IF(IF(ISNA(VLOOKUP(A272,RESULTS!$D$2:$D$1001,1,0)),"",VLOOKUP(A272,RESULTS!$D$2:$D$1001,1,0))=A272,"","X"))</f>
        <v/>
      </c>
    </row>
    <row r="273" spans="1:8" x14ac:dyDescent="0.25">
      <c r="A273" s="96">
        <f t="shared" si="9"/>
        <v>272</v>
      </c>
      <c r="B273" s="93"/>
      <c r="C273" s="93"/>
      <c r="D273" s="92"/>
      <c r="E273" s="97" t="str">
        <f t="shared" si="8"/>
        <v/>
      </c>
      <c r="F273" s="93"/>
      <c r="G273" s="92"/>
      <c r="H273" s="98" t="str">
        <f>IF(B273="","",IF(IF(ISNA(VLOOKUP(A273,RESULTS!$D$2:$D$1001,1,0)),"",VLOOKUP(A273,RESULTS!$D$2:$D$1001,1,0))=A273,"","X"))</f>
        <v/>
      </c>
    </row>
    <row r="274" spans="1:8" x14ac:dyDescent="0.25">
      <c r="A274" s="96">
        <f t="shared" si="9"/>
        <v>273</v>
      </c>
      <c r="B274" s="93"/>
      <c r="C274" s="93"/>
      <c r="D274" s="92"/>
      <c r="E274" s="97" t="str">
        <f t="shared" si="8"/>
        <v/>
      </c>
      <c r="F274" s="93"/>
      <c r="G274" s="92"/>
      <c r="H274" s="98" t="str">
        <f>IF(B274="","",IF(IF(ISNA(VLOOKUP(A274,RESULTS!$D$2:$D$1001,1,0)),"",VLOOKUP(A274,RESULTS!$D$2:$D$1001,1,0))=A274,"","X"))</f>
        <v/>
      </c>
    </row>
    <row r="275" spans="1:8" x14ac:dyDescent="0.25">
      <c r="A275" s="96">
        <f t="shared" si="9"/>
        <v>274</v>
      </c>
      <c r="B275" s="93"/>
      <c r="C275" s="93"/>
      <c r="D275" s="92"/>
      <c r="E275" s="97" t="str">
        <f t="shared" si="8"/>
        <v/>
      </c>
      <c r="F275" s="93"/>
      <c r="G275" s="92"/>
      <c r="H275" s="98" t="str">
        <f>IF(B275="","",IF(IF(ISNA(VLOOKUP(A275,RESULTS!$D$2:$D$1001,1,0)),"",VLOOKUP(A275,RESULTS!$D$2:$D$1001,1,0))=A275,"","X"))</f>
        <v/>
      </c>
    </row>
    <row r="276" spans="1:8" x14ac:dyDescent="0.25">
      <c r="A276" s="96">
        <f t="shared" si="9"/>
        <v>275</v>
      </c>
      <c r="B276" s="93"/>
      <c r="C276" s="93"/>
      <c r="D276" s="92"/>
      <c r="E276" s="97" t="str">
        <f t="shared" si="8"/>
        <v/>
      </c>
      <c r="F276" s="93"/>
      <c r="G276" s="92"/>
      <c r="H276" s="98" t="str">
        <f>IF(B276="","",IF(IF(ISNA(VLOOKUP(A276,RESULTS!$D$2:$D$1001,1,0)),"",VLOOKUP(A276,RESULTS!$D$2:$D$1001,1,0))=A276,"","X"))</f>
        <v/>
      </c>
    </row>
    <row r="277" spans="1:8" x14ac:dyDescent="0.25">
      <c r="A277" s="96">
        <f t="shared" si="9"/>
        <v>276</v>
      </c>
      <c r="B277" s="93"/>
      <c r="C277" s="93"/>
      <c r="D277" s="92"/>
      <c r="E277" s="97" t="str">
        <f t="shared" si="8"/>
        <v/>
      </c>
      <c r="F277" s="93"/>
      <c r="G277" s="92"/>
      <c r="H277" s="98" t="str">
        <f>IF(B277="","",IF(IF(ISNA(VLOOKUP(A277,RESULTS!$D$2:$D$1001,1,0)),"",VLOOKUP(A277,RESULTS!$D$2:$D$1001,1,0))=A277,"","X"))</f>
        <v/>
      </c>
    </row>
    <row r="278" spans="1:8" x14ac:dyDescent="0.25">
      <c r="A278" s="96">
        <f t="shared" si="9"/>
        <v>277</v>
      </c>
      <c r="B278" s="93"/>
      <c r="C278" s="93"/>
      <c r="D278" s="92"/>
      <c r="E278" s="97" t="str">
        <f t="shared" si="8"/>
        <v/>
      </c>
      <c r="F278" s="93"/>
      <c r="G278" s="92"/>
      <c r="H278" s="98" t="str">
        <f>IF(B278="","",IF(IF(ISNA(VLOOKUP(A278,RESULTS!$D$2:$D$1001,1,0)),"",VLOOKUP(A278,RESULTS!$D$2:$D$1001,1,0))=A278,"","X"))</f>
        <v/>
      </c>
    </row>
    <row r="279" spans="1:8" x14ac:dyDescent="0.25">
      <c r="A279" s="96">
        <f t="shared" si="9"/>
        <v>278</v>
      </c>
      <c r="B279" s="93"/>
      <c r="C279" s="93"/>
      <c r="D279" s="92"/>
      <c r="E279" s="97" t="str">
        <f t="shared" si="8"/>
        <v/>
      </c>
      <c r="F279" s="93"/>
      <c r="G279" s="92"/>
      <c r="H279" s="98" t="str">
        <f>IF(B279="","",IF(IF(ISNA(VLOOKUP(A279,RESULTS!$D$2:$D$1001,1,0)),"",VLOOKUP(A279,RESULTS!$D$2:$D$1001,1,0))=A279,"","X"))</f>
        <v/>
      </c>
    </row>
    <row r="280" spans="1:8" x14ac:dyDescent="0.25">
      <c r="A280" s="96">
        <f t="shared" si="9"/>
        <v>279</v>
      </c>
      <c r="B280" s="93"/>
      <c r="C280" s="93"/>
      <c r="D280" s="92"/>
      <c r="E280" s="97" t="str">
        <f t="shared" si="8"/>
        <v/>
      </c>
      <c r="F280" s="93"/>
      <c r="G280" s="92"/>
      <c r="H280" s="98" t="str">
        <f>IF(B280="","",IF(IF(ISNA(VLOOKUP(A280,RESULTS!$D$2:$D$1001,1,0)),"",VLOOKUP(A280,RESULTS!$D$2:$D$1001,1,0))=A280,"","X"))</f>
        <v/>
      </c>
    </row>
    <row r="281" spans="1:8" x14ac:dyDescent="0.25">
      <c r="A281" s="96">
        <f t="shared" si="9"/>
        <v>280</v>
      </c>
      <c r="B281" s="93"/>
      <c r="C281" s="93"/>
      <c r="D281" s="92"/>
      <c r="E281" s="97" t="str">
        <f t="shared" si="8"/>
        <v/>
      </c>
      <c r="F281" s="93"/>
      <c r="G281" s="92"/>
      <c r="H281" s="98" t="str">
        <f>IF(B281="","",IF(IF(ISNA(VLOOKUP(A281,RESULTS!$D$2:$D$1001,1,0)),"",VLOOKUP(A281,RESULTS!$D$2:$D$1001,1,0))=A281,"","X"))</f>
        <v/>
      </c>
    </row>
    <row r="282" spans="1:8" x14ac:dyDescent="0.25">
      <c r="A282" s="96">
        <f t="shared" si="9"/>
        <v>281</v>
      </c>
      <c r="B282" s="93"/>
      <c r="C282" s="93"/>
      <c r="D282" s="92"/>
      <c r="E282" s="97" t="str">
        <f t="shared" si="8"/>
        <v/>
      </c>
      <c r="F282" s="93"/>
      <c r="G282" s="92"/>
      <c r="H282" s="98" t="str">
        <f>IF(B282="","",IF(IF(ISNA(VLOOKUP(A282,RESULTS!$D$2:$D$1001,1,0)),"",VLOOKUP(A282,RESULTS!$D$2:$D$1001,1,0))=A282,"","X"))</f>
        <v/>
      </c>
    </row>
    <row r="283" spans="1:8" x14ac:dyDescent="0.25">
      <c r="A283" s="96">
        <f t="shared" si="9"/>
        <v>282</v>
      </c>
      <c r="B283" s="93"/>
      <c r="C283" s="93"/>
      <c r="D283" s="92"/>
      <c r="E283" s="97" t="str">
        <f t="shared" si="8"/>
        <v/>
      </c>
      <c r="F283" s="93"/>
      <c r="G283" s="92"/>
      <c r="H283" s="98" t="str">
        <f>IF(B283="","",IF(IF(ISNA(VLOOKUP(A283,RESULTS!$D$2:$D$1001,1,0)),"",VLOOKUP(A283,RESULTS!$D$2:$D$1001,1,0))=A283,"","X"))</f>
        <v/>
      </c>
    </row>
    <row r="284" spans="1:8" x14ac:dyDescent="0.25">
      <c r="A284" s="96">
        <f t="shared" si="9"/>
        <v>283</v>
      </c>
      <c r="B284" s="93"/>
      <c r="C284" s="93"/>
      <c r="D284" s="92"/>
      <c r="E284" s="97" t="str">
        <f t="shared" si="8"/>
        <v/>
      </c>
      <c r="F284" s="93"/>
      <c r="G284" s="92"/>
      <c r="H284" s="98" t="str">
        <f>IF(B284="","",IF(IF(ISNA(VLOOKUP(A284,RESULTS!$D$2:$D$1001,1,0)),"",VLOOKUP(A284,RESULTS!$D$2:$D$1001,1,0))=A284,"","X"))</f>
        <v/>
      </c>
    </row>
    <row r="285" spans="1:8" x14ac:dyDescent="0.25">
      <c r="A285" s="96">
        <f t="shared" si="9"/>
        <v>284</v>
      </c>
      <c r="B285" s="93"/>
      <c r="C285" s="93"/>
      <c r="D285" s="92"/>
      <c r="E285" s="97" t="str">
        <f t="shared" si="8"/>
        <v/>
      </c>
      <c r="F285" s="93"/>
      <c r="G285" s="92"/>
      <c r="H285" s="98" t="str">
        <f>IF(B285="","",IF(IF(ISNA(VLOOKUP(A285,RESULTS!$D$2:$D$1001,1,0)),"",VLOOKUP(A285,RESULTS!$D$2:$D$1001,1,0))=A285,"","X"))</f>
        <v/>
      </c>
    </row>
    <row r="286" spans="1:8" x14ac:dyDescent="0.25">
      <c r="A286" s="96">
        <f t="shared" si="9"/>
        <v>285</v>
      </c>
      <c r="B286" s="93"/>
      <c r="C286" s="93"/>
      <c r="D286" s="92"/>
      <c r="E286" s="97" t="str">
        <f t="shared" si="8"/>
        <v/>
      </c>
      <c r="F286" s="93"/>
      <c r="G286" s="92"/>
      <c r="H286" s="98" t="str">
        <f>IF(B286="","",IF(IF(ISNA(VLOOKUP(A286,RESULTS!$D$2:$D$1001,1,0)),"",VLOOKUP(A286,RESULTS!$D$2:$D$1001,1,0))=A286,"","X"))</f>
        <v/>
      </c>
    </row>
    <row r="287" spans="1:8" x14ac:dyDescent="0.25">
      <c r="A287" s="96">
        <f t="shared" si="9"/>
        <v>286</v>
      </c>
      <c r="B287" s="93"/>
      <c r="C287" s="93"/>
      <c r="D287" s="92"/>
      <c r="E287" s="97" t="str">
        <f t="shared" si="8"/>
        <v/>
      </c>
      <c r="F287" s="93"/>
      <c r="G287" s="92"/>
      <c r="H287" s="98" t="str">
        <f>IF(B287="","",IF(IF(ISNA(VLOOKUP(A287,RESULTS!$D$2:$D$1001,1,0)),"",VLOOKUP(A287,RESULTS!$D$2:$D$1001,1,0))=A287,"","X"))</f>
        <v/>
      </c>
    </row>
    <row r="288" spans="1:8" x14ac:dyDescent="0.25">
      <c r="A288" s="96">
        <f t="shared" si="9"/>
        <v>287</v>
      </c>
      <c r="B288" s="93"/>
      <c r="C288" s="93"/>
      <c r="D288" s="92"/>
      <c r="E288" s="97" t="str">
        <f t="shared" si="8"/>
        <v/>
      </c>
      <c r="F288" s="93"/>
      <c r="G288" s="92"/>
      <c r="H288" s="98" t="str">
        <f>IF(B288="","",IF(IF(ISNA(VLOOKUP(A288,RESULTS!$D$2:$D$1001,1,0)),"",VLOOKUP(A288,RESULTS!$D$2:$D$1001,1,0))=A288,"","X"))</f>
        <v/>
      </c>
    </row>
    <row r="289" spans="1:8" x14ac:dyDescent="0.25">
      <c r="A289" s="96">
        <f t="shared" si="9"/>
        <v>288</v>
      </c>
      <c r="B289" s="93"/>
      <c r="C289" s="93"/>
      <c r="D289" s="92"/>
      <c r="E289" s="97" t="str">
        <f t="shared" si="8"/>
        <v/>
      </c>
      <c r="F289" s="93"/>
      <c r="G289" s="92"/>
      <c r="H289" s="98" t="str">
        <f>IF(B289="","",IF(IF(ISNA(VLOOKUP(A289,RESULTS!$D$2:$D$1001,1,0)),"",VLOOKUP(A289,RESULTS!$D$2:$D$1001,1,0))=A289,"","X"))</f>
        <v/>
      </c>
    </row>
    <row r="290" spans="1:8" x14ac:dyDescent="0.25">
      <c r="A290" s="96">
        <f t="shared" si="9"/>
        <v>289</v>
      </c>
      <c r="B290" s="93"/>
      <c r="C290" s="93"/>
      <c r="D290" s="92"/>
      <c r="E290" s="97" t="str">
        <f t="shared" si="8"/>
        <v/>
      </c>
      <c r="F290" s="93"/>
      <c r="G290" s="92"/>
      <c r="H290" s="98" t="str">
        <f>IF(B290="","",IF(IF(ISNA(VLOOKUP(A290,RESULTS!$D$2:$D$1001,1,0)),"",VLOOKUP(A290,RESULTS!$D$2:$D$1001,1,0))=A290,"","X"))</f>
        <v/>
      </c>
    </row>
    <row r="291" spans="1:8" x14ac:dyDescent="0.25">
      <c r="A291" s="96">
        <f t="shared" si="9"/>
        <v>290</v>
      </c>
      <c r="B291" s="93"/>
      <c r="C291" s="93"/>
      <c r="D291" s="92"/>
      <c r="E291" s="97" t="str">
        <f t="shared" si="8"/>
        <v/>
      </c>
      <c r="F291" s="93"/>
      <c r="G291" s="92"/>
      <c r="H291" s="98" t="str">
        <f>IF(B291="","",IF(IF(ISNA(VLOOKUP(A291,RESULTS!$D$2:$D$1001,1,0)),"",VLOOKUP(A291,RESULTS!$D$2:$D$1001,1,0))=A291,"","X"))</f>
        <v/>
      </c>
    </row>
    <row r="292" spans="1:8" x14ac:dyDescent="0.25">
      <c r="A292" s="96">
        <f t="shared" si="9"/>
        <v>291</v>
      </c>
      <c r="B292" s="93"/>
      <c r="C292" s="93"/>
      <c r="D292" s="92"/>
      <c r="E292" s="97" t="str">
        <f t="shared" si="8"/>
        <v/>
      </c>
      <c r="F292" s="93"/>
      <c r="G292" s="92"/>
      <c r="H292" s="98" t="str">
        <f>IF(B292="","",IF(IF(ISNA(VLOOKUP(A292,RESULTS!$D$2:$D$1001,1,0)),"",VLOOKUP(A292,RESULTS!$D$2:$D$1001,1,0))=A292,"","X"))</f>
        <v/>
      </c>
    </row>
    <row r="293" spans="1:8" x14ac:dyDescent="0.25">
      <c r="A293" s="96">
        <f t="shared" si="9"/>
        <v>292</v>
      </c>
      <c r="B293" s="93"/>
      <c r="C293" s="93"/>
      <c r="D293" s="92"/>
      <c r="E293" s="97" t="str">
        <f t="shared" si="8"/>
        <v/>
      </c>
      <c r="F293" s="93"/>
      <c r="G293" s="92"/>
      <c r="H293" s="98" t="str">
        <f>IF(B293="","",IF(IF(ISNA(VLOOKUP(A293,RESULTS!$D$2:$D$1001,1,0)),"",VLOOKUP(A293,RESULTS!$D$2:$D$1001,1,0))=A293,"","X"))</f>
        <v/>
      </c>
    </row>
    <row r="294" spans="1:8" x14ac:dyDescent="0.25">
      <c r="A294" s="96">
        <f t="shared" si="9"/>
        <v>293</v>
      </c>
      <c r="B294" s="93"/>
      <c r="C294" s="93"/>
      <c r="D294" s="92"/>
      <c r="E294" s="97" t="str">
        <f t="shared" si="8"/>
        <v/>
      </c>
      <c r="F294" s="93"/>
      <c r="G294" s="92"/>
      <c r="H294" s="98" t="str">
        <f>IF(B294="","",IF(IF(ISNA(VLOOKUP(A294,RESULTS!$D$2:$D$1001,1,0)),"",VLOOKUP(A294,RESULTS!$D$2:$D$1001,1,0))=A294,"","X"))</f>
        <v/>
      </c>
    </row>
    <row r="295" spans="1:8" x14ac:dyDescent="0.25">
      <c r="A295" s="96">
        <f t="shared" si="9"/>
        <v>294</v>
      </c>
      <c r="B295" s="93"/>
      <c r="C295" s="93"/>
      <c r="D295" s="92"/>
      <c r="E295" s="97" t="str">
        <f t="shared" ref="E295:E358" si="10">LEFT(D295,1)</f>
        <v/>
      </c>
      <c r="F295" s="93"/>
      <c r="G295" s="92"/>
      <c r="H295" s="98" t="str">
        <f>IF(B295="","",IF(IF(ISNA(VLOOKUP(A295,RESULTS!$D$2:$D$1001,1,0)),"",VLOOKUP(A295,RESULTS!$D$2:$D$1001,1,0))=A295,"","X"))</f>
        <v/>
      </c>
    </row>
    <row r="296" spans="1:8" x14ac:dyDescent="0.25">
      <c r="A296" s="96">
        <f t="shared" si="9"/>
        <v>295</v>
      </c>
      <c r="B296" s="93"/>
      <c r="C296" s="93"/>
      <c r="D296" s="92"/>
      <c r="E296" s="97" t="str">
        <f t="shared" si="10"/>
        <v/>
      </c>
      <c r="F296" s="93"/>
      <c r="G296" s="92"/>
      <c r="H296" s="98" t="str">
        <f>IF(B296="","",IF(IF(ISNA(VLOOKUP(A296,RESULTS!$D$2:$D$1001,1,0)),"",VLOOKUP(A296,RESULTS!$D$2:$D$1001,1,0))=A296,"","X"))</f>
        <v/>
      </c>
    </row>
    <row r="297" spans="1:8" x14ac:dyDescent="0.25">
      <c r="A297" s="96">
        <f t="shared" si="9"/>
        <v>296</v>
      </c>
      <c r="B297" s="93"/>
      <c r="C297" s="93"/>
      <c r="D297" s="92"/>
      <c r="E297" s="97" t="str">
        <f t="shared" si="10"/>
        <v/>
      </c>
      <c r="F297" s="93"/>
      <c r="G297" s="92"/>
      <c r="H297" s="98" t="str">
        <f>IF(B297="","",IF(IF(ISNA(VLOOKUP(A297,RESULTS!$D$2:$D$1001,1,0)),"",VLOOKUP(A297,RESULTS!$D$2:$D$1001,1,0))=A297,"","X"))</f>
        <v/>
      </c>
    </row>
    <row r="298" spans="1:8" x14ac:dyDescent="0.25">
      <c r="A298" s="96">
        <f t="shared" si="9"/>
        <v>297</v>
      </c>
      <c r="B298" s="93"/>
      <c r="C298" s="93"/>
      <c r="D298" s="92"/>
      <c r="E298" s="97" t="str">
        <f t="shared" si="10"/>
        <v/>
      </c>
      <c r="F298" s="93"/>
      <c r="G298" s="92"/>
      <c r="H298" s="98" t="str">
        <f>IF(B298="","",IF(IF(ISNA(VLOOKUP(A298,RESULTS!$D$2:$D$1001,1,0)),"",VLOOKUP(A298,RESULTS!$D$2:$D$1001,1,0))=A298,"","X"))</f>
        <v/>
      </c>
    </row>
    <row r="299" spans="1:8" x14ac:dyDescent="0.25">
      <c r="A299" s="96">
        <f t="shared" si="9"/>
        <v>298</v>
      </c>
      <c r="B299" s="93"/>
      <c r="C299" s="93"/>
      <c r="D299" s="92"/>
      <c r="E299" s="97" t="str">
        <f t="shared" si="10"/>
        <v/>
      </c>
      <c r="F299" s="93"/>
      <c r="G299" s="92"/>
      <c r="H299" s="98" t="str">
        <f>IF(B299="","",IF(IF(ISNA(VLOOKUP(A299,RESULTS!$D$2:$D$1001,1,0)),"",VLOOKUP(A299,RESULTS!$D$2:$D$1001,1,0))=A299,"","X"))</f>
        <v/>
      </c>
    </row>
    <row r="300" spans="1:8" x14ac:dyDescent="0.25">
      <c r="A300" s="96">
        <f t="shared" si="9"/>
        <v>299</v>
      </c>
      <c r="B300" s="93"/>
      <c r="C300" s="93"/>
      <c r="D300" s="92"/>
      <c r="E300" s="97" t="str">
        <f t="shared" si="10"/>
        <v/>
      </c>
      <c r="F300" s="93"/>
      <c r="G300" s="92"/>
      <c r="H300" s="98" t="str">
        <f>IF(B300="","",IF(IF(ISNA(VLOOKUP(A300,RESULTS!$D$2:$D$1001,1,0)),"",VLOOKUP(A300,RESULTS!$D$2:$D$1001,1,0))=A300,"","X"))</f>
        <v/>
      </c>
    </row>
    <row r="301" spans="1:8" x14ac:dyDescent="0.25">
      <c r="A301" s="96">
        <f t="shared" si="9"/>
        <v>300</v>
      </c>
      <c r="B301" s="93"/>
      <c r="C301" s="93"/>
      <c r="D301" s="92"/>
      <c r="E301" s="97" t="str">
        <f t="shared" si="10"/>
        <v/>
      </c>
      <c r="F301" s="93"/>
      <c r="G301" s="92"/>
      <c r="H301" s="98" t="str">
        <f>IF(B301="","",IF(IF(ISNA(VLOOKUP(A301,RESULTS!$D$2:$D$1001,1,0)),"",VLOOKUP(A301,RESULTS!$D$2:$D$1001,1,0))=A301,"","X"))</f>
        <v/>
      </c>
    </row>
    <row r="302" spans="1:8" x14ac:dyDescent="0.25">
      <c r="A302" s="96">
        <f t="shared" si="9"/>
        <v>301</v>
      </c>
      <c r="B302" s="93"/>
      <c r="C302" s="93"/>
      <c r="D302" s="92"/>
      <c r="E302" s="97" t="str">
        <f t="shared" si="10"/>
        <v/>
      </c>
      <c r="F302" s="93"/>
      <c r="G302" s="92"/>
      <c r="H302" s="98" t="str">
        <f>IF(B302="","",IF(IF(ISNA(VLOOKUP(A302,RESULTS!$D$2:$D$1001,1,0)),"",VLOOKUP(A302,RESULTS!$D$2:$D$1001,1,0))=A302,"","X"))</f>
        <v/>
      </c>
    </row>
    <row r="303" spans="1:8" x14ac:dyDescent="0.25">
      <c r="A303" s="96">
        <f t="shared" si="9"/>
        <v>302</v>
      </c>
      <c r="B303" s="93"/>
      <c r="C303" s="93"/>
      <c r="D303" s="92"/>
      <c r="E303" s="97" t="str">
        <f t="shared" si="10"/>
        <v/>
      </c>
      <c r="F303" s="93"/>
      <c r="G303" s="92"/>
      <c r="H303" s="98" t="str">
        <f>IF(B303="","",IF(IF(ISNA(VLOOKUP(A303,RESULTS!$D$2:$D$1001,1,0)),"",VLOOKUP(A303,RESULTS!$D$2:$D$1001,1,0))=A303,"","X"))</f>
        <v/>
      </c>
    </row>
    <row r="304" spans="1:8" x14ac:dyDescent="0.25">
      <c r="A304" s="96">
        <f t="shared" si="9"/>
        <v>303</v>
      </c>
      <c r="B304" s="93"/>
      <c r="C304" s="93"/>
      <c r="D304" s="92"/>
      <c r="E304" s="97" t="str">
        <f t="shared" si="10"/>
        <v/>
      </c>
      <c r="F304" s="93"/>
      <c r="G304" s="92"/>
      <c r="H304" s="98" t="str">
        <f>IF(B304="","",IF(IF(ISNA(VLOOKUP(A304,RESULTS!$D$2:$D$1001,1,0)),"",VLOOKUP(A304,RESULTS!$D$2:$D$1001,1,0))=A304,"","X"))</f>
        <v/>
      </c>
    </row>
    <row r="305" spans="1:8" x14ac:dyDescent="0.25">
      <c r="A305" s="96">
        <f t="shared" si="9"/>
        <v>304</v>
      </c>
      <c r="B305" s="93"/>
      <c r="C305" s="93"/>
      <c r="D305" s="92"/>
      <c r="E305" s="97" t="str">
        <f t="shared" si="10"/>
        <v/>
      </c>
      <c r="F305" s="93"/>
      <c r="G305" s="92"/>
      <c r="H305" s="98" t="str">
        <f>IF(B305="","",IF(IF(ISNA(VLOOKUP(A305,RESULTS!$D$2:$D$1001,1,0)),"",VLOOKUP(A305,RESULTS!$D$2:$D$1001,1,0))=A305,"","X"))</f>
        <v/>
      </c>
    </row>
    <row r="306" spans="1:8" x14ac:dyDescent="0.25">
      <c r="A306" s="96">
        <f t="shared" si="9"/>
        <v>305</v>
      </c>
      <c r="B306" s="93"/>
      <c r="C306" s="93"/>
      <c r="D306" s="92"/>
      <c r="E306" s="97" t="str">
        <f t="shared" si="10"/>
        <v/>
      </c>
      <c r="F306" s="93"/>
      <c r="G306" s="92"/>
      <c r="H306" s="98" t="str">
        <f>IF(B306="","",IF(IF(ISNA(VLOOKUP(A306,RESULTS!$D$2:$D$1001,1,0)),"",VLOOKUP(A306,RESULTS!$D$2:$D$1001,1,0))=A306,"","X"))</f>
        <v/>
      </c>
    </row>
    <row r="307" spans="1:8" x14ac:dyDescent="0.25">
      <c r="A307" s="96">
        <f t="shared" si="9"/>
        <v>306</v>
      </c>
      <c r="B307" s="93"/>
      <c r="C307" s="93"/>
      <c r="D307" s="92"/>
      <c r="E307" s="97" t="str">
        <f t="shared" si="10"/>
        <v/>
      </c>
      <c r="F307" s="93"/>
      <c r="G307" s="92"/>
      <c r="H307" s="98" t="str">
        <f>IF(B307="","",IF(IF(ISNA(VLOOKUP(A307,RESULTS!$D$2:$D$1001,1,0)),"",VLOOKUP(A307,RESULTS!$D$2:$D$1001,1,0))=A307,"","X"))</f>
        <v/>
      </c>
    </row>
    <row r="308" spans="1:8" x14ac:dyDescent="0.25">
      <c r="A308" s="96">
        <f t="shared" si="9"/>
        <v>307</v>
      </c>
      <c r="B308" s="93"/>
      <c r="C308" s="93"/>
      <c r="D308" s="92"/>
      <c r="E308" s="97" t="str">
        <f t="shared" si="10"/>
        <v/>
      </c>
      <c r="F308" s="93"/>
      <c r="G308" s="92"/>
      <c r="H308" s="98" t="str">
        <f>IF(B308="","",IF(IF(ISNA(VLOOKUP(A308,RESULTS!$D$2:$D$1001,1,0)),"",VLOOKUP(A308,RESULTS!$D$2:$D$1001,1,0))=A308,"","X"))</f>
        <v/>
      </c>
    </row>
    <row r="309" spans="1:8" x14ac:dyDescent="0.25">
      <c r="A309" s="96">
        <f t="shared" si="9"/>
        <v>308</v>
      </c>
      <c r="B309" s="93"/>
      <c r="C309" s="93"/>
      <c r="D309" s="92"/>
      <c r="E309" s="97" t="str">
        <f t="shared" si="10"/>
        <v/>
      </c>
      <c r="F309" s="93"/>
      <c r="G309" s="92"/>
      <c r="H309" s="98" t="str">
        <f>IF(B309="","",IF(IF(ISNA(VLOOKUP(A309,RESULTS!$D$2:$D$1001,1,0)),"",VLOOKUP(A309,RESULTS!$D$2:$D$1001,1,0))=A309,"","X"))</f>
        <v/>
      </c>
    </row>
    <row r="310" spans="1:8" x14ac:dyDescent="0.25">
      <c r="A310" s="96">
        <f t="shared" si="9"/>
        <v>309</v>
      </c>
      <c r="B310" s="93"/>
      <c r="C310" s="93"/>
      <c r="D310" s="92"/>
      <c r="E310" s="97" t="str">
        <f t="shared" si="10"/>
        <v/>
      </c>
      <c r="F310" s="93"/>
      <c r="G310" s="92"/>
      <c r="H310" s="98" t="str">
        <f>IF(B310="","",IF(IF(ISNA(VLOOKUP(A310,RESULTS!$D$2:$D$1001,1,0)),"",VLOOKUP(A310,RESULTS!$D$2:$D$1001,1,0))=A310,"","X"))</f>
        <v/>
      </c>
    </row>
    <row r="311" spans="1:8" x14ac:dyDescent="0.25">
      <c r="A311" s="96">
        <f t="shared" si="9"/>
        <v>310</v>
      </c>
      <c r="B311" s="93"/>
      <c r="C311" s="93"/>
      <c r="D311" s="92"/>
      <c r="E311" s="97" t="str">
        <f t="shared" si="10"/>
        <v/>
      </c>
      <c r="F311" s="93"/>
      <c r="G311" s="92"/>
      <c r="H311" s="98" t="str">
        <f>IF(B311="","",IF(IF(ISNA(VLOOKUP(A311,RESULTS!$D$2:$D$1001,1,0)),"",VLOOKUP(A311,RESULTS!$D$2:$D$1001,1,0))=A311,"","X"))</f>
        <v/>
      </c>
    </row>
    <row r="312" spans="1:8" x14ac:dyDescent="0.25">
      <c r="A312" s="96">
        <f t="shared" si="9"/>
        <v>311</v>
      </c>
      <c r="B312" s="93"/>
      <c r="C312" s="93"/>
      <c r="D312" s="92"/>
      <c r="E312" s="97" t="str">
        <f t="shared" si="10"/>
        <v/>
      </c>
      <c r="F312" s="93"/>
      <c r="G312" s="92"/>
      <c r="H312" s="98" t="str">
        <f>IF(B312="","",IF(IF(ISNA(VLOOKUP(A312,RESULTS!$D$2:$D$1001,1,0)),"",VLOOKUP(A312,RESULTS!$D$2:$D$1001,1,0))=A312,"","X"))</f>
        <v/>
      </c>
    </row>
    <row r="313" spans="1:8" x14ac:dyDescent="0.25">
      <c r="A313" s="96">
        <f t="shared" si="9"/>
        <v>312</v>
      </c>
      <c r="B313" s="93"/>
      <c r="C313" s="93"/>
      <c r="D313" s="92"/>
      <c r="E313" s="97" t="str">
        <f t="shared" si="10"/>
        <v/>
      </c>
      <c r="F313" s="93"/>
      <c r="G313" s="92"/>
      <c r="H313" s="98" t="str">
        <f>IF(B313="","",IF(IF(ISNA(VLOOKUP(A313,RESULTS!$D$2:$D$1001,1,0)),"",VLOOKUP(A313,RESULTS!$D$2:$D$1001,1,0))=A313,"","X"))</f>
        <v/>
      </c>
    </row>
    <row r="314" spans="1:8" x14ac:dyDescent="0.25">
      <c r="A314" s="96">
        <f t="shared" si="9"/>
        <v>313</v>
      </c>
      <c r="B314" s="93"/>
      <c r="C314" s="93"/>
      <c r="D314" s="92"/>
      <c r="E314" s="97" t="str">
        <f t="shared" si="10"/>
        <v/>
      </c>
      <c r="F314" s="93"/>
      <c r="G314" s="92"/>
      <c r="H314" s="98" t="str">
        <f>IF(B314="","",IF(IF(ISNA(VLOOKUP(A314,RESULTS!$D$2:$D$1001,1,0)),"",VLOOKUP(A314,RESULTS!$D$2:$D$1001,1,0))=A314,"","X"))</f>
        <v/>
      </c>
    </row>
    <row r="315" spans="1:8" x14ac:dyDescent="0.25">
      <c r="A315" s="96">
        <f t="shared" si="9"/>
        <v>314</v>
      </c>
      <c r="B315" s="93"/>
      <c r="C315" s="93"/>
      <c r="D315" s="92"/>
      <c r="E315" s="97" t="str">
        <f t="shared" si="10"/>
        <v/>
      </c>
      <c r="F315" s="93"/>
      <c r="G315" s="92"/>
      <c r="H315" s="98" t="str">
        <f>IF(B315="","",IF(IF(ISNA(VLOOKUP(A315,RESULTS!$D$2:$D$1001,1,0)),"",VLOOKUP(A315,RESULTS!$D$2:$D$1001,1,0))=A315,"","X"))</f>
        <v/>
      </c>
    </row>
    <row r="316" spans="1:8" x14ac:dyDescent="0.25">
      <c r="A316" s="96">
        <f t="shared" si="9"/>
        <v>315</v>
      </c>
      <c r="B316" s="93"/>
      <c r="C316" s="93"/>
      <c r="D316" s="92"/>
      <c r="E316" s="97" t="str">
        <f t="shared" si="10"/>
        <v/>
      </c>
      <c r="F316" s="93"/>
      <c r="G316" s="92"/>
      <c r="H316" s="98" t="str">
        <f>IF(B316="","",IF(IF(ISNA(VLOOKUP(A316,RESULTS!$D$2:$D$1001,1,0)),"",VLOOKUP(A316,RESULTS!$D$2:$D$1001,1,0))=A316,"","X"))</f>
        <v/>
      </c>
    </row>
    <row r="317" spans="1:8" x14ac:dyDescent="0.25">
      <c r="A317" s="96">
        <f t="shared" si="9"/>
        <v>316</v>
      </c>
      <c r="B317" s="93"/>
      <c r="C317" s="93"/>
      <c r="D317" s="92"/>
      <c r="E317" s="97" t="str">
        <f t="shared" si="10"/>
        <v/>
      </c>
      <c r="F317" s="93"/>
      <c r="G317" s="92"/>
      <c r="H317" s="98" t="str">
        <f>IF(B317="","",IF(IF(ISNA(VLOOKUP(A317,RESULTS!$D$2:$D$1001,1,0)),"",VLOOKUP(A317,RESULTS!$D$2:$D$1001,1,0))=A317,"","X"))</f>
        <v/>
      </c>
    </row>
    <row r="318" spans="1:8" x14ac:dyDescent="0.25">
      <c r="A318" s="96">
        <f t="shared" si="9"/>
        <v>317</v>
      </c>
      <c r="B318" s="93"/>
      <c r="C318" s="93"/>
      <c r="D318" s="92"/>
      <c r="E318" s="97" t="str">
        <f t="shared" si="10"/>
        <v/>
      </c>
      <c r="F318" s="93"/>
      <c r="G318" s="92"/>
      <c r="H318" s="98" t="str">
        <f>IF(B318="","",IF(IF(ISNA(VLOOKUP(A318,RESULTS!$D$2:$D$1001,1,0)),"",VLOOKUP(A318,RESULTS!$D$2:$D$1001,1,0))=A318,"","X"))</f>
        <v/>
      </c>
    </row>
    <row r="319" spans="1:8" x14ac:dyDescent="0.25">
      <c r="A319" s="96">
        <f t="shared" si="9"/>
        <v>318</v>
      </c>
      <c r="B319" s="93"/>
      <c r="C319" s="93"/>
      <c r="D319" s="92"/>
      <c r="E319" s="97" t="str">
        <f t="shared" si="10"/>
        <v/>
      </c>
      <c r="F319" s="93"/>
      <c r="G319" s="92"/>
      <c r="H319" s="98" t="str">
        <f>IF(B319="","",IF(IF(ISNA(VLOOKUP(A319,RESULTS!$D$2:$D$1001,1,0)),"",VLOOKUP(A319,RESULTS!$D$2:$D$1001,1,0))=A319,"","X"))</f>
        <v/>
      </c>
    </row>
    <row r="320" spans="1:8" x14ac:dyDescent="0.25">
      <c r="A320" s="96">
        <f t="shared" si="9"/>
        <v>319</v>
      </c>
      <c r="B320" s="93"/>
      <c r="C320" s="93"/>
      <c r="D320" s="92"/>
      <c r="E320" s="97" t="str">
        <f t="shared" si="10"/>
        <v/>
      </c>
      <c r="F320" s="93"/>
      <c r="G320" s="92"/>
      <c r="H320" s="98" t="str">
        <f>IF(B320="","",IF(IF(ISNA(VLOOKUP(A320,RESULTS!$D$2:$D$1001,1,0)),"",VLOOKUP(A320,RESULTS!$D$2:$D$1001,1,0))=A320,"","X"))</f>
        <v/>
      </c>
    </row>
    <row r="321" spans="1:8" x14ac:dyDescent="0.25">
      <c r="A321" s="96">
        <f t="shared" si="9"/>
        <v>320</v>
      </c>
      <c r="B321" s="93"/>
      <c r="C321" s="93"/>
      <c r="D321" s="92"/>
      <c r="E321" s="97" t="str">
        <f t="shared" si="10"/>
        <v/>
      </c>
      <c r="F321" s="93"/>
      <c r="G321" s="92"/>
      <c r="H321" s="98" t="str">
        <f>IF(B321="","",IF(IF(ISNA(VLOOKUP(A321,RESULTS!$D$2:$D$1001,1,0)),"",VLOOKUP(A321,RESULTS!$D$2:$D$1001,1,0))=A321,"","X"))</f>
        <v/>
      </c>
    </row>
    <row r="322" spans="1:8" x14ac:dyDescent="0.25">
      <c r="A322" s="96">
        <f t="shared" si="9"/>
        <v>321</v>
      </c>
      <c r="B322" s="93"/>
      <c r="C322" s="93"/>
      <c r="D322" s="92"/>
      <c r="E322" s="97" t="str">
        <f t="shared" si="10"/>
        <v/>
      </c>
      <c r="F322" s="93"/>
      <c r="G322" s="92"/>
      <c r="H322" s="98" t="str">
        <f>IF(B322="","",IF(IF(ISNA(VLOOKUP(A322,RESULTS!$D$2:$D$1001,1,0)),"",VLOOKUP(A322,RESULTS!$D$2:$D$1001,1,0))=A322,"","X"))</f>
        <v/>
      </c>
    </row>
    <row r="323" spans="1:8" x14ac:dyDescent="0.25">
      <c r="A323" s="96">
        <f t="shared" ref="A323:A386" si="11">A322+1</f>
        <v>322</v>
      </c>
      <c r="B323" s="93"/>
      <c r="C323" s="93"/>
      <c r="D323" s="92"/>
      <c r="E323" s="97" t="str">
        <f t="shared" si="10"/>
        <v/>
      </c>
      <c r="F323" s="93"/>
      <c r="G323" s="92"/>
      <c r="H323" s="98" t="str">
        <f>IF(B323="","",IF(IF(ISNA(VLOOKUP(A323,RESULTS!$D$2:$D$1001,1,0)),"",VLOOKUP(A323,RESULTS!$D$2:$D$1001,1,0))=A323,"","X"))</f>
        <v/>
      </c>
    </row>
    <row r="324" spans="1:8" x14ac:dyDescent="0.25">
      <c r="A324" s="96">
        <f t="shared" si="11"/>
        <v>323</v>
      </c>
      <c r="B324" s="93"/>
      <c r="C324" s="93"/>
      <c r="D324" s="92"/>
      <c r="E324" s="97" t="str">
        <f t="shared" si="10"/>
        <v/>
      </c>
      <c r="F324" s="93"/>
      <c r="G324" s="92"/>
      <c r="H324" s="98" t="str">
        <f>IF(B324="","",IF(IF(ISNA(VLOOKUP(A324,RESULTS!$D$2:$D$1001,1,0)),"",VLOOKUP(A324,RESULTS!$D$2:$D$1001,1,0))=A324,"","X"))</f>
        <v/>
      </c>
    </row>
    <row r="325" spans="1:8" x14ac:dyDescent="0.25">
      <c r="A325" s="96">
        <f t="shared" si="11"/>
        <v>324</v>
      </c>
      <c r="B325" s="93"/>
      <c r="C325" s="93"/>
      <c r="D325" s="92"/>
      <c r="E325" s="97" t="str">
        <f t="shared" si="10"/>
        <v/>
      </c>
      <c r="F325" s="93"/>
      <c r="G325" s="92"/>
      <c r="H325" s="98" t="str">
        <f>IF(B325="","",IF(IF(ISNA(VLOOKUP(A325,RESULTS!$D$2:$D$1001,1,0)),"",VLOOKUP(A325,RESULTS!$D$2:$D$1001,1,0))=A325,"","X"))</f>
        <v/>
      </c>
    </row>
    <row r="326" spans="1:8" x14ac:dyDescent="0.25">
      <c r="A326" s="96">
        <f t="shared" si="11"/>
        <v>325</v>
      </c>
      <c r="B326" s="93"/>
      <c r="C326" s="93"/>
      <c r="D326" s="92"/>
      <c r="E326" s="97" t="str">
        <f t="shared" si="10"/>
        <v/>
      </c>
      <c r="F326" s="93"/>
      <c r="G326" s="92"/>
      <c r="H326" s="98" t="str">
        <f>IF(B326="","",IF(IF(ISNA(VLOOKUP(A326,RESULTS!$D$2:$D$1001,1,0)),"",VLOOKUP(A326,RESULTS!$D$2:$D$1001,1,0))=A326,"","X"))</f>
        <v/>
      </c>
    </row>
    <row r="327" spans="1:8" x14ac:dyDescent="0.25">
      <c r="A327" s="96">
        <f t="shared" si="11"/>
        <v>326</v>
      </c>
      <c r="B327" s="93"/>
      <c r="C327" s="93"/>
      <c r="D327" s="92"/>
      <c r="E327" s="97" t="str">
        <f t="shared" si="10"/>
        <v/>
      </c>
      <c r="F327" s="93"/>
      <c r="G327" s="92"/>
      <c r="H327" s="98" t="str">
        <f>IF(B327="","",IF(IF(ISNA(VLOOKUP(A327,RESULTS!$D$2:$D$1001,1,0)),"",VLOOKUP(A327,RESULTS!$D$2:$D$1001,1,0))=A327,"","X"))</f>
        <v/>
      </c>
    </row>
    <row r="328" spans="1:8" x14ac:dyDescent="0.25">
      <c r="A328" s="96">
        <f t="shared" si="11"/>
        <v>327</v>
      </c>
      <c r="B328" s="93"/>
      <c r="C328" s="93"/>
      <c r="D328" s="92"/>
      <c r="E328" s="97" t="str">
        <f t="shared" si="10"/>
        <v/>
      </c>
      <c r="F328" s="93"/>
      <c r="G328" s="92"/>
      <c r="H328" s="98" t="str">
        <f>IF(B328="","",IF(IF(ISNA(VLOOKUP(A328,RESULTS!$D$2:$D$1001,1,0)),"",VLOOKUP(A328,RESULTS!$D$2:$D$1001,1,0))=A328,"","X"))</f>
        <v/>
      </c>
    </row>
    <row r="329" spans="1:8" x14ac:dyDescent="0.25">
      <c r="A329" s="96">
        <f t="shared" si="11"/>
        <v>328</v>
      </c>
      <c r="B329" s="93"/>
      <c r="C329" s="93"/>
      <c r="D329" s="92"/>
      <c r="E329" s="97" t="str">
        <f t="shared" si="10"/>
        <v/>
      </c>
      <c r="F329" s="93"/>
      <c r="G329" s="92"/>
      <c r="H329" s="98" t="str">
        <f>IF(B329="","",IF(IF(ISNA(VLOOKUP(A329,RESULTS!$D$2:$D$1001,1,0)),"",VLOOKUP(A329,RESULTS!$D$2:$D$1001,1,0))=A329,"","X"))</f>
        <v/>
      </c>
    </row>
    <row r="330" spans="1:8" x14ac:dyDescent="0.25">
      <c r="A330" s="96">
        <f t="shared" si="11"/>
        <v>329</v>
      </c>
      <c r="B330" s="93"/>
      <c r="C330" s="93"/>
      <c r="D330" s="92"/>
      <c r="E330" s="97" t="str">
        <f t="shared" si="10"/>
        <v/>
      </c>
      <c r="F330" s="93"/>
      <c r="G330" s="92"/>
      <c r="H330" s="98" t="str">
        <f>IF(B330="","",IF(IF(ISNA(VLOOKUP(A330,RESULTS!$D$2:$D$1001,1,0)),"",VLOOKUP(A330,RESULTS!$D$2:$D$1001,1,0))=A330,"","X"))</f>
        <v/>
      </c>
    </row>
    <row r="331" spans="1:8" x14ac:dyDescent="0.25">
      <c r="A331" s="96">
        <f t="shared" si="11"/>
        <v>330</v>
      </c>
      <c r="B331" s="93"/>
      <c r="C331" s="93"/>
      <c r="D331" s="92"/>
      <c r="E331" s="97" t="str">
        <f t="shared" si="10"/>
        <v/>
      </c>
      <c r="F331" s="93"/>
      <c r="G331" s="92"/>
      <c r="H331" s="98" t="str">
        <f>IF(B331="","",IF(IF(ISNA(VLOOKUP(A331,RESULTS!$D$2:$D$1001,1,0)),"",VLOOKUP(A331,RESULTS!$D$2:$D$1001,1,0))=A331,"","X"))</f>
        <v/>
      </c>
    </row>
    <row r="332" spans="1:8" x14ac:dyDescent="0.25">
      <c r="A332" s="96">
        <f t="shared" si="11"/>
        <v>331</v>
      </c>
      <c r="B332" s="93"/>
      <c r="C332" s="93"/>
      <c r="D332" s="92"/>
      <c r="E332" s="97" t="str">
        <f t="shared" si="10"/>
        <v/>
      </c>
      <c r="F332" s="93"/>
      <c r="G332" s="92"/>
      <c r="H332" s="98" t="str">
        <f>IF(B332="","",IF(IF(ISNA(VLOOKUP(A332,RESULTS!$D$2:$D$1001,1,0)),"",VLOOKUP(A332,RESULTS!$D$2:$D$1001,1,0))=A332,"","X"))</f>
        <v/>
      </c>
    </row>
    <row r="333" spans="1:8" x14ac:dyDescent="0.25">
      <c r="A333" s="96">
        <f t="shared" si="11"/>
        <v>332</v>
      </c>
      <c r="B333" s="93"/>
      <c r="C333" s="93"/>
      <c r="D333" s="92"/>
      <c r="E333" s="97" t="str">
        <f t="shared" si="10"/>
        <v/>
      </c>
      <c r="F333" s="93"/>
      <c r="G333" s="92"/>
      <c r="H333" s="98" t="str">
        <f>IF(B333="","",IF(IF(ISNA(VLOOKUP(A333,RESULTS!$D$2:$D$1001,1,0)),"",VLOOKUP(A333,RESULTS!$D$2:$D$1001,1,0))=A333,"","X"))</f>
        <v/>
      </c>
    </row>
    <row r="334" spans="1:8" x14ac:dyDescent="0.25">
      <c r="A334" s="96">
        <f t="shared" si="11"/>
        <v>333</v>
      </c>
      <c r="B334" s="93"/>
      <c r="C334" s="93"/>
      <c r="D334" s="92"/>
      <c r="E334" s="97" t="str">
        <f t="shared" si="10"/>
        <v/>
      </c>
      <c r="F334" s="93"/>
      <c r="G334" s="92"/>
      <c r="H334" s="98" t="str">
        <f>IF(B334="","",IF(IF(ISNA(VLOOKUP(A334,RESULTS!$D$2:$D$1001,1,0)),"",VLOOKUP(A334,RESULTS!$D$2:$D$1001,1,0))=A334,"","X"))</f>
        <v/>
      </c>
    </row>
    <row r="335" spans="1:8" x14ac:dyDescent="0.25">
      <c r="A335" s="96">
        <f t="shared" si="11"/>
        <v>334</v>
      </c>
      <c r="B335" s="93"/>
      <c r="C335" s="93"/>
      <c r="D335" s="92"/>
      <c r="E335" s="97" t="str">
        <f t="shared" si="10"/>
        <v/>
      </c>
      <c r="F335" s="93"/>
      <c r="G335" s="92"/>
      <c r="H335" s="98" t="str">
        <f>IF(B335="","",IF(IF(ISNA(VLOOKUP(A335,RESULTS!$D$2:$D$1001,1,0)),"",VLOOKUP(A335,RESULTS!$D$2:$D$1001,1,0))=A335,"","X"))</f>
        <v/>
      </c>
    </row>
    <row r="336" spans="1:8" x14ac:dyDescent="0.25">
      <c r="A336" s="96">
        <f t="shared" si="11"/>
        <v>335</v>
      </c>
      <c r="B336" s="93"/>
      <c r="C336" s="93"/>
      <c r="D336" s="92"/>
      <c r="E336" s="97" t="str">
        <f t="shared" si="10"/>
        <v/>
      </c>
      <c r="F336" s="93"/>
      <c r="G336" s="92"/>
      <c r="H336" s="98" t="str">
        <f>IF(B336="","",IF(IF(ISNA(VLOOKUP(A336,RESULTS!$D$2:$D$1001,1,0)),"",VLOOKUP(A336,RESULTS!$D$2:$D$1001,1,0))=A336,"","X"))</f>
        <v/>
      </c>
    </row>
    <row r="337" spans="1:8" x14ac:dyDescent="0.25">
      <c r="A337" s="96">
        <f t="shared" si="11"/>
        <v>336</v>
      </c>
      <c r="B337" s="93"/>
      <c r="C337" s="93"/>
      <c r="D337" s="92"/>
      <c r="E337" s="97" t="str">
        <f t="shared" si="10"/>
        <v/>
      </c>
      <c r="F337" s="93"/>
      <c r="G337" s="92"/>
      <c r="H337" s="98" t="str">
        <f>IF(B337="","",IF(IF(ISNA(VLOOKUP(A337,RESULTS!$D$2:$D$1001,1,0)),"",VLOOKUP(A337,RESULTS!$D$2:$D$1001,1,0))=A337,"","X"))</f>
        <v/>
      </c>
    </row>
    <row r="338" spans="1:8" x14ac:dyDescent="0.25">
      <c r="A338" s="96">
        <f t="shared" si="11"/>
        <v>337</v>
      </c>
      <c r="B338" s="93"/>
      <c r="C338" s="93"/>
      <c r="D338" s="92"/>
      <c r="E338" s="97" t="str">
        <f t="shared" si="10"/>
        <v/>
      </c>
      <c r="F338" s="93"/>
      <c r="G338" s="92"/>
      <c r="H338" s="98" t="str">
        <f>IF(B338="","",IF(IF(ISNA(VLOOKUP(A338,RESULTS!$D$2:$D$1001,1,0)),"",VLOOKUP(A338,RESULTS!$D$2:$D$1001,1,0))=A338,"","X"))</f>
        <v/>
      </c>
    </row>
    <row r="339" spans="1:8" x14ac:dyDescent="0.25">
      <c r="A339" s="96">
        <f t="shared" si="11"/>
        <v>338</v>
      </c>
      <c r="B339" s="93"/>
      <c r="C339" s="93"/>
      <c r="D339" s="92"/>
      <c r="E339" s="97" t="str">
        <f t="shared" si="10"/>
        <v/>
      </c>
      <c r="F339" s="93"/>
      <c r="G339" s="92"/>
      <c r="H339" s="98" t="str">
        <f>IF(B339="","",IF(IF(ISNA(VLOOKUP(A339,RESULTS!$D$2:$D$1001,1,0)),"",VLOOKUP(A339,RESULTS!$D$2:$D$1001,1,0))=A339,"","X"))</f>
        <v/>
      </c>
    </row>
    <row r="340" spans="1:8" x14ac:dyDescent="0.25">
      <c r="A340" s="96">
        <f t="shared" si="11"/>
        <v>339</v>
      </c>
      <c r="B340" s="93"/>
      <c r="C340" s="93"/>
      <c r="D340" s="92"/>
      <c r="E340" s="97" t="str">
        <f t="shared" si="10"/>
        <v/>
      </c>
      <c r="F340" s="93"/>
      <c r="G340" s="92"/>
      <c r="H340" s="98" t="str">
        <f>IF(B340="","",IF(IF(ISNA(VLOOKUP(A340,RESULTS!$D$2:$D$1001,1,0)),"",VLOOKUP(A340,RESULTS!$D$2:$D$1001,1,0))=A340,"","X"))</f>
        <v/>
      </c>
    </row>
    <row r="341" spans="1:8" x14ac:dyDescent="0.25">
      <c r="A341" s="96">
        <f t="shared" si="11"/>
        <v>340</v>
      </c>
      <c r="B341" s="93"/>
      <c r="C341" s="93"/>
      <c r="D341" s="92"/>
      <c r="E341" s="97" t="str">
        <f t="shared" si="10"/>
        <v/>
      </c>
      <c r="F341" s="93"/>
      <c r="G341" s="92"/>
      <c r="H341" s="98" t="str">
        <f>IF(B341="","",IF(IF(ISNA(VLOOKUP(A341,RESULTS!$D$2:$D$1001,1,0)),"",VLOOKUP(A341,RESULTS!$D$2:$D$1001,1,0))=A341,"","X"))</f>
        <v/>
      </c>
    </row>
    <row r="342" spans="1:8" x14ac:dyDescent="0.25">
      <c r="A342" s="96">
        <f t="shared" si="11"/>
        <v>341</v>
      </c>
      <c r="B342" s="93"/>
      <c r="C342" s="93"/>
      <c r="D342" s="92"/>
      <c r="E342" s="97" t="str">
        <f t="shared" si="10"/>
        <v/>
      </c>
      <c r="F342" s="93"/>
      <c r="G342" s="92"/>
      <c r="H342" s="98" t="str">
        <f>IF(B342="","",IF(IF(ISNA(VLOOKUP(A342,RESULTS!$D$2:$D$1001,1,0)),"",VLOOKUP(A342,RESULTS!$D$2:$D$1001,1,0))=A342,"","X"))</f>
        <v/>
      </c>
    </row>
    <row r="343" spans="1:8" x14ac:dyDescent="0.25">
      <c r="A343" s="96">
        <f t="shared" si="11"/>
        <v>342</v>
      </c>
      <c r="B343" s="93"/>
      <c r="C343" s="93"/>
      <c r="D343" s="92"/>
      <c r="E343" s="97" t="str">
        <f t="shared" si="10"/>
        <v/>
      </c>
      <c r="F343" s="93"/>
      <c r="G343" s="92"/>
      <c r="H343" s="98" t="str">
        <f>IF(B343="","",IF(IF(ISNA(VLOOKUP(A343,RESULTS!$D$2:$D$1001,1,0)),"",VLOOKUP(A343,RESULTS!$D$2:$D$1001,1,0))=A343,"","X"))</f>
        <v/>
      </c>
    </row>
    <row r="344" spans="1:8" x14ac:dyDescent="0.25">
      <c r="A344" s="96">
        <f t="shared" si="11"/>
        <v>343</v>
      </c>
      <c r="B344" s="93"/>
      <c r="C344" s="93"/>
      <c r="D344" s="92"/>
      <c r="E344" s="97" t="str">
        <f t="shared" si="10"/>
        <v/>
      </c>
      <c r="F344" s="93"/>
      <c r="G344" s="92"/>
      <c r="H344" s="98" t="str">
        <f>IF(B344="","",IF(IF(ISNA(VLOOKUP(A344,RESULTS!$D$2:$D$1001,1,0)),"",VLOOKUP(A344,RESULTS!$D$2:$D$1001,1,0))=A344,"","X"))</f>
        <v/>
      </c>
    </row>
    <row r="345" spans="1:8" x14ac:dyDescent="0.25">
      <c r="A345" s="96">
        <f t="shared" si="11"/>
        <v>344</v>
      </c>
      <c r="B345" s="93"/>
      <c r="C345" s="93"/>
      <c r="D345" s="92"/>
      <c r="E345" s="97" t="str">
        <f t="shared" si="10"/>
        <v/>
      </c>
      <c r="F345" s="93"/>
      <c r="G345" s="92"/>
      <c r="H345" s="98" t="str">
        <f>IF(B345="","",IF(IF(ISNA(VLOOKUP(A345,RESULTS!$D$2:$D$1001,1,0)),"",VLOOKUP(A345,RESULTS!$D$2:$D$1001,1,0))=A345,"","X"))</f>
        <v/>
      </c>
    </row>
    <row r="346" spans="1:8" x14ac:dyDescent="0.25">
      <c r="A346" s="96">
        <f t="shared" si="11"/>
        <v>345</v>
      </c>
      <c r="B346" s="93"/>
      <c r="C346" s="93"/>
      <c r="D346" s="92"/>
      <c r="E346" s="97" t="str">
        <f t="shared" si="10"/>
        <v/>
      </c>
      <c r="F346" s="93"/>
      <c r="G346" s="92"/>
      <c r="H346" s="98" t="str">
        <f>IF(B346="","",IF(IF(ISNA(VLOOKUP(A346,RESULTS!$D$2:$D$1001,1,0)),"",VLOOKUP(A346,RESULTS!$D$2:$D$1001,1,0))=A346,"","X"))</f>
        <v/>
      </c>
    </row>
    <row r="347" spans="1:8" x14ac:dyDescent="0.25">
      <c r="A347" s="96">
        <f t="shared" si="11"/>
        <v>346</v>
      </c>
      <c r="B347" s="93"/>
      <c r="C347" s="93"/>
      <c r="D347" s="92"/>
      <c r="E347" s="97" t="str">
        <f t="shared" si="10"/>
        <v/>
      </c>
      <c r="F347" s="93"/>
      <c r="G347" s="92"/>
      <c r="H347" s="98" t="str">
        <f>IF(B347="","",IF(IF(ISNA(VLOOKUP(A347,RESULTS!$D$2:$D$1001,1,0)),"",VLOOKUP(A347,RESULTS!$D$2:$D$1001,1,0))=A347,"","X"))</f>
        <v/>
      </c>
    </row>
    <row r="348" spans="1:8" x14ac:dyDescent="0.25">
      <c r="A348" s="96">
        <f t="shared" si="11"/>
        <v>347</v>
      </c>
      <c r="B348" s="93"/>
      <c r="C348" s="93"/>
      <c r="D348" s="92"/>
      <c r="E348" s="97" t="str">
        <f t="shared" si="10"/>
        <v/>
      </c>
      <c r="F348" s="93"/>
      <c r="G348" s="92"/>
      <c r="H348" s="98" t="str">
        <f>IF(B348="","",IF(IF(ISNA(VLOOKUP(A348,RESULTS!$D$2:$D$1001,1,0)),"",VLOOKUP(A348,RESULTS!$D$2:$D$1001,1,0))=A348,"","X"))</f>
        <v/>
      </c>
    </row>
    <row r="349" spans="1:8" x14ac:dyDescent="0.25">
      <c r="A349" s="96">
        <f t="shared" si="11"/>
        <v>348</v>
      </c>
      <c r="B349" s="93"/>
      <c r="C349" s="93"/>
      <c r="D349" s="92"/>
      <c r="E349" s="97" t="str">
        <f t="shared" si="10"/>
        <v/>
      </c>
      <c r="F349" s="93"/>
      <c r="G349" s="92"/>
      <c r="H349" s="98" t="str">
        <f>IF(B349="","",IF(IF(ISNA(VLOOKUP(A349,RESULTS!$D$2:$D$1001,1,0)),"",VLOOKUP(A349,RESULTS!$D$2:$D$1001,1,0))=A349,"","X"))</f>
        <v/>
      </c>
    </row>
    <row r="350" spans="1:8" x14ac:dyDescent="0.25">
      <c r="A350" s="96">
        <f t="shared" si="11"/>
        <v>349</v>
      </c>
      <c r="B350" s="93"/>
      <c r="C350" s="93"/>
      <c r="D350" s="92"/>
      <c r="E350" s="97" t="str">
        <f t="shared" si="10"/>
        <v/>
      </c>
      <c r="F350" s="93"/>
      <c r="G350" s="92"/>
      <c r="H350" s="98" t="str">
        <f>IF(B350="","",IF(IF(ISNA(VLOOKUP(A350,RESULTS!$D$2:$D$1001,1,0)),"",VLOOKUP(A350,RESULTS!$D$2:$D$1001,1,0))=A350,"","X"))</f>
        <v/>
      </c>
    </row>
    <row r="351" spans="1:8" x14ac:dyDescent="0.25">
      <c r="A351" s="96">
        <f t="shared" si="11"/>
        <v>350</v>
      </c>
      <c r="B351" s="93"/>
      <c r="C351" s="93"/>
      <c r="D351" s="92"/>
      <c r="E351" s="97" t="str">
        <f t="shared" si="10"/>
        <v/>
      </c>
      <c r="F351" s="93"/>
      <c r="G351" s="92"/>
      <c r="H351" s="98" t="str">
        <f>IF(B351="","",IF(IF(ISNA(VLOOKUP(A351,RESULTS!$D$2:$D$1001,1,0)),"",VLOOKUP(A351,RESULTS!$D$2:$D$1001,1,0))=A351,"","X"))</f>
        <v/>
      </c>
    </row>
    <row r="352" spans="1:8" x14ac:dyDescent="0.25">
      <c r="A352" s="96">
        <f t="shared" si="11"/>
        <v>351</v>
      </c>
      <c r="B352" s="93"/>
      <c r="C352" s="93"/>
      <c r="D352" s="92"/>
      <c r="E352" s="97" t="str">
        <f t="shared" si="10"/>
        <v/>
      </c>
      <c r="F352" s="93"/>
      <c r="G352" s="92"/>
      <c r="H352" s="98" t="str">
        <f>IF(B352="","",IF(IF(ISNA(VLOOKUP(A352,RESULTS!$D$2:$D$1001,1,0)),"",VLOOKUP(A352,RESULTS!$D$2:$D$1001,1,0))=A352,"","X"))</f>
        <v/>
      </c>
    </row>
    <row r="353" spans="1:8" x14ac:dyDescent="0.25">
      <c r="A353" s="96">
        <f t="shared" si="11"/>
        <v>352</v>
      </c>
      <c r="B353" s="93"/>
      <c r="C353" s="93"/>
      <c r="D353" s="92"/>
      <c r="E353" s="97" t="str">
        <f t="shared" si="10"/>
        <v/>
      </c>
      <c r="F353" s="93"/>
      <c r="G353" s="92"/>
      <c r="H353" s="98" t="str">
        <f>IF(B353="","",IF(IF(ISNA(VLOOKUP(A353,RESULTS!$D$2:$D$1001,1,0)),"",VLOOKUP(A353,RESULTS!$D$2:$D$1001,1,0))=A353,"","X"))</f>
        <v/>
      </c>
    </row>
    <row r="354" spans="1:8" x14ac:dyDescent="0.25">
      <c r="A354" s="96">
        <f t="shared" si="11"/>
        <v>353</v>
      </c>
      <c r="B354" s="93"/>
      <c r="C354" s="93"/>
      <c r="D354" s="92"/>
      <c r="E354" s="97" t="str">
        <f t="shared" si="10"/>
        <v/>
      </c>
      <c r="F354" s="93"/>
      <c r="G354" s="92"/>
      <c r="H354" s="98" t="str">
        <f>IF(B354="","",IF(IF(ISNA(VLOOKUP(A354,RESULTS!$D$2:$D$1001,1,0)),"",VLOOKUP(A354,RESULTS!$D$2:$D$1001,1,0))=A354,"","X"))</f>
        <v/>
      </c>
    </row>
    <row r="355" spans="1:8" x14ac:dyDescent="0.25">
      <c r="A355" s="96">
        <f t="shared" si="11"/>
        <v>354</v>
      </c>
      <c r="B355" s="93"/>
      <c r="C355" s="93"/>
      <c r="D355" s="92"/>
      <c r="E355" s="97" t="str">
        <f t="shared" si="10"/>
        <v/>
      </c>
      <c r="F355" s="93"/>
      <c r="G355" s="92"/>
      <c r="H355" s="98" t="str">
        <f>IF(B355="","",IF(IF(ISNA(VLOOKUP(A355,RESULTS!$D$2:$D$1001,1,0)),"",VLOOKUP(A355,RESULTS!$D$2:$D$1001,1,0))=A355,"","X"))</f>
        <v/>
      </c>
    </row>
    <row r="356" spans="1:8" x14ac:dyDescent="0.25">
      <c r="A356" s="96">
        <f t="shared" si="11"/>
        <v>355</v>
      </c>
      <c r="B356" s="93"/>
      <c r="C356" s="93"/>
      <c r="D356" s="92"/>
      <c r="E356" s="97" t="str">
        <f t="shared" si="10"/>
        <v/>
      </c>
      <c r="F356" s="93"/>
      <c r="G356" s="92"/>
      <c r="H356" s="98" t="str">
        <f>IF(B356="","",IF(IF(ISNA(VLOOKUP(A356,RESULTS!$D$2:$D$1001,1,0)),"",VLOOKUP(A356,RESULTS!$D$2:$D$1001,1,0))=A356,"","X"))</f>
        <v/>
      </c>
    </row>
    <row r="357" spans="1:8" x14ac:dyDescent="0.25">
      <c r="A357" s="96">
        <f t="shared" si="11"/>
        <v>356</v>
      </c>
      <c r="B357" s="93"/>
      <c r="C357" s="93"/>
      <c r="D357" s="92"/>
      <c r="E357" s="97" t="str">
        <f t="shared" si="10"/>
        <v/>
      </c>
      <c r="F357" s="93"/>
      <c r="G357" s="92"/>
      <c r="H357" s="98" t="str">
        <f>IF(B357="","",IF(IF(ISNA(VLOOKUP(A357,RESULTS!$D$2:$D$1001,1,0)),"",VLOOKUP(A357,RESULTS!$D$2:$D$1001,1,0))=A357,"","X"))</f>
        <v/>
      </c>
    </row>
    <row r="358" spans="1:8" x14ac:dyDescent="0.25">
      <c r="A358" s="96">
        <f t="shared" si="11"/>
        <v>357</v>
      </c>
      <c r="B358" s="93"/>
      <c r="C358" s="93"/>
      <c r="D358" s="92"/>
      <c r="E358" s="97" t="str">
        <f t="shared" si="10"/>
        <v/>
      </c>
      <c r="F358" s="93"/>
      <c r="G358" s="92"/>
      <c r="H358" s="98" t="str">
        <f>IF(B358="","",IF(IF(ISNA(VLOOKUP(A358,RESULTS!$D$2:$D$1001,1,0)),"",VLOOKUP(A358,RESULTS!$D$2:$D$1001,1,0))=A358,"","X"))</f>
        <v/>
      </c>
    </row>
    <row r="359" spans="1:8" x14ac:dyDescent="0.25">
      <c r="A359" s="96">
        <f t="shared" si="11"/>
        <v>358</v>
      </c>
      <c r="B359" s="93"/>
      <c r="C359" s="93"/>
      <c r="D359" s="92"/>
      <c r="E359" s="97" t="str">
        <f t="shared" ref="E359:E422" si="12">LEFT(D359,1)</f>
        <v/>
      </c>
      <c r="F359" s="93"/>
      <c r="G359" s="92"/>
      <c r="H359" s="98" t="str">
        <f>IF(B359="","",IF(IF(ISNA(VLOOKUP(A359,RESULTS!$D$2:$D$1001,1,0)),"",VLOOKUP(A359,RESULTS!$D$2:$D$1001,1,0))=A359,"","X"))</f>
        <v/>
      </c>
    </row>
    <row r="360" spans="1:8" x14ac:dyDescent="0.25">
      <c r="A360" s="96">
        <f t="shared" si="11"/>
        <v>359</v>
      </c>
      <c r="B360" s="93"/>
      <c r="C360" s="93"/>
      <c r="D360" s="92"/>
      <c r="E360" s="97" t="str">
        <f t="shared" si="12"/>
        <v/>
      </c>
      <c r="F360" s="93"/>
      <c r="G360" s="92"/>
      <c r="H360" s="98" t="str">
        <f>IF(B360="","",IF(IF(ISNA(VLOOKUP(A360,RESULTS!$D$2:$D$1001,1,0)),"",VLOOKUP(A360,RESULTS!$D$2:$D$1001,1,0))=A360,"","X"))</f>
        <v/>
      </c>
    </row>
    <row r="361" spans="1:8" x14ac:dyDescent="0.25">
      <c r="A361" s="96">
        <f t="shared" si="11"/>
        <v>360</v>
      </c>
      <c r="B361" s="93"/>
      <c r="C361" s="93"/>
      <c r="D361" s="92"/>
      <c r="E361" s="97" t="str">
        <f t="shared" si="12"/>
        <v/>
      </c>
      <c r="F361" s="93"/>
      <c r="G361" s="92"/>
      <c r="H361" s="98" t="str">
        <f>IF(B361="","",IF(IF(ISNA(VLOOKUP(A361,RESULTS!$D$2:$D$1001,1,0)),"",VLOOKUP(A361,RESULTS!$D$2:$D$1001,1,0))=A361,"","X"))</f>
        <v/>
      </c>
    </row>
    <row r="362" spans="1:8" x14ac:dyDescent="0.25">
      <c r="A362" s="96">
        <f t="shared" si="11"/>
        <v>361</v>
      </c>
      <c r="B362" s="93"/>
      <c r="C362" s="93"/>
      <c r="D362" s="92"/>
      <c r="E362" s="97" t="str">
        <f t="shared" si="12"/>
        <v/>
      </c>
      <c r="F362" s="93"/>
      <c r="G362" s="92"/>
      <c r="H362" s="98" t="str">
        <f>IF(B362="","",IF(IF(ISNA(VLOOKUP(A362,RESULTS!$D$2:$D$1001,1,0)),"",VLOOKUP(A362,RESULTS!$D$2:$D$1001,1,0))=A362,"","X"))</f>
        <v/>
      </c>
    </row>
    <row r="363" spans="1:8" x14ac:dyDescent="0.25">
      <c r="A363" s="96">
        <f t="shared" si="11"/>
        <v>362</v>
      </c>
      <c r="B363" s="93"/>
      <c r="C363" s="93"/>
      <c r="D363" s="92"/>
      <c r="E363" s="97" t="str">
        <f t="shared" si="12"/>
        <v/>
      </c>
      <c r="F363" s="93"/>
      <c r="G363" s="92"/>
      <c r="H363" s="98" t="str">
        <f>IF(B363="","",IF(IF(ISNA(VLOOKUP(A363,RESULTS!$D$2:$D$1001,1,0)),"",VLOOKUP(A363,RESULTS!$D$2:$D$1001,1,0))=A363,"","X"))</f>
        <v/>
      </c>
    </row>
    <row r="364" spans="1:8" x14ac:dyDescent="0.25">
      <c r="A364" s="96">
        <f t="shared" si="11"/>
        <v>363</v>
      </c>
      <c r="B364" s="93"/>
      <c r="C364" s="93"/>
      <c r="D364" s="92"/>
      <c r="E364" s="97" t="str">
        <f t="shared" si="12"/>
        <v/>
      </c>
      <c r="F364" s="93"/>
      <c r="G364" s="92"/>
      <c r="H364" s="98" t="str">
        <f>IF(B364="","",IF(IF(ISNA(VLOOKUP(A364,RESULTS!$D$2:$D$1001,1,0)),"",VLOOKUP(A364,RESULTS!$D$2:$D$1001,1,0))=A364,"","X"))</f>
        <v/>
      </c>
    </row>
    <row r="365" spans="1:8" x14ac:dyDescent="0.25">
      <c r="A365" s="96">
        <f t="shared" si="11"/>
        <v>364</v>
      </c>
      <c r="B365" s="93"/>
      <c r="C365" s="93"/>
      <c r="D365" s="92"/>
      <c r="E365" s="97" t="str">
        <f t="shared" si="12"/>
        <v/>
      </c>
      <c r="F365" s="93"/>
      <c r="G365" s="92"/>
      <c r="H365" s="98" t="str">
        <f>IF(B365="","",IF(IF(ISNA(VLOOKUP(A365,RESULTS!$D$2:$D$1001,1,0)),"",VLOOKUP(A365,RESULTS!$D$2:$D$1001,1,0))=A365,"","X"))</f>
        <v/>
      </c>
    </row>
    <row r="366" spans="1:8" x14ac:dyDescent="0.25">
      <c r="A366" s="96">
        <f t="shared" si="11"/>
        <v>365</v>
      </c>
      <c r="B366" s="93"/>
      <c r="C366" s="93"/>
      <c r="D366" s="92"/>
      <c r="E366" s="97" t="str">
        <f t="shared" si="12"/>
        <v/>
      </c>
      <c r="F366" s="93"/>
      <c r="G366" s="92"/>
      <c r="H366" s="98" t="str">
        <f>IF(B366="","",IF(IF(ISNA(VLOOKUP(A366,RESULTS!$D$2:$D$1001,1,0)),"",VLOOKUP(A366,RESULTS!$D$2:$D$1001,1,0))=A366,"","X"))</f>
        <v/>
      </c>
    </row>
    <row r="367" spans="1:8" x14ac:dyDescent="0.25">
      <c r="A367" s="96">
        <f t="shared" si="11"/>
        <v>366</v>
      </c>
      <c r="B367" s="93"/>
      <c r="C367" s="93"/>
      <c r="D367" s="92"/>
      <c r="E367" s="97" t="str">
        <f t="shared" si="12"/>
        <v/>
      </c>
      <c r="F367" s="93"/>
      <c r="G367" s="92"/>
      <c r="H367" s="98" t="str">
        <f>IF(B367="","",IF(IF(ISNA(VLOOKUP(A367,RESULTS!$D$2:$D$1001,1,0)),"",VLOOKUP(A367,RESULTS!$D$2:$D$1001,1,0))=A367,"","X"))</f>
        <v/>
      </c>
    </row>
    <row r="368" spans="1:8" x14ac:dyDescent="0.25">
      <c r="A368" s="96">
        <f t="shared" si="11"/>
        <v>367</v>
      </c>
      <c r="B368" s="93"/>
      <c r="C368" s="93"/>
      <c r="D368" s="92"/>
      <c r="E368" s="97" t="str">
        <f t="shared" si="12"/>
        <v/>
      </c>
      <c r="F368" s="93"/>
      <c r="G368" s="92"/>
      <c r="H368" s="98" t="str">
        <f>IF(B368="","",IF(IF(ISNA(VLOOKUP(A368,RESULTS!$D$2:$D$1001,1,0)),"",VLOOKUP(A368,RESULTS!$D$2:$D$1001,1,0))=A368,"","X"))</f>
        <v/>
      </c>
    </row>
    <row r="369" spans="1:8" x14ac:dyDescent="0.25">
      <c r="A369" s="96">
        <f t="shared" si="11"/>
        <v>368</v>
      </c>
      <c r="B369" s="93"/>
      <c r="C369" s="93"/>
      <c r="D369" s="92"/>
      <c r="E369" s="97" t="str">
        <f t="shared" si="12"/>
        <v/>
      </c>
      <c r="F369" s="93"/>
      <c r="G369" s="92"/>
      <c r="H369" s="98" t="str">
        <f>IF(B369="","",IF(IF(ISNA(VLOOKUP(A369,RESULTS!$D$2:$D$1001,1,0)),"",VLOOKUP(A369,RESULTS!$D$2:$D$1001,1,0))=A369,"","X"))</f>
        <v/>
      </c>
    </row>
    <row r="370" spans="1:8" x14ac:dyDescent="0.25">
      <c r="A370" s="96">
        <f t="shared" si="11"/>
        <v>369</v>
      </c>
      <c r="B370" s="93"/>
      <c r="C370" s="93"/>
      <c r="D370" s="92"/>
      <c r="E370" s="97" t="str">
        <f t="shared" si="12"/>
        <v/>
      </c>
      <c r="F370" s="93"/>
      <c r="G370" s="92"/>
      <c r="H370" s="98" t="str">
        <f>IF(B370="","",IF(IF(ISNA(VLOOKUP(A370,RESULTS!$D$2:$D$1001,1,0)),"",VLOOKUP(A370,RESULTS!$D$2:$D$1001,1,0))=A370,"","X"))</f>
        <v/>
      </c>
    </row>
    <row r="371" spans="1:8" x14ac:dyDescent="0.25">
      <c r="A371" s="96">
        <f t="shared" si="11"/>
        <v>370</v>
      </c>
      <c r="B371" s="93"/>
      <c r="C371" s="93"/>
      <c r="D371" s="92"/>
      <c r="E371" s="97" t="str">
        <f t="shared" si="12"/>
        <v/>
      </c>
      <c r="F371" s="93"/>
      <c r="G371" s="92"/>
      <c r="H371" s="98" t="str">
        <f>IF(B371="","",IF(IF(ISNA(VLOOKUP(A371,RESULTS!$D$2:$D$1001,1,0)),"",VLOOKUP(A371,RESULTS!$D$2:$D$1001,1,0))=A371,"","X"))</f>
        <v/>
      </c>
    </row>
    <row r="372" spans="1:8" x14ac:dyDescent="0.25">
      <c r="A372" s="96">
        <f t="shared" si="11"/>
        <v>371</v>
      </c>
      <c r="B372" s="93"/>
      <c r="C372" s="93"/>
      <c r="D372" s="92"/>
      <c r="E372" s="97" t="str">
        <f t="shared" si="12"/>
        <v/>
      </c>
      <c r="F372" s="93"/>
      <c r="G372" s="92"/>
      <c r="H372" s="98" t="str">
        <f>IF(B372="","",IF(IF(ISNA(VLOOKUP(A372,RESULTS!$D$2:$D$1001,1,0)),"",VLOOKUP(A372,RESULTS!$D$2:$D$1001,1,0))=A372,"","X"))</f>
        <v/>
      </c>
    </row>
    <row r="373" spans="1:8" x14ac:dyDescent="0.25">
      <c r="A373" s="96">
        <f t="shared" si="11"/>
        <v>372</v>
      </c>
      <c r="B373" s="93"/>
      <c r="C373" s="93"/>
      <c r="D373" s="92"/>
      <c r="E373" s="97" t="str">
        <f t="shared" si="12"/>
        <v/>
      </c>
      <c r="F373" s="93"/>
      <c r="G373" s="92"/>
      <c r="H373" s="98" t="str">
        <f>IF(B373="","",IF(IF(ISNA(VLOOKUP(A373,RESULTS!$D$2:$D$1001,1,0)),"",VLOOKUP(A373,RESULTS!$D$2:$D$1001,1,0))=A373,"","X"))</f>
        <v/>
      </c>
    </row>
    <row r="374" spans="1:8" x14ac:dyDescent="0.25">
      <c r="A374" s="96">
        <f t="shared" si="11"/>
        <v>373</v>
      </c>
      <c r="B374" s="93"/>
      <c r="C374" s="93"/>
      <c r="D374" s="92"/>
      <c r="E374" s="97" t="str">
        <f t="shared" si="12"/>
        <v/>
      </c>
      <c r="F374" s="93"/>
      <c r="G374" s="92"/>
      <c r="H374" s="98" t="str">
        <f>IF(B374="","",IF(IF(ISNA(VLOOKUP(A374,RESULTS!$D$2:$D$1001,1,0)),"",VLOOKUP(A374,RESULTS!$D$2:$D$1001,1,0))=A374,"","X"))</f>
        <v/>
      </c>
    </row>
    <row r="375" spans="1:8" x14ac:dyDescent="0.25">
      <c r="A375" s="96">
        <f t="shared" si="11"/>
        <v>374</v>
      </c>
      <c r="B375" s="93"/>
      <c r="C375" s="93"/>
      <c r="D375" s="92"/>
      <c r="E375" s="97" t="str">
        <f t="shared" si="12"/>
        <v/>
      </c>
      <c r="F375" s="93"/>
      <c r="G375" s="92"/>
      <c r="H375" s="98" t="str">
        <f>IF(B375="","",IF(IF(ISNA(VLOOKUP(A375,RESULTS!$D$2:$D$1001,1,0)),"",VLOOKUP(A375,RESULTS!$D$2:$D$1001,1,0))=A375,"","X"))</f>
        <v/>
      </c>
    </row>
    <row r="376" spans="1:8" x14ac:dyDescent="0.25">
      <c r="A376" s="96">
        <f t="shared" si="11"/>
        <v>375</v>
      </c>
      <c r="B376" s="93"/>
      <c r="C376" s="93"/>
      <c r="D376" s="92"/>
      <c r="E376" s="97" t="str">
        <f t="shared" si="12"/>
        <v/>
      </c>
      <c r="F376" s="93"/>
      <c r="G376" s="92"/>
      <c r="H376" s="98" t="str">
        <f>IF(B376="","",IF(IF(ISNA(VLOOKUP(A376,RESULTS!$D$2:$D$1001,1,0)),"",VLOOKUP(A376,RESULTS!$D$2:$D$1001,1,0))=A376,"","X"))</f>
        <v/>
      </c>
    </row>
    <row r="377" spans="1:8" x14ac:dyDescent="0.25">
      <c r="A377" s="96">
        <f t="shared" si="11"/>
        <v>376</v>
      </c>
      <c r="B377" s="93"/>
      <c r="C377" s="93"/>
      <c r="D377" s="92"/>
      <c r="E377" s="97" t="str">
        <f t="shared" si="12"/>
        <v/>
      </c>
      <c r="F377" s="93"/>
      <c r="G377" s="92"/>
      <c r="H377" s="98" t="str">
        <f>IF(B377="","",IF(IF(ISNA(VLOOKUP(A377,RESULTS!$D$2:$D$1001,1,0)),"",VLOOKUP(A377,RESULTS!$D$2:$D$1001,1,0))=A377,"","X"))</f>
        <v/>
      </c>
    </row>
    <row r="378" spans="1:8" x14ac:dyDescent="0.25">
      <c r="A378" s="96">
        <f t="shared" si="11"/>
        <v>377</v>
      </c>
      <c r="B378" s="93"/>
      <c r="C378" s="93"/>
      <c r="D378" s="92"/>
      <c r="E378" s="97" t="str">
        <f t="shared" si="12"/>
        <v/>
      </c>
      <c r="F378" s="93"/>
      <c r="G378" s="92"/>
      <c r="H378" s="98" t="str">
        <f>IF(B378="","",IF(IF(ISNA(VLOOKUP(A378,RESULTS!$D$2:$D$1001,1,0)),"",VLOOKUP(A378,RESULTS!$D$2:$D$1001,1,0))=A378,"","X"))</f>
        <v/>
      </c>
    </row>
    <row r="379" spans="1:8" x14ac:dyDescent="0.25">
      <c r="A379" s="96">
        <f t="shared" si="11"/>
        <v>378</v>
      </c>
      <c r="B379" s="93"/>
      <c r="C379" s="93"/>
      <c r="D379" s="92"/>
      <c r="E379" s="97" t="str">
        <f t="shared" si="12"/>
        <v/>
      </c>
      <c r="F379" s="93"/>
      <c r="G379" s="92"/>
      <c r="H379" s="98" t="str">
        <f>IF(B379="","",IF(IF(ISNA(VLOOKUP(A379,RESULTS!$D$2:$D$1001,1,0)),"",VLOOKUP(A379,RESULTS!$D$2:$D$1001,1,0))=A379,"","X"))</f>
        <v/>
      </c>
    </row>
    <row r="380" spans="1:8" x14ac:dyDescent="0.25">
      <c r="A380" s="96">
        <f t="shared" si="11"/>
        <v>379</v>
      </c>
      <c r="B380" s="93"/>
      <c r="C380" s="93"/>
      <c r="D380" s="92"/>
      <c r="E380" s="97" t="str">
        <f t="shared" si="12"/>
        <v/>
      </c>
      <c r="F380" s="93"/>
      <c r="G380" s="92"/>
      <c r="H380" s="98" t="str">
        <f>IF(B380="","",IF(IF(ISNA(VLOOKUP(A380,RESULTS!$D$2:$D$1001,1,0)),"",VLOOKUP(A380,RESULTS!$D$2:$D$1001,1,0))=A380,"","X"))</f>
        <v/>
      </c>
    </row>
    <row r="381" spans="1:8" x14ac:dyDescent="0.25">
      <c r="A381" s="96">
        <f t="shared" si="11"/>
        <v>380</v>
      </c>
      <c r="B381" s="93"/>
      <c r="C381" s="93"/>
      <c r="D381" s="92"/>
      <c r="E381" s="97" t="str">
        <f t="shared" si="12"/>
        <v/>
      </c>
      <c r="F381" s="93"/>
      <c r="G381" s="92"/>
      <c r="H381" s="98" t="str">
        <f>IF(B381="","",IF(IF(ISNA(VLOOKUP(A381,RESULTS!$D$2:$D$1001,1,0)),"",VLOOKUP(A381,RESULTS!$D$2:$D$1001,1,0))=A381,"","X"))</f>
        <v/>
      </c>
    </row>
    <row r="382" spans="1:8" x14ac:dyDescent="0.25">
      <c r="A382" s="96">
        <f t="shared" si="11"/>
        <v>381</v>
      </c>
      <c r="B382" s="93"/>
      <c r="C382" s="93"/>
      <c r="D382" s="92"/>
      <c r="E382" s="97" t="str">
        <f t="shared" si="12"/>
        <v/>
      </c>
      <c r="F382" s="93"/>
      <c r="G382" s="92"/>
      <c r="H382" s="98" t="str">
        <f>IF(B382="","",IF(IF(ISNA(VLOOKUP(A382,RESULTS!$D$2:$D$1001,1,0)),"",VLOOKUP(A382,RESULTS!$D$2:$D$1001,1,0))=A382,"","X"))</f>
        <v/>
      </c>
    </row>
    <row r="383" spans="1:8" x14ac:dyDescent="0.25">
      <c r="A383" s="96">
        <f t="shared" si="11"/>
        <v>382</v>
      </c>
      <c r="B383" s="93"/>
      <c r="C383" s="93"/>
      <c r="D383" s="92"/>
      <c r="E383" s="97" t="str">
        <f t="shared" si="12"/>
        <v/>
      </c>
      <c r="F383" s="93"/>
      <c r="G383" s="92"/>
      <c r="H383" s="98" t="str">
        <f>IF(B383="","",IF(IF(ISNA(VLOOKUP(A383,RESULTS!$D$2:$D$1001,1,0)),"",VLOOKUP(A383,RESULTS!$D$2:$D$1001,1,0))=A383,"","X"))</f>
        <v/>
      </c>
    </row>
    <row r="384" spans="1:8" x14ac:dyDescent="0.25">
      <c r="A384" s="96">
        <f t="shared" si="11"/>
        <v>383</v>
      </c>
      <c r="B384" s="93"/>
      <c r="C384" s="93"/>
      <c r="D384" s="92"/>
      <c r="E384" s="97" t="str">
        <f t="shared" si="12"/>
        <v/>
      </c>
      <c r="F384" s="93"/>
      <c r="G384" s="92"/>
      <c r="H384" s="98" t="str">
        <f>IF(B384="","",IF(IF(ISNA(VLOOKUP(A384,RESULTS!$D$2:$D$1001,1,0)),"",VLOOKUP(A384,RESULTS!$D$2:$D$1001,1,0))=A384,"","X"))</f>
        <v/>
      </c>
    </row>
    <row r="385" spans="1:8" x14ac:dyDescent="0.25">
      <c r="A385" s="96">
        <f t="shared" si="11"/>
        <v>384</v>
      </c>
      <c r="B385" s="93"/>
      <c r="C385" s="93"/>
      <c r="D385" s="92"/>
      <c r="E385" s="97" t="str">
        <f t="shared" si="12"/>
        <v/>
      </c>
      <c r="F385" s="93"/>
      <c r="G385" s="92"/>
      <c r="H385" s="98" t="str">
        <f>IF(B385="","",IF(IF(ISNA(VLOOKUP(A385,RESULTS!$D$2:$D$1001,1,0)),"",VLOOKUP(A385,RESULTS!$D$2:$D$1001,1,0))=A385,"","X"))</f>
        <v/>
      </c>
    </row>
    <row r="386" spans="1:8" x14ac:dyDescent="0.25">
      <c r="A386" s="96">
        <f t="shared" si="11"/>
        <v>385</v>
      </c>
      <c r="B386" s="93"/>
      <c r="C386" s="93"/>
      <c r="D386" s="92"/>
      <c r="E386" s="97" t="str">
        <f t="shared" si="12"/>
        <v/>
      </c>
      <c r="F386" s="93"/>
      <c r="G386" s="92"/>
      <c r="H386" s="98" t="str">
        <f>IF(B386="","",IF(IF(ISNA(VLOOKUP(A386,RESULTS!$D$2:$D$1001,1,0)),"",VLOOKUP(A386,RESULTS!$D$2:$D$1001,1,0))=A386,"","X"))</f>
        <v/>
      </c>
    </row>
    <row r="387" spans="1:8" x14ac:dyDescent="0.25">
      <c r="A387" s="96">
        <f t="shared" ref="A387:A450" si="13">A386+1</f>
        <v>386</v>
      </c>
      <c r="B387" s="93"/>
      <c r="C387" s="93"/>
      <c r="D387" s="92"/>
      <c r="E387" s="97" t="str">
        <f t="shared" si="12"/>
        <v/>
      </c>
      <c r="F387" s="93"/>
      <c r="G387" s="92"/>
      <c r="H387" s="98" t="str">
        <f>IF(B387="","",IF(IF(ISNA(VLOOKUP(A387,RESULTS!$D$2:$D$1001,1,0)),"",VLOOKUP(A387,RESULTS!$D$2:$D$1001,1,0))=A387,"","X"))</f>
        <v/>
      </c>
    </row>
    <row r="388" spans="1:8" x14ac:dyDescent="0.25">
      <c r="A388" s="96">
        <f t="shared" si="13"/>
        <v>387</v>
      </c>
      <c r="B388" s="93"/>
      <c r="C388" s="93"/>
      <c r="D388" s="92"/>
      <c r="E388" s="97" t="str">
        <f t="shared" si="12"/>
        <v/>
      </c>
      <c r="F388" s="93"/>
      <c r="G388" s="92"/>
      <c r="H388" s="98" t="str">
        <f>IF(B388="","",IF(IF(ISNA(VLOOKUP(A388,RESULTS!$D$2:$D$1001,1,0)),"",VLOOKUP(A388,RESULTS!$D$2:$D$1001,1,0))=A388,"","X"))</f>
        <v/>
      </c>
    </row>
    <row r="389" spans="1:8" x14ac:dyDescent="0.25">
      <c r="A389" s="96">
        <f t="shared" si="13"/>
        <v>388</v>
      </c>
      <c r="B389" s="93"/>
      <c r="C389" s="93"/>
      <c r="D389" s="92"/>
      <c r="E389" s="97" t="str">
        <f t="shared" si="12"/>
        <v/>
      </c>
      <c r="F389" s="93"/>
      <c r="G389" s="92"/>
      <c r="H389" s="98" t="str">
        <f>IF(B389="","",IF(IF(ISNA(VLOOKUP(A389,RESULTS!$D$2:$D$1001,1,0)),"",VLOOKUP(A389,RESULTS!$D$2:$D$1001,1,0))=A389,"","X"))</f>
        <v/>
      </c>
    </row>
    <row r="390" spans="1:8" x14ac:dyDescent="0.25">
      <c r="A390" s="96">
        <f t="shared" si="13"/>
        <v>389</v>
      </c>
      <c r="B390" s="93"/>
      <c r="C390" s="93"/>
      <c r="D390" s="92"/>
      <c r="E390" s="97" t="str">
        <f t="shared" si="12"/>
        <v/>
      </c>
      <c r="F390" s="93"/>
      <c r="G390" s="92"/>
      <c r="H390" s="98" t="str">
        <f>IF(B390="","",IF(IF(ISNA(VLOOKUP(A390,RESULTS!$D$2:$D$1001,1,0)),"",VLOOKUP(A390,RESULTS!$D$2:$D$1001,1,0))=A390,"","X"))</f>
        <v/>
      </c>
    </row>
    <row r="391" spans="1:8" x14ac:dyDescent="0.25">
      <c r="A391" s="96">
        <f t="shared" si="13"/>
        <v>390</v>
      </c>
      <c r="B391" s="93"/>
      <c r="C391" s="93"/>
      <c r="D391" s="92"/>
      <c r="E391" s="97" t="str">
        <f t="shared" si="12"/>
        <v/>
      </c>
      <c r="F391" s="93"/>
      <c r="G391" s="92"/>
      <c r="H391" s="98" t="str">
        <f>IF(B391="","",IF(IF(ISNA(VLOOKUP(A391,RESULTS!$D$2:$D$1001,1,0)),"",VLOOKUP(A391,RESULTS!$D$2:$D$1001,1,0))=A391,"","X"))</f>
        <v/>
      </c>
    </row>
    <row r="392" spans="1:8" x14ac:dyDescent="0.25">
      <c r="A392" s="96">
        <f t="shared" si="13"/>
        <v>391</v>
      </c>
      <c r="B392" s="93"/>
      <c r="C392" s="93"/>
      <c r="D392" s="92"/>
      <c r="E392" s="97" t="str">
        <f t="shared" si="12"/>
        <v/>
      </c>
      <c r="F392" s="93"/>
      <c r="G392" s="92"/>
      <c r="H392" s="98" t="str">
        <f>IF(B392="","",IF(IF(ISNA(VLOOKUP(A392,RESULTS!$D$2:$D$1001,1,0)),"",VLOOKUP(A392,RESULTS!$D$2:$D$1001,1,0))=A392,"","X"))</f>
        <v/>
      </c>
    </row>
    <row r="393" spans="1:8" x14ac:dyDescent="0.25">
      <c r="A393" s="96">
        <f t="shared" si="13"/>
        <v>392</v>
      </c>
      <c r="B393" s="93"/>
      <c r="C393" s="93"/>
      <c r="D393" s="92"/>
      <c r="E393" s="97" t="str">
        <f t="shared" si="12"/>
        <v/>
      </c>
      <c r="F393" s="93"/>
      <c r="G393" s="92"/>
      <c r="H393" s="98" t="str">
        <f>IF(B393="","",IF(IF(ISNA(VLOOKUP(A393,RESULTS!$D$2:$D$1001,1,0)),"",VLOOKUP(A393,RESULTS!$D$2:$D$1001,1,0))=A393,"","X"))</f>
        <v/>
      </c>
    </row>
    <row r="394" spans="1:8" x14ac:dyDescent="0.25">
      <c r="A394" s="96">
        <f t="shared" si="13"/>
        <v>393</v>
      </c>
      <c r="B394" s="93"/>
      <c r="C394" s="93"/>
      <c r="D394" s="92"/>
      <c r="E394" s="97" t="str">
        <f t="shared" si="12"/>
        <v/>
      </c>
      <c r="F394" s="93"/>
      <c r="G394" s="92"/>
      <c r="H394" s="98" t="str">
        <f>IF(B394="","",IF(IF(ISNA(VLOOKUP(A394,RESULTS!$D$2:$D$1001,1,0)),"",VLOOKUP(A394,RESULTS!$D$2:$D$1001,1,0))=A394,"","X"))</f>
        <v/>
      </c>
    </row>
    <row r="395" spans="1:8" x14ac:dyDescent="0.25">
      <c r="A395" s="96">
        <f t="shared" si="13"/>
        <v>394</v>
      </c>
      <c r="B395" s="93"/>
      <c r="C395" s="93"/>
      <c r="D395" s="92"/>
      <c r="E395" s="97" t="str">
        <f t="shared" si="12"/>
        <v/>
      </c>
      <c r="F395" s="93"/>
      <c r="G395" s="92"/>
      <c r="H395" s="98" t="str">
        <f>IF(B395="","",IF(IF(ISNA(VLOOKUP(A395,RESULTS!$D$2:$D$1001,1,0)),"",VLOOKUP(A395,RESULTS!$D$2:$D$1001,1,0))=A395,"","X"))</f>
        <v/>
      </c>
    </row>
    <row r="396" spans="1:8" x14ac:dyDescent="0.25">
      <c r="A396" s="96">
        <f t="shared" si="13"/>
        <v>395</v>
      </c>
      <c r="B396" s="93"/>
      <c r="C396" s="93"/>
      <c r="D396" s="92"/>
      <c r="E396" s="97" t="str">
        <f t="shared" si="12"/>
        <v/>
      </c>
      <c r="F396" s="93"/>
      <c r="G396" s="92"/>
      <c r="H396" s="98" t="str">
        <f>IF(B396="","",IF(IF(ISNA(VLOOKUP(A396,RESULTS!$D$2:$D$1001,1,0)),"",VLOOKUP(A396,RESULTS!$D$2:$D$1001,1,0))=A396,"","X"))</f>
        <v/>
      </c>
    </row>
    <row r="397" spans="1:8" x14ac:dyDescent="0.25">
      <c r="A397" s="96">
        <f t="shared" si="13"/>
        <v>396</v>
      </c>
      <c r="B397" s="93"/>
      <c r="C397" s="93"/>
      <c r="D397" s="92"/>
      <c r="E397" s="97" t="str">
        <f t="shared" si="12"/>
        <v/>
      </c>
      <c r="F397" s="93"/>
      <c r="G397" s="92"/>
      <c r="H397" s="98" t="str">
        <f>IF(B397="","",IF(IF(ISNA(VLOOKUP(A397,RESULTS!$D$2:$D$1001,1,0)),"",VLOOKUP(A397,RESULTS!$D$2:$D$1001,1,0))=A397,"","X"))</f>
        <v/>
      </c>
    </row>
    <row r="398" spans="1:8" x14ac:dyDescent="0.25">
      <c r="A398" s="96">
        <f t="shared" si="13"/>
        <v>397</v>
      </c>
      <c r="B398" s="93"/>
      <c r="C398" s="93"/>
      <c r="D398" s="92"/>
      <c r="E398" s="97" t="str">
        <f t="shared" si="12"/>
        <v/>
      </c>
      <c r="F398" s="93"/>
      <c r="G398" s="92"/>
      <c r="H398" s="98" t="str">
        <f>IF(B398="","",IF(IF(ISNA(VLOOKUP(A398,RESULTS!$D$2:$D$1001,1,0)),"",VLOOKUP(A398,RESULTS!$D$2:$D$1001,1,0))=A398,"","X"))</f>
        <v/>
      </c>
    </row>
    <row r="399" spans="1:8" x14ac:dyDescent="0.25">
      <c r="A399" s="96">
        <f t="shared" si="13"/>
        <v>398</v>
      </c>
      <c r="B399" s="93"/>
      <c r="C399" s="93"/>
      <c r="D399" s="92"/>
      <c r="E399" s="97" t="str">
        <f t="shared" si="12"/>
        <v/>
      </c>
      <c r="F399" s="93"/>
      <c r="G399" s="92"/>
      <c r="H399" s="98" t="str">
        <f>IF(B399="","",IF(IF(ISNA(VLOOKUP(A399,RESULTS!$D$2:$D$1001,1,0)),"",VLOOKUP(A399,RESULTS!$D$2:$D$1001,1,0))=A399,"","X"))</f>
        <v/>
      </c>
    </row>
    <row r="400" spans="1:8" x14ac:dyDescent="0.25">
      <c r="A400" s="96">
        <f t="shared" si="13"/>
        <v>399</v>
      </c>
      <c r="B400" s="93"/>
      <c r="C400" s="93"/>
      <c r="D400" s="92"/>
      <c r="E400" s="97" t="str">
        <f t="shared" si="12"/>
        <v/>
      </c>
      <c r="F400" s="93"/>
      <c r="G400" s="92"/>
      <c r="H400" s="98" t="str">
        <f>IF(B400="","",IF(IF(ISNA(VLOOKUP(A400,RESULTS!$D$2:$D$1001,1,0)),"",VLOOKUP(A400,RESULTS!$D$2:$D$1001,1,0))=A400,"","X"))</f>
        <v/>
      </c>
    </row>
    <row r="401" spans="1:8" x14ac:dyDescent="0.25">
      <c r="A401" s="96">
        <f t="shared" si="13"/>
        <v>400</v>
      </c>
      <c r="B401" s="93"/>
      <c r="C401" s="93"/>
      <c r="D401" s="92"/>
      <c r="E401" s="97" t="str">
        <f t="shared" si="12"/>
        <v/>
      </c>
      <c r="F401" s="93"/>
      <c r="G401" s="92"/>
      <c r="H401" s="98" t="str">
        <f>IF(B401="","",IF(IF(ISNA(VLOOKUP(A401,RESULTS!$D$2:$D$1001,1,0)),"",VLOOKUP(A401,RESULTS!$D$2:$D$1001,1,0))=A401,"","X"))</f>
        <v/>
      </c>
    </row>
    <row r="402" spans="1:8" x14ac:dyDescent="0.25">
      <c r="A402" s="96">
        <f t="shared" si="13"/>
        <v>401</v>
      </c>
      <c r="B402" s="93"/>
      <c r="C402" s="93"/>
      <c r="D402" s="92"/>
      <c r="E402" s="97" t="str">
        <f t="shared" si="12"/>
        <v/>
      </c>
      <c r="F402" s="93"/>
      <c r="G402" s="92"/>
      <c r="H402" s="98" t="str">
        <f>IF(B402="","",IF(IF(ISNA(VLOOKUP(A402,RESULTS!$D$2:$D$1001,1,0)),"",VLOOKUP(A402,RESULTS!$D$2:$D$1001,1,0))=A402,"","X"))</f>
        <v/>
      </c>
    </row>
    <row r="403" spans="1:8" x14ac:dyDescent="0.25">
      <c r="A403" s="96">
        <f t="shared" si="13"/>
        <v>402</v>
      </c>
      <c r="B403" s="93"/>
      <c r="C403" s="93"/>
      <c r="D403" s="92"/>
      <c r="E403" s="97" t="str">
        <f t="shared" si="12"/>
        <v/>
      </c>
      <c r="F403" s="93"/>
      <c r="G403" s="92"/>
      <c r="H403" s="98" t="str">
        <f>IF(B403="","",IF(IF(ISNA(VLOOKUP(A403,RESULTS!$D$2:$D$1001,1,0)),"",VLOOKUP(A403,RESULTS!$D$2:$D$1001,1,0))=A403,"","X"))</f>
        <v/>
      </c>
    </row>
    <row r="404" spans="1:8" x14ac:dyDescent="0.25">
      <c r="A404" s="96">
        <f t="shared" si="13"/>
        <v>403</v>
      </c>
      <c r="B404" s="93"/>
      <c r="C404" s="93"/>
      <c r="D404" s="92"/>
      <c r="E404" s="97" t="str">
        <f t="shared" si="12"/>
        <v/>
      </c>
      <c r="F404" s="93"/>
      <c r="G404" s="92"/>
      <c r="H404" s="98" t="str">
        <f>IF(B404="","",IF(IF(ISNA(VLOOKUP(A404,RESULTS!$D$2:$D$1001,1,0)),"",VLOOKUP(A404,RESULTS!$D$2:$D$1001,1,0))=A404,"","X"))</f>
        <v/>
      </c>
    </row>
    <row r="405" spans="1:8" x14ac:dyDescent="0.25">
      <c r="A405" s="96">
        <f t="shared" si="13"/>
        <v>404</v>
      </c>
      <c r="B405" s="93"/>
      <c r="C405" s="93"/>
      <c r="D405" s="92"/>
      <c r="E405" s="97" t="str">
        <f t="shared" si="12"/>
        <v/>
      </c>
      <c r="F405" s="93"/>
      <c r="G405" s="92"/>
      <c r="H405" s="98" t="str">
        <f>IF(B405="","",IF(IF(ISNA(VLOOKUP(A405,RESULTS!$D$2:$D$1001,1,0)),"",VLOOKUP(A405,RESULTS!$D$2:$D$1001,1,0))=A405,"","X"))</f>
        <v/>
      </c>
    </row>
    <row r="406" spans="1:8" x14ac:dyDescent="0.25">
      <c r="A406" s="96">
        <f t="shared" si="13"/>
        <v>405</v>
      </c>
      <c r="B406" s="93"/>
      <c r="C406" s="93"/>
      <c r="D406" s="92"/>
      <c r="E406" s="97" t="str">
        <f t="shared" si="12"/>
        <v/>
      </c>
      <c r="F406" s="93"/>
      <c r="G406" s="92"/>
      <c r="H406" s="98" t="str">
        <f>IF(B406="","",IF(IF(ISNA(VLOOKUP(A406,RESULTS!$D$2:$D$1001,1,0)),"",VLOOKUP(A406,RESULTS!$D$2:$D$1001,1,0))=A406,"","X"))</f>
        <v/>
      </c>
    </row>
    <row r="407" spans="1:8" x14ac:dyDescent="0.25">
      <c r="A407" s="96">
        <f t="shared" si="13"/>
        <v>406</v>
      </c>
      <c r="B407" s="93"/>
      <c r="C407" s="93"/>
      <c r="D407" s="92"/>
      <c r="E407" s="97" t="str">
        <f t="shared" si="12"/>
        <v/>
      </c>
      <c r="F407" s="93"/>
      <c r="G407" s="92"/>
      <c r="H407" s="98" t="str">
        <f>IF(B407="","",IF(IF(ISNA(VLOOKUP(A407,RESULTS!$D$2:$D$1001,1,0)),"",VLOOKUP(A407,RESULTS!$D$2:$D$1001,1,0))=A407,"","X"))</f>
        <v/>
      </c>
    </row>
    <row r="408" spans="1:8" x14ac:dyDescent="0.25">
      <c r="A408" s="96">
        <f t="shared" si="13"/>
        <v>407</v>
      </c>
      <c r="B408" s="93"/>
      <c r="C408" s="93"/>
      <c r="D408" s="92"/>
      <c r="E408" s="97" t="str">
        <f t="shared" si="12"/>
        <v/>
      </c>
      <c r="F408" s="93"/>
      <c r="G408" s="92"/>
      <c r="H408" s="98" t="str">
        <f>IF(B408="","",IF(IF(ISNA(VLOOKUP(A408,RESULTS!$D$2:$D$1001,1,0)),"",VLOOKUP(A408,RESULTS!$D$2:$D$1001,1,0))=A408,"","X"))</f>
        <v/>
      </c>
    </row>
    <row r="409" spans="1:8" x14ac:dyDescent="0.25">
      <c r="A409" s="96">
        <f t="shared" si="13"/>
        <v>408</v>
      </c>
      <c r="B409" s="93"/>
      <c r="C409" s="93"/>
      <c r="D409" s="92"/>
      <c r="E409" s="97" t="str">
        <f t="shared" si="12"/>
        <v/>
      </c>
      <c r="F409" s="93"/>
      <c r="G409" s="92"/>
      <c r="H409" s="98" t="str">
        <f>IF(B409="","",IF(IF(ISNA(VLOOKUP(A409,RESULTS!$D$2:$D$1001,1,0)),"",VLOOKUP(A409,RESULTS!$D$2:$D$1001,1,0))=A409,"","X"))</f>
        <v/>
      </c>
    </row>
    <row r="410" spans="1:8" x14ac:dyDescent="0.25">
      <c r="A410" s="96">
        <f t="shared" si="13"/>
        <v>409</v>
      </c>
      <c r="B410" s="93"/>
      <c r="C410" s="93"/>
      <c r="D410" s="92"/>
      <c r="E410" s="97" t="str">
        <f t="shared" si="12"/>
        <v/>
      </c>
      <c r="F410" s="93"/>
      <c r="G410" s="92"/>
      <c r="H410" s="98" t="str">
        <f>IF(B410="","",IF(IF(ISNA(VLOOKUP(A410,RESULTS!$D$2:$D$1001,1,0)),"",VLOOKUP(A410,RESULTS!$D$2:$D$1001,1,0))=A410,"","X"))</f>
        <v/>
      </c>
    </row>
    <row r="411" spans="1:8" x14ac:dyDescent="0.25">
      <c r="A411" s="96">
        <f t="shared" si="13"/>
        <v>410</v>
      </c>
      <c r="B411" s="93"/>
      <c r="C411" s="93"/>
      <c r="D411" s="92"/>
      <c r="E411" s="97" t="str">
        <f t="shared" si="12"/>
        <v/>
      </c>
      <c r="F411" s="93"/>
      <c r="G411" s="92"/>
      <c r="H411" s="98" t="str">
        <f>IF(B411="","",IF(IF(ISNA(VLOOKUP(A411,RESULTS!$D$2:$D$1001,1,0)),"",VLOOKUP(A411,RESULTS!$D$2:$D$1001,1,0))=A411,"","X"))</f>
        <v/>
      </c>
    </row>
    <row r="412" spans="1:8" x14ac:dyDescent="0.25">
      <c r="A412" s="96">
        <f t="shared" si="13"/>
        <v>411</v>
      </c>
      <c r="B412" s="93"/>
      <c r="C412" s="93"/>
      <c r="D412" s="92"/>
      <c r="E412" s="97" t="str">
        <f t="shared" si="12"/>
        <v/>
      </c>
      <c r="F412" s="93"/>
      <c r="G412" s="92"/>
      <c r="H412" s="98" t="str">
        <f>IF(B412="","",IF(IF(ISNA(VLOOKUP(A412,RESULTS!$D$2:$D$1001,1,0)),"",VLOOKUP(A412,RESULTS!$D$2:$D$1001,1,0))=A412,"","X"))</f>
        <v/>
      </c>
    </row>
    <row r="413" spans="1:8" x14ac:dyDescent="0.25">
      <c r="A413" s="96">
        <f t="shared" si="13"/>
        <v>412</v>
      </c>
      <c r="B413" s="93"/>
      <c r="C413" s="93"/>
      <c r="D413" s="92"/>
      <c r="E413" s="97" t="str">
        <f t="shared" si="12"/>
        <v/>
      </c>
      <c r="F413" s="93"/>
      <c r="G413" s="92"/>
      <c r="H413" s="98" t="str">
        <f>IF(B413="","",IF(IF(ISNA(VLOOKUP(A413,RESULTS!$D$2:$D$1001,1,0)),"",VLOOKUP(A413,RESULTS!$D$2:$D$1001,1,0))=A413,"","X"))</f>
        <v/>
      </c>
    </row>
    <row r="414" spans="1:8" x14ac:dyDescent="0.25">
      <c r="A414" s="96">
        <f t="shared" si="13"/>
        <v>413</v>
      </c>
      <c r="B414" s="93"/>
      <c r="C414" s="93"/>
      <c r="D414" s="92"/>
      <c r="E414" s="97" t="str">
        <f t="shared" si="12"/>
        <v/>
      </c>
      <c r="F414" s="93"/>
      <c r="G414" s="92"/>
      <c r="H414" s="98" t="str">
        <f>IF(B414="","",IF(IF(ISNA(VLOOKUP(A414,RESULTS!$D$2:$D$1001,1,0)),"",VLOOKUP(A414,RESULTS!$D$2:$D$1001,1,0))=A414,"","X"))</f>
        <v/>
      </c>
    </row>
    <row r="415" spans="1:8" x14ac:dyDescent="0.25">
      <c r="A415" s="96">
        <f t="shared" si="13"/>
        <v>414</v>
      </c>
      <c r="B415" s="93"/>
      <c r="C415" s="93"/>
      <c r="D415" s="92"/>
      <c r="E415" s="97" t="str">
        <f t="shared" si="12"/>
        <v/>
      </c>
      <c r="F415" s="93"/>
      <c r="G415" s="92"/>
      <c r="H415" s="98" t="str">
        <f>IF(B415="","",IF(IF(ISNA(VLOOKUP(A415,RESULTS!$D$2:$D$1001,1,0)),"",VLOOKUP(A415,RESULTS!$D$2:$D$1001,1,0))=A415,"","X"))</f>
        <v/>
      </c>
    </row>
    <row r="416" spans="1:8" x14ac:dyDescent="0.25">
      <c r="A416" s="96">
        <f t="shared" si="13"/>
        <v>415</v>
      </c>
      <c r="B416" s="93"/>
      <c r="C416" s="93"/>
      <c r="D416" s="92"/>
      <c r="E416" s="97" t="str">
        <f t="shared" si="12"/>
        <v/>
      </c>
      <c r="F416" s="93"/>
      <c r="G416" s="92"/>
      <c r="H416" s="98" t="str">
        <f>IF(B416="","",IF(IF(ISNA(VLOOKUP(A416,RESULTS!$D$2:$D$1001,1,0)),"",VLOOKUP(A416,RESULTS!$D$2:$D$1001,1,0))=A416,"","X"))</f>
        <v/>
      </c>
    </row>
    <row r="417" spans="1:8" x14ac:dyDescent="0.25">
      <c r="A417" s="96">
        <f t="shared" si="13"/>
        <v>416</v>
      </c>
      <c r="B417" s="93"/>
      <c r="C417" s="93"/>
      <c r="D417" s="92"/>
      <c r="E417" s="97" t="str">
        <f t="shared" si="12"/>
        <v/>
      </c>
      <c r="F417" s="93"/>
      <c r="G417" s="92"/>
      <c r="H417" s="98" t="str">
        <f>IF(B417="","",IF(IF(ISNA(VLOOKUP(A417,RESULTS!$D$2:$D$1001,1,0)),"",VLOOKUP(A417,RESULTS!$D$2:$D$1001,1,0))=A417,"","X"))</f>
        <v/>
      </c>
    </row>
    <row r="418" spans="1:8" x14ac:dyDescent="0.25">
      <c r="A418" s="96">
        <f t="shared" si="13"/>
        <v>417</v>
      </c>
      <c r="B418" s="93"/>
      <c r="C418" s="93"/>
      <c r="D418" s="92"/>
      <c r="E418" s="97" t="str">
        <f t="shared" si="12"/>
        <v/>
      </c>
      <c r="F418" s="93"/>
      <c r="G418" s="92"/>
      <c r="H418" s="98" t="str">
        <f>IF(B418="","",IF(IF(ISNA(VLOOKUP(A418,RESULTS!$D$2:$D$1001,1,0)),"",VLOOKUP(A418,RESULTS!$D$2:$D$1001,1,0))=A418,"","X"))</f>
        <v/>
      </c>
    </row>
    <row r="419" spans="1:8" x14ac:dyDescent="0.25">
      <c r="A419" s="96">
        <f t="shared" si="13"/>
        <v>418</v>
      </c>
      <c r="B419" s="93"/>
      <c r="C419" s="93"/>
      <c r="D419" s="92"/>
      <c r="E419" s="97" t="str">
        <f t="shared" si="12"/>
        <v/>
      </c>
      <c r="F419" s="93"/>
      <c r="G419" s="92"/>
      <c r="H419" s="98" t="str">
        <f>IF(B419="","",IF(IF(ISNA(VLOOKUP(A419,RESULTS!$D$2:$D$1001,1,0)),"",VLOOKUP(A419,RESULTS!$D$2:$D$1001,1,0))=A419,"","X"))</f>
        <v/>
      </c>
    </row>
    <row r="420" spans="1:8" x14ac:dyDescent="0.25">
      <c r="A420" s="96">
        <f t="shared" si="13"/>
        <v>419</v>
      </c>
      <c r="B420" s="93"/>
      <c r="C420" s="93"/>
      <c r="D420" s="92"/>
      <c r="E420" s="97" t="str">
        <f t="shared" si="12"/>
        <v/>
      </c>
      <c r="F420" s="93"/>
      <c r="G420" s="92"/>
      <c r="H420" s="98" t="str">
        <f>IF(B420="","",IF(IF(ISNA(VLOOKUP(A420,RESULTS!$D$2:$D$1001,1,0)),"",VLOOKUP(A420,RESULTS!$D$2:$D$1001,1,0))=A420,"","X"))</f>
        <v/>
      </c>
    </row>
    <row r="421" spans="1:8" x14ac:dyDescent="0.25">
      <c r="A421" s="96">
        <f t="shared" si="13"/>
        <v>420</v>
      </c>
      <c r="B421" s="93"/>
      <c r="C421" s="93"/>
      <c r="D421" s="92"/>
      <c r="E421" s="97" t="str">
        <f t="shared" si="12"/>
        <v/>
      </c>
      <c r="F421" s="93"/>
      <c r="G421" s="92"/>
      <c r="H421" s="98" t="str">
        <f>IF(B421="","",IF(IF(ISNA(VLOOKUP(A421,RESULTS!$D$2:$D$1001,1,0)),"",VLOOKUP(A421,RESULTS!$D$2:$D$1001,1,0))=A421,"","X"))</f>
        <v/>
      </c>
    </row>
    <row r="422" spans="1:8" x14ac:dyDescent="0.25">
      <c r="A422" s="96">
        <f t="shared" si="13"/>
        <v>421</v>
      </c>
      <c r="B422" s="93"/>
      <c r="C422" s="93"/>
      <c r="D422" s="92"/>
      <c r="E422" s="97" t="str">
        <f t="shared" si="12"/>
        <v/>
      </c>
      <c r="F422" s="93"/>
      <c r="G422" s="92"/>
      <c r="H422" s="98" t="str">
        <f>IF(B422="","",IF(IF(ISNA(VLOOKUP(A422,RESULTS!$D$2:$D$1001,1,0)),"",VLOOKUP(A422,RESULTS!$D$2:$D$1001,1,0))=A422,"","X"))</f>
        <v/>
      </c>
    </row>
    <row r="423" spans="1:8" x14ac:dyDescent="0.25">
      <c r="A423" s="96">
        <f t="shared" si="13"/>
        <v>422</v>
      </c>
      <c r="B423" s="93"/>
      <c r="C423" s="93"/>
      <c r="D423" s="92"/>
      <c r="E423" s="97" t="str">
        <f t="shared" ref="E423:E486" si="14">LEFT(D423,1)</f>
        <v/>
      </c>
      <c r="F423" s="93"/>
      <c r="G423" s="92"/>
      <c r="H423" s="98" t="str">
        <f>IF(B423="","",IF(IF(ISNA(VLOOKUP(A423,RESULTS!$D$2:$D$1001,1,0)),"",VLOOKUP(A423,RESULTS!$D$2:$D$1001,1,0))=A423,"","X"))</f>
        <v/>
      </c>
    </row>
    <row r="424" spans="1:8" x14ac:dyDescent="0.25">
      <c r="A424" s="96">
        <f t="shared" si="13"/>
        <v>423</v>
      </c>
      <c r="B424" s="93"/>
      <c r="C424" s="93"/>
      <c r="D424" s="92"/>
      <c r="E424" s="97" t="str">
        <f t="shared" si="14"/>
        <v/>
      </c>
      <c r="F424" s="93"/>
      <c r="G424" s="92"/>
      <c r="H424" s="98" t="str">
        <f>IF(B424="","",IF(IF(ISNA(VLOOKUP(A424,RESULTS!$D$2:$D$1001,1,0)),"",VLOOKUP(A424,RESULTS!$D$2:$D$1001,1,0))=A424,"","X"))</f>
        <v/>
      </c>
    </row>
    <row r="425" spans="1:8" x14ac:dyDescent="0.25">
      <c r="A425" s="96">
        <f t="shared" si="13"/>
        <v>424</v>
      </c>
      <c r="B425" s="93"/>
      <c r="C425" s="93"/>
      <c r="D425" s="92"/>
      <c r="E425" s="97" t="str">
        <f t="shared" si="14"/>
        <v/>
      </c>
      <c r="F425" s="93"/>
      <c r="G425" s="92"/>
      <c r="H425" s="98" t="str">
        <f>IF(B425="","",IF(IF(ISNA(VLOOKUP(A425,RESULTS!$D$2:$D$1001,1,0)),"",VLOOKUP(A425,RESULTS!$D$2:$D$1001,1,0))=A425,"","X"))</f>
        <v/>
      </c>
    </row>
    <row r="426" spans="1:8" x14ac:dyDescent="0.25">
      <c r="A426" s="96">
        <f t="shared" si="13"/>
        <v>425</v>
      </c>
      <c r="B426" s="93"/>
      <c r="C426" s="93"/>
      <c r="D426" s="92"/>
      <c r="E426" s="97" t="str">
        <f t="shared" si="14"/>
        <v/>
      </c>
      <c r="F426" s="93"/>
      <c r="G426" s="92"/>
      <c r="H426" s="98" t="str">
        <f>IF(B426="","",IF(IF(ISNA(VLOOKUP(A426,RESULTS!$D$2:$D$1001,1,0)),"",VLOOKUP(A426,RESULTS!$D$2:$D$1001,1,0))=A426,"","X"))</f>
        <v/>
      </c>
    </row>
    <row r="427" spans="1:8" x14ac:dyDescent="0.25">
      <c r="A427" s="96">
        <f t="shared" si="13"/>
        <v>426</v>
      </c>
      <c r="B427" s="93"/>
      <c r="C427" s="93"/>
      <c r="D427" s="92"/>
      <c r="E427" s="97" t="str">
        <f t="shared" si="14"/>
        <v/>
      </c>
      <c r="F427" s="93"/>
      <c r="G427" s="92"/>
      <c r="H427" s="98" t="str">
        <f>IF(B427="","",IF(IF(ISNA(VLOOKUP(A427,RESULTS!$D$2:$D$1001,1,0)),"",VLOOKUP(A427,RESULTS!$D$2:$D$1001,1,0))=A427,"","X"))</f>
        <v/>
      </c>
    </row>
    <row r="428" spans="1:8" x14ac:dyDescent="0.25">
      <c r="A428" s="96">
        <f t="shared" si="13"/>
        <v>427</v>
      </c>
      <c r="B428" s="93"/>
      <c r="C428" s="93"/>
      <c r="D428" s="92"/>
      <c r="E428" s="97" t="str">
        <f t="shared" si="14"/>
        <v/>
      </c>
      <c r="F428" s="93"/>
      <c r="G428" s="92"/>
      <c r="H428" s="98" t="str">
        <f>IF(B428="","",IF(IF(ISNA(VLOOKUP(A428,RESULTS!$D$2:$D$1001,1,0)),"",VLOOKUP(A428,RESULTS!$D$2:$D$1001,1,0))=A428,"","X"))</f>
        <v/>
      </c>
    </row>
    <row r="429" spans="1:8" x14ac:dyDescent="0.25">
      <c r="A429" s="96">
        <f t="shared" si="13"/>
        <v>428</v>
      </c>
      <c r="B429" s="93"/>
      <c r="C429" s="93"/>
      <c r="D429" s="92"/>
      <c r="E429" s="97" t="str">
        <f t="shared" si="14"/>
        <v/>
      </c>
      <c r="F429" s="93"/>
      <c r="G429" s="92"/>
      <c r="H429" s="98" t="str">
        <f>IF(B429="","",IF(IF(ISNA(VLOOKUP(A429,RESULTS!$D$2:$D$1001,1,0)),"",VLOOKUP(A429,RESULTS!$D$2:$D$1001,1,0))=A429,"","X"))</f>
        <v/>
      </c>
    </row>
    <row r="430" spans="1:8" x14ac:dyDescent="0.25">
      <c r="A430" s="96">
        <f t="shared" si="13"/>
        <v>429</v>
      </c>
      <c r="B430" s="93"/>
      <c r="C430" s="93"/>
      <c r="D430" s="92"/>
      <c r="E430" s="97" t="str">
        <f t="shared" si="14"/>
        <v/>
      </c>
      <c r="F430" s="93"/>
      <c r="G430" s="92"/>
      <c r="H430" s="98" t="str">
        <f>IF(B430="","",IF(IF(ISNA(VLOOKUP(A430,RESULTS!$D$2:$D$1001,1,0)),"",VLOOKUP(A430,RESULTS!$D$2:$D$1001,1,0))=A430,"","X"))</f>
        <v/>
      </c>
    </row>
    <row r="431" spans="1:8" x14ac:dyDescent="0.25">
      <c r="A431" s="96">
        <f t="shared" si="13"/>
        <v>430</v>
      </c>
      <c r="B431" s="93"/>
      <c r="C431" s="93"/>
      <c r="D431" s="92"/>
      <c r="E431" s="97" t="str">
        <f t="shared" si="14"/>
        <v/>
      </c>
      <c r="F431" s="93"/>
      <c r="G431" s="92"/>
      <c r="H431" s="98" t="str">
        <f>IF(B431="","",IF(IF(ISNA(VLOOKUP(A431,RESULTS!$D$2:$D$1001,1,0)),"",VLOOKUP(A431,RESULTS!$D$2:$D$1001,1,0))=A431,"","X"))</f>
        <v/>
      </c>
    </row>
    <row r="432" spans="1:8" x14ac:dyDescent="0.25">
      <c r="A432" s="96">
        <f t="shared" si="13"/>
        <v>431</v>
      </c>
      <c r="B432" s="93"/>
      <c r="C432" s="93"/>
      <c r="D432" s="92"/>
      <c r="E432" s="97" t="str">
        <f t="shared" si="14"/>
        <v/>
      </c>
      <c r="F432" s="93"/>
      <c r="G432" s="92"/>
      <c r="H432" s="98" t="str">
        <f>IF(B432="","",IF(IF(ISNA(VLOOKUP(A432,RESULTS!$D$2:$D$1001,1,0)),"",VLOOKUP(A432,RESULTS!$D$2:$D$1001,1,0))=A432,"","X"))</f>
        <v/>
      </c>
    </row>
    <row r="433" spans="1:8" x14ac:dyDescent="0.25">
      <c r="A433" s="96">
        <f t="shared" si="13"/>
        <v>432</v>
      </c>
      <c r="B433" s="93"/>
      <c r="C433" s="93"/>
      <c r="D433" s="92"/>
      <c r="E433" s="97" t="str">
        <f t="shared" si="14"/>
        <v/>
      </c>
      <c r="F433" s="93"/>
      <c r="G433" s="92"/>
      <c r="H433" s="98" t="str">
        <f>IF(B433="","",IF(IF(ISNA(VLOOKUP(A433,RESULTS!$D$2:$D$1001,1,0)),"",VLOOKUP(A433,RESULTS!$D$2:$D$1001,1,0))=A433,"","X"))</f>
        <v/>
      </c>
    </row>
    <row r="434" spans="1:8" x14ac:dyDescent="0.25">
      <c r="A434" s="96">
        <f t="shared" si="13"/>
        <v>433</v>
      </c>
      <c r="B434" s="93"/>
      <c r="C434" s="93"/>
      <c r="D434" s="92"/>
      <c r="E434" s="97" t="str">
        <f t="shared" si="14"/>
        <v/>
      </c>
      <c r="F434" s="93"/>
      <c r="G434" s="92"/>
      <c r="H434" s="98" t="str">
        <f>IF(B434="","",IF(IF(ISNA(VLOOKUP(A434,RESULTS!$D$2:$D$1001,1,0)),"",VLOOKUP(A434,RESULTS!$D$2:$D$1001,1,0))=A434,"","X"))</f>
        <v/>
      </c>
    </row>
    <row r="435" spans="1:8" x14ac:dyDescent="0.25">
      <c r="A435" s="96">
        <f t="shared" si="13"/>
        <v>434</v>
      </c>
      <c r="B435" s="93"/>
      <c r="C435" s="93"/>
      <c r="D435" s="92"/>
      <c r="E435" s="97" t="str">
        <f t="shared" si="14"/>
        <v/>
      </c>
      <c r="F435" s="93"/>
      <c r="G435" s="92"/>
      <c r="H435" s="98" t="str">
        <f>IF(B435="","",IF(IF(ISNA(VLOOKUP(A435,RESULTS!$D$2:$D$1001,1,0)),"",VLOOKUP(A435,RESULTS!$D$2:$D$1001,1,0))=A435,"","X"))</f>
        <v/>
      </c>
    </row>
    <row r="436" spans="1:8" x14ac:dyDescent="0.25">
      <c r="A436" s="96">
        <f t="shared" si="13"/>
        <v>435</v>
      </c>
      <c r="B436" s="93"/>
      <c r="C436" s="93"/>
      <c r="D436" s="92"/>
      <c r="E436" s="97" t="str">
        <f t="shared" si="14"/>
        <v/>
      </c>
      <c r="F436" s="93"/>
      <c r="G436" s="92"/>
      <c r="H436" s="98" t="str">
        <f>IF(B436="","",IF(IF(ISNA(VLOOKUP(A436,RESULTS!$D$2:$D$1001,1,0)),"",VLOOKUP(A436,RESULTS!$D$2:$D$1001,1,0))=A436,"","X"))</f>
        <v/>
      </c>
    </row>
    <row r="437" spans="1:8" x14ac:dyDescent="0.25">
      <c r="A437" s="96">
        <f t="shared" si="13"/>
        <v>436</v>
      </c>
      <c r="B437" s="93"/>
      <c r="C437" s="93"/>
      <c r="D437" s="92"/>
      <c r="E437" s="97" t="str">
        <f t="shared" si="14"/>
        <v/>
      </c>
      <c r="F437" s="93"/>
      <c r="G437" s="92"/>
      <c r="H437" s="98" t="str">
        <f>IF(B437="","",IF(IF(ISNA(VLOOKUP(A437,RESULTS!$D$2:$D$1001,1,0)),"",VLOOKUP(A437,RESULTS!$D$2:$D$1001,1,0))=A437,"","X"))</f>
        <v/>
      </c>
    </row>
    <row r="438" spans="1:8" x14ac:dyDescent="0.25">
      <c r="A438" s="96">
        <f t="shared" si="13"/>
        <v>437</v>
      </c>
      <c r="B438" s="93"/>
      <c r="C438" s="93"/>
      <c r="D438" s="92"/>
      <c r="E438" s="97" t="str">
        <f t="shared" si="14"/>
        <v/>
      </c>
      <c r="F438" s="93"/>
      <c r="G438" s="92"/>
      <c r="H438" s="98" t="str">
        <f>IF(B438="","",IF(IF(ISNA(VLOOKUP(A438,RESULTS!$D$2:$D$1001,1,0)),"",VLOOKUP(A438,RESULTS!$D$2:$D$1001,1,0))=A438,"","X"))</f>
        <v/>
      </c>
    </row>
    <row r="439" spans="1:8" x14ac:dyDescent="0.25">
      <c r="A439" s="96">
        <f t="shared" si="13"/>
        <v>438</v>
      </c>
      <c r="B439" s="93"/>
      <c r="C439" s="93"/>
      <c r="D439" s="92"/>
      <c r="E439" s="97" t="str">
        <f t="shared" si="14"/>
        <v/>
      </c>
      <c r="F439" s="93"/>
      <c r="G439" s="92"/>
      <c r="H439" s="98" t="str">
        <f>IF(B439="","",IF(IF(ISNA(VLOOKUP(A439,RESULTS!$D$2:$D$1001,1,0)),"",VLOOKUP(A439,RESULTS!$D$2:$D$1001,1,0))=A439,"","X"))</f>
        <v/>
      </c>
    </row>
    <row r="440" spans="1:8" x14ac:dyDescent="0.25">
      <c r="A440" s="96">
        <f t="shared" si="13"/>
        <v>439</v>
      </c>
      <c r="B440" s="93"/>
      <c r="C440" s="93"/>
      <c r="D440" s="92"/>
      <c r="E440" s="97" t="str">
        <f t="shared" si="14"/>
        <v/>
      </c>
      <c r="F440" s="93"/>
      <c r="G440" s="92"/>
      <c r="H440" s="98" t="str">
        <f>IF(B440="","",IF(IF(ISNA(VLOOKUP(A440,RESULTS!$D$2:$D$1001,1,0)),"",VLOOKUP(A440,RESULTS!$D$2:$D$1001,1,0))=A440,"","X"))</f>
        <v/>
      </c>
    </row>
    <row r="441" spans="1:8" x14ac:dyDescent="0.25">
      <c r="A441" s="96">
        <f t="shared" si="13"/>
        <v>440</v>
      </c>
      <c r="B441" s="93"/>
      <c r="C441" s="93"/>
      <c r="D441" s="92"/>
      <c r="E441" s="97" t="str">
        <f t="shared" si="14"/>
        <v/>
      </c>
      <c r="F441" s="93"/>
      <c r="G441" s="92"/>
      <c r="H441" s="98" t="str">
        <f>IF(B441="","",IF(IF(ISNA(VLOOKUP(A441,RESULTS!$D$2:$D$1001,1,0)),"",VLOOKUP(A441,RESULTS!$D$2:$D$1001,1,0))=A441,"","X"))</f>
        <v/>
      </c>
    </row>
    <row r="442" spans="1:8" x14ac:dyDescent="0.25">
      <c r="A442" s="96">
        <f t="shared" si="13"/>
        <v>441</v>
      </c>
      <c r="B442" s="93"/>
      <c r="C442" s="93"/>
      <c r="D442" s="92"/>
      <c r="E442" s="97" t="str">
        <f t="shared" si="14"/>
        <v/>
      </c>
      <c r="F442" s="93"/>
      <c r="G442" s="92"/>
      <c r="H442" s="98" t="str">
        <f>IF(B442="","",IF(IF(ISNA(VLOOKUP(A442,RESULTS!$D$2:$D$1001,1,0)),"",VLOOKUP(A442,RESULTS!$D$2:$D$1001,1,0))=A442,"","X"))</f>
        <v/>
      </c>
    </row>
    <row r="443" spans="1:8" x14ac:dyDescent="0.25">
      <c r="A443" s="96">
        <f t="shared" si="13"/>
        <v>442</v>
      </c>
      <c r="B443" s="93"/>
      <c r="C443" s="93"/>
      <c r="D443" s="92"/>
      <c r="E443" s="97" t="str">
        <f t="shared" si="14"/>
        <v/>
      </c>
      <c r="F443" s="93"/>
      <c r="G443" s="92"/>
      <c r="H443" s="98" t="str">
        <f>IF(B443="","",IF(IF(ISNA(VLOOKUP(A443,RESULTS!$D$2:$D$1001,1,0)),"",VLOOKUP(A443,RESULTS!$D$2:$D$1001,1,0))=A443,"","X"))</f>
        <v/>
      </c>
    </row>
    <row r="444" spans="1:8" x14ac:dyDescent="0.25">
      <c r="A444" s="96">
        <f t="shared" si="13"/>
        <v>443</v>
      </c>
      <c r="B444" s="93"/>
      <c r="C444" s="93"/>
      <c r="D444" s="92"/>
      <c r="E444" s="97" t="str">
        <f t="shared" si="14"/>
        <v/>
      </c>
      <c r="F444" s="93"/>
      <c r="G444" s="92"/>
      <c r="H444" s="98" t="str">
        <f>IF(B444="","",IF(IF(ISNA(VLOOKUP(A444,RESULTS!$D$2:$D$1001,1,0)),"",VLOOKUP(A444,RESULTS!$D$2:$D$1001,1,0))=A444,"","X"))</f>
        <v/>
      </c>
    </row>
    <row r="445" spans="1:8" x14ac:dyDescent="0.25">
      <c r="A445" s="96">
        <f t="shared" si="13"/>
        <v>444</v>
      </c>
      <c r="B445" s="93"/>
      <c r="C445" s="93"/>
      <c r="D445" s="92"/>
      <c r="E445" s="97" t="str">
        <f t="shared" si="14"/>
        <v/>
      </c>
      <c r="F445" s="93"/>
      <c r="G445" s="92"/>
      <c r="H445" s="98" t="str">
        <f>IF(B445="","",IF(IF(ISNA(VLOOKUP(A445,RESULTS!$D$2:$D$1001,1,0)),"",VLOOKUP(A445,RESULTS!$D$2:$D$1001,1,0))=A445,"","X"))</f>
        <v/>
      </c>
    </row>
    <row r="446" spans="1:8" x14ac:dyDescent="0.25">
      <c r="A446" s="96">
        <f t="shared" si="13"/>
        <v>445</v>
      </c>
      <c r="B446" s="93"/>
      <c r="C446" s="93"/>
      <c r="D446" s="92"/>
      <c r="E446" s="97" t="str">
        <f t="shared" si="14"/>
        <v/>
      </c>
      <c r="F446" s="93"/>
      <c r="G446" s="92"/>
      <c r="H446" s="98" t="str">
        <f>IF(B446="","",IF(IF(ISNA(VLOOKUP(A446,RESULTS!$D$2:$D$1001,1,0)),"",VLOOKUP(A446,RESULTS!$D$2:$D$1001,1,0))=A446,"","X"))</f>
        <v/>
      </c>
    </row>
    <row r="447" spans="1:8" x14ac:dyDescent="0.25">
      <c r="A447" s="96">
        <f t="shared" si="13"/>
        <v>446</v>
      </c>
      <c r="B447" s="93"/>
      <c r="C447" s="93"/>
      <c r="D447" s="92"/>
      <c r="E447" s="97" t="str">
        <f t="shared" si="14"/>
        <v/>
      </c>
      <c r="F447" s="93"/>
      <c r="G447" s="92"/>
      <c r="H447" s="98" t="str">
        <f>IF(B447="","",IF(IF(ISNA(VLOOKUP(A447,RESULTS!$D$2:$D$1001,1,0)),"",VLOOKUP(A447,RESULTS!$D$2:$D$1001,1,0))=A447,"","X"))</f>
        <v/>
      </c>
    </row>
    <row r="448" spans="1:8" x14ac:dyDescent="0.25">
      <c r="A448" s="96">
        <f t="shared" si="13"/>
        <v>447</v>
      </c>
      <c r="B448" s="93"/>
      <c r="C448" s="93"/>
      <c r="D448" s="92"/>
      <c r="E448" s="97" t="str">
        <f t="shared" si="14"/>
        <v/>
      </c>
      <c r="F448" s="93"/>
      <c r="G448" s="92"/>
      <c r="H448" s="98" t="str">
        <f>IF(B448="","",IF(IF(ISNA(VLOOKUP(A448,RESULTS!$D$2:$D$1001,1,0)),"",VLOOKUP(A448,RESULTS!$D$2:$D$1001,1,0))=A448,"","X"))</f>
        <v/>
      </c>
    </row>
    <row r="449" spans="1:8" x14ac:dyDescent="0.25">
      <c r="A449" s="96">
        <f t="shared" si="13"/>
        <v>448</v>
      </c>
      <c r="B449" s="93"/>
      <c r="C449" s="93"/>
      <c r="D449" s="92"/>
      <c r="E449" s="97" t="str">
        <f t="shared" si="14"/>
        <v/>
      </c>
      <c r="F449" s="93"/>
      <c r="G449" s="92"/>
      <c r="H449" s="98" t="str">
        <f>IF(B449="","",IF(IF(ISNA(VLOOKUP(A449,RESULTS!$D$2:$D$1001,1,0)),"",VLOOKUP(A449,RESULTS!$D$2:$D$1001,1,0))=A449,"","X"))</f>
        <v/>
      </c>
    </row>
    <row r="450" spans="1:8" x14ac:dyDescent="0.25">
      <c r="A450" s="96">
        <f t="shared" si="13"/>
        <v>449</v>
      </c>
      <c r="B450" s="93"/>
      <c r="C450" s="93"/>
      <c r="D450" s="92"/>
      <c r="E450" s="97" t="str">
        <f t="shared" si="14"/>
        <v/>
      </c>
      <c r="F450" s="93"/>
      <c r="G450" s="92"/>
      <c r="H450" s="98" t="str">
        <f>IF(B450="","",IF(IF(ISNA(VLOOKUP(A450,RESULTS!$D$2:$D$1001,1,0)),"",VLOOKUP(A450,RESULTS!$D$2:$D$1001,1,0))=A450,"","X"))</f>
        <v/>
      </c>
    </row>
    <row r="451" spans="1:8" x14ac:dyDescent="0.25">
      <c r="A451" s="96">
        <f t="shared" ref="A451:A514" si="15">A450+1</f>
        <v>450</v>
      </c>
      <c r="B451" s="93"/>
      <c r="C451" s="93"/>
      <c r="D451" s="92"/>
      <c r="E451" s="97" t="str">
        <f t="shared" si="14"/>
        <v/>
      </c>
      <c r="F451" s="93"/>
      <c r="G451" s="92"/>
      <c r="H451" s="98" t="str">
        <f>IF(B451="","",IF(IF(ISNA(VLOOKUP(A451,RESULTS!$D$2:$D$1001,1,0)),"",VLOOKUP(A451,RESULTS!$D$2:$D$1001,1,0))=A451,"","X"))</f>
        <v/>
      </c>
    </row>
    <row r="452" spans="1:8" x14ac:dyDescent="0.25">
      <c r="A452" s="96">
        <f t="shared" si="15"/>
        <v>451</v>
      </c>
      <c r="B452" s="93"/>
      <c r="C452" s="93"/>
      <c r="D452" s="92"/>
      <c r="E452" s="97" t="str">
        <f t="shared" si="14"/>
        <v/>
      </c>
      <c r="F452" s="93"/>
      <c r="G452" s="92"/>
      <c r="H452" s="98" t="str">
        <f>IF(B452="","",IF(IF(ISNA(VLOOKUP(A452,RESULTS!$D$2:$D$1001,1,0)),"",VLOOKUP(A452,RESULTS!$D$2:$D$1001,1,0))=A452,"","X"))</f>
        <v/>
      </c>
    </row>
    <row r="453" spans="1:8" x14ac:dyDescent="0.25">
      <c r="A453" s="96">
        <f t="shared" si="15"/>
        <v>452</v>
      </c>
      <c r="B453" s="93"/>
      <c r="C453" s="93"/>
      <c r="D453" s="92"/>
      <c r="E453" s="97" t="str">
        <f t="shared" si="14"/>
        <v/>
      </c>
      <c r="F453" s="93"/>
      <c r="G453" s="92"/>
      <c r="H453" s="98" t="str">
        <f>IF(B453="","",IF(IF(ISNA(VLOOKUP(A453,RESULTS!$D$2:$D$1001,1,0)),"",VLOOKUP(A453,RESULTS!$D$2:$D$1001,1,0))=A453,"","X"))</f>
        <v/>
      </c>
    </row>
    <row r="454" spans="1:8" x14ac:dyDescent="0.25">
      <c r="A454" s="96">
        <f t="shared" si="15"/>
        <v>453</v>
      </c>
      <c r="B454" s="93"/>
      <c r="C454" s="93"/>
      <c r="D454" s="92"/>
      <c r="E454" s="97" t="str">
        <f t="shared" si="14"/>
        <v/>
      </c>
      <c r="F454" s="93"/>
      <c r="G454" s="92"/>
      <c r="H454" s="98" t="str">
        <f>IF(B454="","",IF(IF(ISNA(VLOOKUP(A454,RESULTS!$D$2:$D$1001,1,0)),"",VLOOKUP(A454,RESULTS!$D$2:$D$1001,1,0))=A454,"","X"))</f>
        <v/>
      </c>
    </row>
    <row r="455" spans="1:8" x14ac:dyDescent="0.25">
      <c r="A455" s="96">
        <f t="shared" si="15"/>
        <v>454</v>
      </c>
      <c r="B455" s="93"/>
      <c r="C455" s="93"/>
      <c r="D455" s="92"/>
      <c r="E455" s="97" t="str">
        <f t="shared" si="14"/>
        <v/>
      </c>
      <c r="F455" s="93"/>
      <c r="G455" s="92"/>
      <c r="H455" s="98" t="str">
        <f>IF(B455="","",IF(IF(ISNA(VLOOKUP(A455,RESULTS!$D$2:$D$1001,1,0)),"",VLOOKUP(A455,RESULTS!$D$2:$D$1001,1,0))=A455,"","X"))</f>
        <v/>
      </c>
    </row>
    <row r="456" spans="1:8" x14ac:dyDescent="0.25">
      <c r="A456" s="96">
        <f t="shared" si="15"/>
        <v>455</v>
      </c>
      <c r="B456" s="93"/>
      <c r="C456" s="93"/>
      <c r="D456" s="92"/>
      <c r="E456" s="97" t="str">
        <f t="shared" si="14"/>
        <v/>
      </c>
      <c r="F456" s="93"/>
      <c r="G456" s="92"/>
      <c r="H456" s="98" t="str">
        <f>IF(B456="","",IF(IF(ISNA(VLOOKUP(A456,RESULTS!$D$2:$D$1001,1,0)),"",VLOOKUP(A456,RESULTS!$D$2:$D$1001,1,0))=A456,"","X"))</f>
        <v/>
      </c>
    </row>
    <row r="457" spans="1:8" x14ac:dyDescent="0.25">
      <c r="A457" s="96">
        <f t="shared" si="15"/>
        <v>456</v>
      </c>
      <c r="B457" s="93"/>
      <c r="C457" s="93"/>
      <c r="D457" s="92"/>
      <c r="E457" s="97" t="str">
        <f t="shared" si="14"/>
        <v/>
      </c>
      <c r="F457" s="93"/>
      <c r="G457" s="92"/>
      <c r="H457" s="98" t="str">
        <f>IF(B457="","",IF(IF(ISNA(VLOOKUP(A457,RESULTS!$D$2:$D$1001,1,0)),"",VLOOKUP(A457,RESULTS!$D$2:$D$1001,1,0))=A457,"","X"))</f>
        <v/>
      </c>
    </row>
    <row r="458" spans="1:8" x14ac:dyDescent="0.25">
      <c r="A458" s="96">
        <f t="shared" si="15"/>
        <v>457</v>
      </c>
      <c r="B458" s="93"/>
      <c r="C458" s="93"/>
      <c r="D458" s="92"/>
      <c r="E458" s="97" t="str">
        <f t="shared" si="14"/>
        <v/>
      </c>
      <c r="F458" s="93"/>
      <c r="G458" s="92"/>
      <c r="H458" s="98" t="str">
        <f>IF(B458="","",IF(IF(ISNA(VLOOKUP(A458,RESULTS!$D$2:$D$1001,1,0)),"",VLOOKUP(A458,RESULTS!$D$2:$D$1001,1,0))=A458,"","X"))</f>
        <v/>
      </c>
    </row>
    <row r="459" spans="1:8" x14ac:dyDescent="0.25">
      <c r="A459" s="96">
        <f t="shared" si="15"/>
        <v>458</v>
      </c>
      <c r="B459" s="93"/>
      <c r="C459" s="93"/>
      <c r="D459" s="92"/>
      <c r="E459" s="97" t="str">
        <f t="shared" si="14"/>
        <v/>
      </c>
      <c r="F459" s="93"/>
      <c r="G459" s="92"/>
      <c r="H459" s="98" t="str">
        <f>IF(B459="","",IF(IF(ISNA(VLOOKUP(A459,RESULTS!$D$2:$D$1001,1,0)),"",VLOOKUP(A459,RESULTS!$D$2:$D$1001,1,0))=A459,"","X"))</f>
        <v/>
      </c>
    </row>
    <row r="460" spans="1:8" x14ac:dyDescent="0.25">
      <c r="A460" s="96">
        <f t="shared" si="15"/>
        <v>459</v>
      </c>
      <c r="B460" s="93"/>
      <c r="C460" s="93"/>
      <c r="D460" s="92"/>
      <c r="E460" s="97" t="str">
        <f t="shared" si="14"/>
        <v/>
      </c>
      <c r="F460" s="93"/>
      <c r="G460" s="92"/>
      <c r="H460" s="98" t="str">
        <f>IF(B460="","",IF(IF(ISNA(VLOOKUP(A460,RESULTS!$D$2:$D$1001,1,0)),"",VLOOKUP(A460,RESULTS!$D$2:$D$1001,1,0))=A460,"","X"))</f>
        <v/>
      </c>
    </row>
    <row r="461" spans="1:8" x14ac:dyDescent="0.25">
      <c r="A461" s="96">
        <f t="shared" si="15"/>
        <v>460</v>
      </c>
      <c r="B461" s="93"/>
      <c r="C461" s="93"/>
      <c r="D461" s="92"/>
      <c r="E461" s="97" t="str">
        <f t="shared" si="14"/>
        <v/>
      </c>
      <c r="F461" s="93"/>
      <c r="G461" s="92"/>
      <c r="H461" s="98" t="str">
        <f>IF(B461="","",IF(IF(ISNA(VLOOKUP(A461,RESULTS!$D$2:$D$1001,1,0)),"",VLOOKUP(A461,RESULTS!$D$2:$D$1001,1,0))=A461,"","X"))</f>
        <v/>
      </c>
    </row>
    <row r="462" spans="1:8" x14ac:dyDescent="0.25">
      <c r="A462" s="96">
        <f t="shared" si="15"/>
        <v>461</v>
      </c>
      <c r="B462" s="93"/>
      <c r="C462" s="93"/>
      <c r="D462" s="92"/>
      <c r="E462" s="97" t="str">
        <f t="shared" si="14"/>
        <v/>
      </c>
      <c r="F462" s="93"/>
      <c r="G462" s="92"/>
      <c r="H462" s="98" t="str">
        <f>IF(B462="","",IF(IF(ISNA(VLOOKUP(A462,RESULTS!$D$2:$D$1001,1,0)),"",VLOOKUP(A462,RESULTS!$D$2:$D$1001,1,0))=A462,"","X"))</f>
        <v/>
      </c>
    </row>
    <row r="463" spans="1:8" x14ac:dyDescent="0.25">
      <c r="A463" s="96">
        <f t="shared" si="15"/>
        <v>462</v>
      </c>
      <c r="B463" s="93"/>
      <c r="C463" s="93"/>
      <c r="D463" s="92"/>
      <c r="E463" s="97" t="str">
        <f t="shared" si="14"/>
        <v/>
      </c>
      <c r="F463" s="93"/>
      <c r="G463" s="92"/>
      <c r="H463" s="98" t="str">
        <f>IF(B463="","",IF(IF(ISNA(VLOOKUP(A463,RESULTS!$D$2:$D$1001,1,0)),"",VLOOKUP(A463,RESULTS!$D$2:$D$1001,1,0))=A463,"","X"))</f>
        <v/>
      </c>
    </row>
    <row r="464" spans="1:8" x14ac:dyDescent="0.25">
      <c r="A464" s="96">
        <f t="shared" si="15"/>
        <v>463</v>
      </c>
      <c r="B464" s="93"/>
      <c r="C464" s="93"/>
      <c r="D464" s="92"/>
      <c r="E464" s="97" t="str">
        <f t="shared" si="14"/>
        <v/>
      </c>
      <c r="F464" s="93"/>
      <c r="G464" s="92"/>
      <c r="H464" s="98" t="str">
        <f>IF(B464="","",IF(IF(ISNA(VLOOKUP(A464,RESULTS!$D$2:$D$1001,1,0)),"",VLOOKUP(A464,RESULTS!$D$2:$D$1001,1,0))=A464,"","X"))</f>
        <v/>
      </c>
    </row>
    <row r="465" spans="1:8" x14ac:dyDescent="0.25">
      <c r="A465" s="96">
        <f t="shared" si="15"/>
        <v>464</v>
      </c>
      <c r="B465" s="93"/>
      <c r="C465" s="93"/>
      <c r="D465" s="92"/>
      <c r="E465" s="97" t="str">
        <f t="shared" si="14"/>
        <v/>
      </c>
      <c r="F465" s="93"/>
      <c r="G465" s="92"/>
      <c r="H465" s="98" t="str">
        <f>IF(B465="","",IF(IF(ISNA(VLOOKUP(A465,RESULTS!$D$2:$D$1001,1,0)),"",VLOOKUP(A465,RESULTS!$D$2:$D$1001,1,0))=A465,"","X"))</f>
        <v/>
      </c>
    </row>
    <row r="466" spans="1:8" x14ac:dyDescent="0.25">
      <c r="A466" s="96">
        <f t="shared" si="15"/>
        <v>465</v>
      </c>
      <c r="B466" s="93"/>
      <c r="C466" s="93"/>
      <c r="D466" s="92"/>
      <c r="E466" s="97" t="str">
        <f t="shared" si="14"/>
        <v/>
      </c>
      <c r="F466" s="93"/>
      <c r="G466" s="92"/>
      <c r="H466" s="98" t="str">
        <f>IF(B466="","",IF(IF(ISNA(VLOOKUP(A466,RESULTS!$D$2:$D$1001,1,0)),"",VLOOKUP(A466,RESULTS!$D$2:$D$1001,1,0))=A466,"","X"))</f>
        <v/>
      </c>
    </row>
    <row r="467" spans="1:8" x14ac:dyDescent="0.25">
      <c r="A467" s="96">
        <f t="shared" si="15"/>
        <v>466</v>
      </c>
      <c r="B467" s="93"/>
      <c r="C467" s="93"/>
      <c r="D467" s="92"/>
      <c r="E467" s="97" t="str">
        <f t="shared" si="14"/>
        <v/>
      </c>
      <c r="F467" s="93"/>
      <c r="G467" s="92"/>
      <c r="H467" s="98" t="str">
        <f>IF(B467="","",IF(IF(ISNA(VLOOKUP(A467,RESULTS!$D$2:$D$1001,1,0)),"",VLOOKUP(A467,RESULTS!$D$2:$D$1001,1,0))=A467,"","X"))</f>
        <v/>
      </c>
    </row>
    <row r="468" spans="1:8" x14ac:dyDescent="0.25">
      <c r="A468" s="96">
        <f t="shared" si="15"/>
        <v>467</v>
      </c>
      <c r="B468" s="93"/>
      <c r="C468" s="93"/>
      <c r="D468" s="92"/>
      <c r="E468" s="97" t="str">
        <f t="shared" si="14"/>
        <v/>
      </c>
      <c r="F468" s="93"/>
      <c r="G468" s="92"/>
      <c r="H468" s="98" t="str">
        <f>IF(B468="","",IF(IF(ISNA(VLOOKUP(A468,RESULTS!$D$2:$D$1001,1,0)),"",VLOOKUP(A468,RESULTS!$D$2:$D$1001,1,0))=A468,"","X"))</f>
        <v/>
      </c>
    </row>
    <row r="469" spans="1:8" x14ac:dyDescent="0.25">
      <c r="A469" s="96">
        <f t="shared" si="15"/>
        <v>468</v>
      </c>
      <c r="B469" s="93"/>
      <c r="C469" s="93"/>
      <c r="D469" s="92"/>
      <c r="E469" s="97" t="str">
        <f t="shared" si="14"/>
        <v/>
      </c>
      <c r="F469" s="93"/>
      <c r="G469" s="92"/>
      <c r="H469" s="98" t="str">
        <f>IF(B469="","",IF(IF(ISNA(VLOOKUP(A469,RESULTS!$D$2:$D$1001,1,0)),"",VLOOKUP(A469,RESULTS!$D$2:$D$1001,1,0))=A469,"","X"))</f>
        <v/>
      </c>
    </row>
    <row r="470" spans="1:8" x14ac:dyDescent="0.25">
      <c r="A470" s="96">
        <f t="shared" si="15"/>
        <v>469</v>
      </c>
      <c r="B470" s="93"/>
      <c r="C470" s="93"/>
      <c r="D470" s="92"/>
      <c r="E470" s="97" t="str">
        <f t="shared" si="14"/>
        <v/>
      </c>
      <c r="F470" s="93"/>
      <c r="G470" s="92"/>
      <c r="H470" s="98" t="str">
        <f>IF(B470="","",IF(IF(ISNA(VLOOKUP(A470,RESULTS!$D$2:$D$1001,1,0)),"",VLOOKUP(A470,RESULTS!$D$2:$D$1001,1,0))=A470,"","X"))</f>
        <v/>
      </c>
    </row>
    <row r="471" spans="1:8" x14ac:dyDescent="0.25">
      <c r="A471" s="96">
        <f t="shared" si="15"/>
        <v>470</v>
      </c>
      <c r="B471" s="93"/>
      <c r="C471" s="93"/>
      <c r="D471" s="92"/>
      <c r="E471" s="97" t="str">
        <f t="shared" si="14"/>
        <v/>
      </c>
      <c r="F471" s="93"/>
      <c r="G471" s="92"/>
      <c r="H471" s="98" t="str">
        <f>IF(B471="","",IF(IF(ISNA(VLOOKUP(A471,RESULTS!$D$2:$D$1001,1,0)),"",VLOOKUP(A471,RESULTS!$D$2:$D$1001,1,0))=A471,"","X"))</f>
        <v/>
      </c>
    </row>
    <row r="472" spans="1:8" x14ac:dyDescent="0.25">
      <c r="A472" s="96">
        <f t="shared" si="15"/>
        <v>471</v>
      </c>
      <c r="B472" s="93"/>
      <c r="C472" s="93"/>
      <c r="D472" s="92"/>
      <c r="E472" s="97" t="str">
        <f t="shared" si="14"/>
        <v/>
      </c>
      <c r="F472" s="93"/>
      <c r="G472" s="92"/>
      <c r="H472" s="98" t="str">
        <f>IF(B472="","",IF(IF(ISNA(VLOOKUP(A472,RESULTS!$D$2:$D$1001,1,0)),"",VLOOKUP(A472,RESULTS!$D$2:$D$1001,1,0))=A472,"","X"))</f>
        <v/>
      </c>
    </row>
    <row r="473" spans="1:8" x14ac:dyDescent="0.25">
      <c r="A473" s="96">
        <f t="shared" si="15"/>
        <v>472</v>
      </c>
      <c r="B473" s="93"/>
      <c r="C473" s="93"/>
      <c r="D473" s="92"/>
      <c r="E473" s="97" t="str">
        <f t="shared" si="14"/>
        <v/>
      </c>
      <c r="F473" s="93"/>
      <c r="G473" s="92"/>
      <c r="H473" s="98" t="str">
        <f>IF(B473="","",IF(IF(ISNA(VLOOKUP(A473,RESULTS!$D$2:$D$1001,1,0)),"",VLOOKUP(A473,RESULTS!$D$2:$D$1001,1,0))=A473,"","X"))</f>
        <v/>
      </c>
    </row>
    <row r="474" spans="1:8" x14ac:dyDescent="0.25">
      <c r="A474" s="96">
        <f t="shared" si="15"/>
        <v>473</v>
      </c>
      <c r="B474" s="93"/>
      <c r="C474" s="93"/>
      <c r="D474" s="92"/>
      <c r="E474" s="97" t="str">
        <f t="shared" si="14"/>
        <v/>
      </c>
      <c r="F474" s="93"/>
      <c r="G474" s="92"/>
      <c r="H474" s="98" t="str">
        <f>IF(B474="","",IF(IF(ISNA(VLOOKUP(A474,RESULTS!$D$2:$D$1001,1,0)),"",VLOOKUP(A474,RESULTS!$D$2:$D$1001,1,0))=A474,"","X"))</f>
        <v/>
      </c>
    </row>
    <row r="475" spans="1:8" x14ac:dyDescent="0.25">
      <c r="A475" s="96">
        <f t="shared" si="15"/>
        <v>474</v>
      </c>
      <c r="B475" s="93"/>
      <c r="C475" s="93"/>
      <c r="D475" s="92"/>
      <c r="E475" s="97" t="str">
        <f t="shared" si="14"/>
        <v/>
      </c>
      <c r="F475" s="93"/>
      <c r="G475" s="92"/>
      <c r="H475" s="98" t="str">
        <f>IF(B475="","",IF(IF(ISNA(VLOOKUP(A475,RESULTS!$D$2:$D$1001,1,0)),"",VLOOKUP(A475,RESULTS!$D$2:$D$1001,1,0))=A475,"","X"))</f>
        <v/>
      </c>
    </row>
    <row r="476" spans="1:8" x14ac:dyDescent="0.25">
      <c r="A476" s="96">
        <f t="shared" si="15"/>
        <v>475</v>
      </c>
      <c r="B476" s="93"/>
      <c r="C476" s="93"/>
      <c r="D476" s="92"/>
      <c r="E476" s="97" t="str">
        <f t="shared" si="14"/>
        <v/>
      </c>
      <c r="F476" s="93"/>
      <c r="G476" s="92"/>
      <c r="H476" s="98" t="str">
        <f>IF(B476="","",IF(IF(ISNA(VLOOKUP(A476,RESULTS!$D$2:$D$1001,1,0)),"",VLOOKUP(A476,RESULTS!$D$2:$D$1001,1,0))=A476,"","X"))</f>
        <v/>
      </c>
    </row>
    <row r="477" spans="1:8" x14ac:dyDescent="0.25">
      <c r="A477" s="96">
        <f t="shared" si="15"/>
        <v>476</v>
      </c>
      <c r="B477" s="93"/>
      <c r="C477" s="93"/>
      <c r="D477" s="92"/>
      <c r="E477" s="97" t="str">
        <f t="shared" si="14"/>
        <v/>
      </c>
      <c r="F477" s="93"/>
      <c r="G477" s="92"/>
      <c r="H477" s="98" t="str">
        <f>IF(B477="","",IF(IF(ISNA(VLOOKUP(A477,RESULTS!$D$2:$D$1001,1,0)),"",VLOOKUP(A477,RESULTS!$D$2:$D$1001,1,0))=A477,"","X"))</f>
        <v/>
      </c>
    </row>
    <row r="478" spans="1:8" x14ac:dyDescent="0.25">
      <c r="A478" s="96">
        <f t="shared" si="15"/>
        <v>477</v>
      </c>
      <c r="B478" s="93"/>
      <c r="C478" s="93"/>
      <c r="D478" s="92"/>
      <c r="E478" s="97" t="str">
        <f t="shared" si="14"/>
        <v/>
      </c>
      <c r="F478" s="93"/>
      <c r="G478" s="92"/>
      <c r="H478" s="98" t="str">
        <f>IF(B478="","",IF(IF(ISNA(VLOOKUP(A478,RESULTS!$D$2:$D$1001,1,0)),"",VLOOKUP(A478,RESULTS!$D$2:$D$1001,1,0))=A478,"","X"))</f>
        <v/>
      </c>
    </row>
    <row r="479" spans="1:8" x14ac:dyDescent="0.25">
      <c r="A479" s="96">
        <f t="shared" si="15"/>
        <v>478</v>
      </c>
      <c r="B479" s="93"/>
      <c r="C479" s="93"/>
      <c r="D479" s="92"/>
      <c r="E479" s="97" t="str">
        <f t="shared" si="14"/>
        <v/>
      </c>
      <c r="F479" s="93"/>
      <c r="G479" s="92"/>
      <c r="H479" s="98" t="str">
        <f>IF(B479="","",IF(IF(ISNA(VLOOKUP(A479,RESULTS!$D$2:$D$1001,1,0)),"",VLOOKUP(A479,RESULTS!$D$2:$D$1001,1,0))=A479,"","X"))</f>
        <v/>
      </c>
    </row>
    <row r="480" spans="1:8" x14ac:dyDescent="0.25">
      <c r="A480" s="96">
        <f t="shared" si="15"/>
        <v>479</v>
      </c>
      <c r="B480" s="93"/>
      <c r="C480" s="93"/>
      <c r="D480" s="92"/>
      <c r="E480" s="97" t="str">
        <f t="shared" si="14"/>
        <v/>
      </c>
      <c r="F480" s="93"/>
      <c r="G480" s="92"/>
      <c r="H480" s="98" t="str">
        <f>IF(B480="","",IF(IF(ISNA(VLOOKUP(A480,RESULTS!$D$2:$D$1001,1,0)),"",VLOOKUP(A480,RESULTS!$D$2:$D$1001,1,0))=A480,"","X"))</f>
        <v/>
      </c>
    </row>
    <row r="481" spans="1:8" x14ac:dyDescent="0.25">
      <c r="A481" s="96">
        <f t="shared" si="15"/>
        <v>480</v>
      </c>
      <c r="B481" s="93"/>
      <c r="C481" s="93"/>
      <c r="D481" s="92"/>
      <c r="E481" s="97" t="str">
        <f t="shared" si="14"/>
        <v/>
      </c>
      <c r="F481" s="93"/>
      <c r="G481" s="92"/>
      <c r="H481" s="98" t="str">
        <f>IF(B481="","",IF(IF(ISNA(VLOOKUP(A481,RESULTS!$D$2:$D$1001,1,0)),"",VLOOKUP(A481,RESULTS!$D$2:$D$1001,1,0))=A481,"","X"))</f>
        <v/>
      </c>
    </row>
    <row r="482" spans="1:8" x14ac:dyDescent="0.25">
      <c r="A482" s="96">
        <f t="shared" si="15"/>
        <v>481</v>
      </c>
      <c r="B482" s="93"/>
      <c r="C482" s="93"/>
      <c r="D482" s="92"/>
      <c r="E482" s="97" t="str">
        <f t="shared" si="14"/>
        <v/>
      </c>
      <c r="F482" s="93"/>
      <c r="G482" s="92"/>
      <c r="H482" s="98" t="str">
        <f>IF(B482="","",IF(IF(ISNA(VLOOKUP(A482,RESULTS!$D$2:$D$1001,1,0)),"",VLOOKUP(A482,RESULTS!$D$2:$D$1001,1,0))=A482,"","X"))</f>
        <v/>
      </c>
    </row>
    <row r="483" spans="1:8" x14ac:dyDescent="0.25">
      <c r="A483" s="96">
        <f t="shared" si="15"/>
        <v>482</v>
      </c>
      <c r="B483" s="93"/>
      <c r="C483" s="93"/>
      <c r="D483" s="92"/>
      <c r="E483" s="97" t="str">
        <f t="shared" si="14"/>
        <v/>
      </c>
      <c r="F483" s="93"/>
      <c r="G483" s="92"/>
      <c r="H483" s="98" t="str">
        <f>IF(B483="","",IF(IF(ISNA(VLOOKUP(A483,RESULTS!$D$2:$D$1001,1,0)),"",VLOOKUP(A483,RESULTS!$D$2:$D$1001,1,0))=A483,"","X"))</f>
        <v/>
      </c>
    </row>
    <row r="484" spans="1:8" x14ac:dyDescent="0.25">
      <c r="A484" s="96">
        <f t="shared" si="15"/>
        <v>483</v>
      </c>
      <c r="B484" s="93"/>
      <c r="C484" s="93"/>
      <c r="D484" s="92"/>
      <c r="E484" s="97" t="str">
        <f t="shared" si="14"/>
        <v/>
      </c>
      <c r="F484" s="93"/>
      <c r="G484" s="92"/>
      <c r="H484" s="98" t="str">
        <f>IF(B484="","",IF(IF(ISNA(VLOOKUP(A484,RESULTS!$D$2:$D$1001,1,0)),"",VLOOKUP(A484,RESULTS!$D$2:$D$1001,1,0))=A484,"","X"))</f>
        <v/>
      </c>
    </row>
    <row r="485" spans="1:8" x14ac:dyDescent="0.25">
      <c r="A485" s="96">
        <f t="shared" si="15"/>
        <v>484</v>
      </c>
      <c r="B485" s="93"/>
      <c r="C485" s="93"/>
      <c r="D485" s="92"/>
      <c r="E485" s="97" t="str">
        <f t="shared" si="14"/>
        <v/>
      </c>
      <c r="F485" s="93"/>
      <c r="G485" s="92"/>
      <c r="H485" s="98" t="str">
        <f>IF(B485="","",IF(IF(ISNA(VLOOKUP(A485,RESULTS!$D$2:$D$1001,1,0)),"",VLOOKUP(A485,RESULTS!$D$2:$D$1001,1,0))=A485,"","X"))</f>
        <v/>
      </c>
    </row>
    <row r="486" spans="1:8" x14ac:dyDescent="0.25">
      <c r="A486" s="96">
        <f t="shared" si="15"/>
        <v>485</v>
      </c>
      <c r="B486" s="93"/>
      <c r="C486" s="93"/>
      <c r="D486" s="92"/>
      <c r="E486" s="97" t="str">
        <f t="shared" si="14"/>
        <v/>
      </c>
      <c r="F486" s="93"/>
      <c r="G486" s="92"/>
      <c r="H486" s="98" t="str">
        <f>IF(B486="","",IF(IF(ISNA(VLOOKUP(A486,RESULTS!$D$2:$D$1001,1,0)),"",VLOOKUP(A486,RESULTS!$D$2:$D$1001,1,0))=A486,"","X"))</f>
        <v/>
      </c>
    </row>
    <row r="487" spans="1:8" x14ac:dyDescent="0.25">
      <c r="A487" s="96">
        <f t="shared" si="15"/>
        <v>486</v>
      </c>
      <c r="B487" s="93"/>
      <c r="C487" s="93"/>
      <c r="D487" s="92"/>
      <c r="E487" s="97" t="str">
        <f t="shared" ref="E487:E550" si="16">LEFT(D487,1)</f>
        <v/>
      </c>
      <c r="F487" s="93"/>
      <c r="G487" s="92"/>
      <c r="H487" s="98" t="str">
        <f>IF(B487="","",IF(IF(ISNA(VLOOKUP(A487,RESULTS!$D$2:$D$1001,1,0)),"",VLOOKUP(A487,RESULTS!$D$2:$D$1001,1,0))=A487,"","X"))</f>
        <v/>
      </c>
    </row>
    <row r="488" spans="1:8" x14ac:dyDescent="0.25">
      <c r="A488" s="96">
        <f t="shared" si="15"/>
        <v>487</v>
      </c>
      <c r="B488" s="93"/>
      <c r="C488" s="93"/>
      <c r="D488" s="92"/>
      <c r="E488" s="97" t="str">
        <f t="shared" si="16"/>
        <v/>
      </c>
      <c r="F488" s="93"/>
      <c r="G488" s="92"/>
      <c r="H488" s="98" t="str">
        <f>IF(B488="","",IF(IF(ISNA(VLOOKUP(A488,RESULTS!$D$2:$D$1001,1,0)),"",VLOOKUP(A488,RESULTS!$D$2:$D$1001,1,0))=A488,"","X"))</f>
        <v/>
      </c>
    </row>
    <row r="489" spans="1:8" x14ac:dyDescent="0.25">
      <c r="A489" s="96">
        <f t="shared" si="15"/>
        <v>488</v>
      </c>
      <c r="B489" s="93"/>
      <c r="C489" s="93"/>
      <c r="D489" s="92"/>
      <c r="E489" s="97" t="str">
        <f t="shared" si="16"/>
        <v/>
      </c>
      <c r="F489" s="93"/>
      <c r="G489" s="92"/>
      <c r="H489" s="98" t="str">
        <f>IF(B489="","",IF(IF(ISNA(VLOOKUP(A489,RESULTS!$D$2:$D$1001,1,0)),"",VLOOKUP(A489,RESULTS!$D$2:$D$1001,1,0))=A489,"","X"))</f>
        <v/>
      </c>
    </row>
    <row r="490" spans="1:8" x14ac:dyDescent="0.25">
      <c r="A490" s="96">
        <f t="shared" si="15"/>
        <v>489</v>
      </c>
      <c r="B490" s="93"/>
      <c r="C490" s="93"/>
      <c r="D490" s="92"/>
      <c r="E490" s="97" t="str">
        <f t="shared" si="16"/>
        <v/>
      </c>
      <c r="F490" s="93"/>
      <c r="G490" s="92"/>
      <c r="H490" s="98" t="str">
        <f>IF(B490="","",IF(IF(ISNA(VLOOKUP(A490,RESULTS!$D$2:$D$1001,1,0)),"",VLOOKUP(A490,RESULTS!$D$2:$D$1001,1,0))=A490,"","X"))</f>
        <v/>
      </c>
    </row>
    <row r="491" spans="1:8" x14ac:dyDescent="0.25">
      <c r="A491" s="96">
        <f t="shared" si="15"/>
        <v>490</v>
      </c>
      <c r="B491" s="93"/>
      <c r="C491" s="93"/>
      <c r="D491" s="92"/>
      <c r="E491" s="97" t="str">
        <f t="shared" si="16"/>
        <v/>
      </c>
      <c r="F491" s="93"/>
      <c r="G491" s="92"/>
      <c r="H491" s="98" t="str">
        <f>IF(B491="","",IF(IF(ISNA(VLOOKUP(A491,RESULTS!$D$2:$D$1001,1,0)),"",VLOOKUP(A491,RESULTS!$D$2:$D$1001,1,0))=A491,"","X"))</f>
        <v/>
      </c>
    </row>
    <row r="492" spans="1:8" x14ac:dyDescent="0.25">
      <c r="A492" s="96">
        <f t="shared" si="15"/>
        <v>491</v>
      </c>
      <c r="B492" s="93"/>
      <c r="C492" s="93"/>
      <c r="D492" s="92"/>
      <c r="E492" s="97" t="str">
        <f t="shared" si="16"/>
        <v/>
      </c>
      <c r="F492" s="93"/>
      <c r="G492" s="92"/>
      <c r="H492" s="98" t="str">
        <f>IF(B492="","",IF(IF(ISNA(VLOOKUP(A492,RESULTS!$D$2:$D$1001,1,0)),"",VLOOKUP(A492,RESULTS!$D$2:$D$1001,1,0))=A492,"","X"))</f>
        <v/>
      </c>
    </row>
    <row r="493" spans="1:8" x14ac:dyDescent="0.25">
      <c r="A493" s="96">
        <f t="shared" si="15"/>
        <v>492</v>
      </c>
      <c r="B493" s="93"/>
      <c r="C493" s="93"/>
      <c r="D493" s="92"/>
      <c r="E493" s="97" t="str">
        <f t="shared" si="16"/>
        <v/>
      </c>
      <c r="F493" s="93"/>
      <c r="G493" s="92"/>
      <c r="H493" s="98" t="str">
        <f>IF(B493="","",IF(IF(ISNA(VLOOKUP(A493,RESULTS!$D$2:$D$1001,1,0)),"",VLOOKUP(A493,RESULTS!$D$2:$D$1001,1,0))=A493,"","X"))</f>
        <v/>
      </c>
    </row>
    <row r="494" spans="1:8" x14ac:dyDescent="0.25">
      <c r="A494" s="96">
        <f t="shared" si="15"/>
        <v>493</v>
      </c>
      <c r="B494" s="93"/>
      <c r="C494" s="93"/>
      <c r="D494" s="92"/>
      <c r="E494" s="97" t="str">
        <f t="shared" si="16"/>
        <v/>
      </c>
      <c r="F494" s="93"/>
      <c r="G494" s="92"/>
      <c r="H494" s="98" t="str">
        <f>IF(B494="","",IF(IF(ISNA(VLOOKUP(A494,RESULTS!$D$2:$D$1001,1,0)),"",VLOOKUP(A494,RESULTS!$D$2:$D$1001,1,0))=A494,"","X"))</f>
        <v/>
      </c>
    </row>
    <row r="495" spans="1:8" x14ac:dyDescent="0.25">
      <c r="A495" s="96">
        <f t="shared" si="15"/>
        <v>494</v>
      </c>
      <c r="B495" s="93"/>
      <c r="C495" s="93"/>
      <c r="D495" s="92"/>
      <c r="E495" s="97" t="str">
        <f t="shared" si="16"/>
        <v/>
      </c>
      <c r="F495" s="93"/>
      <c r="G495" s="92"/>
      <c r="H495" s="98" t="str">
        <f>IF(B495="","",IF(IF(ISNA(VLOOKUP(A495,RESULTS!$D$2:$D$1001,1,0)),"",VLOOKUP(A495,RESULTS!$D$2:$D$1001,1,0))=A495,"","X"))</f>
        <v/>
      </c>
    </row>
    <row r="496" spans="1:8" x14ac:dyDescent="0.25">
      <c r="A496" s="96">
        <f t="shared" si="15"/>
        <v>495</v>
      </c>
      <c r="B496" s="93"/>
      <c r="C496" s="93"/>
      <c r="D496" s="92"/>
      <c r="E496" s="97" t="str">
        <f t="shared" si="16"/>
        <v/>
      </c>
      <c r="F496" s="93"/>
      <c r="G496" s="92"/>
      <c r="H496" s="98" t="str">
        <f>IF(B496="","",IF(IF(ISNA(VLOOKUP(A496,RESULTS!$D$2:$D$1001,1,0)),"",VLOOKUP(A496,RESULTS!$D$2:$D$1001,1,0))=A496,"","X"))</f>
        <v/>
      </c>
    </row>
    <row r="497" spans="1:8" x14ac:dyDescent="0.25">
      <c r="A497" s="96">
        <f t="shared" si="15"/>
        <v>496</v>
      </c>
      <c r="B497" s="93"/>
      <c r="C497" s="93"/>
      <c r="D497" s="92"/>
      <c r="E497" s="97" t="str">
        <f t="shared" si="16"/>
        <v/>
      </c>
      <c r="F497" s="93"/>
      <c r="G497" s="92"/>
      <c r="H497" s="98" t="str">
        <f>IF(B497="","",IF(IF(ISNA(VLOOKUP(A497,RESULTS!$D$2:$D$1001,1,0)),"",VLOOKUP(A497,RESULTS!$D$2:$D$1001,1,0))=A497,"","X"))</f>
        <v/>
      </c>
    </row>
    <row r="498" spans="1:8" x14ac:dyDescent="0.25">
      <c r="A498" s="96">
        <f t="shared" si="15"/>
        <v>497</v>
      </c>
      <c r="B498" s="93"/>
      <c r="C498" s="93"/>
      <c r="D498" s="92"/>
      <c r="E498" s="97" t="str">
        <f t="shared" si="16"/>
        <v/>
      </c>
      <c r="F498" s="93"/>
      <c r="G498" s="92"/>
      <c r="H498" s="98" t="str">
        <f>IF(B498="","",IF(IF(ISNA(VLOOKUP(A498,RESULTS!$D$2:$D$1001,1,0)),"",VLOOKUP(A498,RESULTS!$D$2:$D$1001,1,0))=A498,"","X"))</f>
        <v/>
      </c>
    </row>
    <row r="499" spans="1:8" x14ac:dyDescent="0.25">
      <c r="A499" s="96">
        <f t="shared" si="15"/>
        <v>498</v>
      </c>
      <c r="B499" s="93"/>
      <c r="C499" s="93"/>
      <c r="D499" s="92"/>
      <c r="E499" s="97" t="str">
        <f t="shared" si="16"/>
        <v/>
      </c>
      <c r="F499" s="93"/>
      <c r="G499" s="92"/>
      <c r="H499" s="98" t="str">
        <f>IF(B499="","",IF(IF(ISNA(VLOOKUP(A499,RESULTS!$D$2:$D$1001,1,0)),"",VLOOKUP(A499,RESULTS!$D$2:$D$1001,1,0))=A499,"","X"))</f>
        <v/>
      </c>
    </row>
    <row r="500" spans="1:8" x14ac:dyDescent="0.25">
      <c r="A500" s="96">
        <f t="shared" si="15"/>
        <v>499</v>
      </c>
      <c r="B500" s="93"/>
      <c r="C500" s="93"/>
      <c r="D500" s="92"/>
      <c r="E500" s="97" t="str">
        <f t="shared" si="16"/>
        <v/>
      </c>
      <c r="F500" s="93"/>
      <c r="G500" s="92"/>
      <c r="H500" s="98" t="str">
        <f>IF(B500="","",IF(IF(ISNA(VLOOKUP(A500,RESULTS!$D$2:$D$1001,1,0)),"",VLOOKUP(A500,RESULTS!$D$2:$D$1001,1,0))=A500,"","X"))</f>
        <v/>
      </c>
    </row>
    <row r="501" spans="1:8" x14ac:dyDescent="0.25">
      <c r="A501" s="96">
        <f t="shared" si="15"/>
        <v>500</v>
      </c>
      <c r="B501" s="93"/>
      <c r="C501" s="93"/>
      <c r="D501" s="92"/>
      <c r="E501" s="97" t="str">
        <f t="shared" si="16"/>
        <v/>
      </c>
      <c r="F501" s="93"/>
      <c r="G501" s="92"/>
      <c r="H501" s="98" t="str">
        <f>IF(B501="","",IF(IF(ISNA(VLOOKUP(A501,RESULTS!$D$2:$D$1001,1,0)),"",VLOOKUP(A501,RESULTS!$D$2:$D$1001,1,0))=A501,"","X"))</f>
        <v/>
      </c>
    </row>
    <row r="502" spans="1:8" x14ac:dyDescent="0.25">
      <c r="A502" s="96">
        <f t="shared" si="15"/>
        <v>501</v>
      </c>
      <c r="B502" s="93"/>
      <c r="C502" s="93"/>
      <c r="D502" s="92"/>
      <c r="E502" s="97" t="str">
        <f t="shared" si="16"/>
        <v/>
      </c>
      <c r="F502" s="93"/>
      <c r="G502" s="92"/>
      <c r="H502" s="98" t="str">
        <f>IF(B502="","",IF(IF(ISNA(VLOOKUP(A502,RESULTS!$D$2:$D$1001,1,0)),"",VLOOKUP(A502,RESULTS!$D$2:$D$1001,1,0))=A502,"","X"))</f>
        <v/>
      </c>
    </row>
    <row r="503" spans="1:8" x14ac:dyDescent="0.25">
      <c r="A503" s="96">
        <f t="shared" si="15"/>
        <v>502</v>
      </c>
      <c r="B503" s="93"/>
      <c r="C503" s="93"/>
      <c r="D503" s="92"/>
      <c r="E503" s="97" t="str">
        <f t="shared" si="16"/>
        <v/>
      </c>
      <c r="F503" s="93"/>
      <c r="G503" s="92"/>
      <c r="H503" s="98" t="str">
        <f>IF(B503="","",IF(IF(ISNA(VLOOKUP(A503,RESULTS!$D$2:$D$1001,1,0)),"",VLOOKUP(A503,RESULTS!$D$2:$D$1001,1,0))=A503,"","X"))</f>
        <v/>
      </c>
    </row>
    <row r="504" spans="1:8" x14ac:dyDescent="0.25">
      <c r="A504" s="96">
        <f t="shared" si="15"/>
        <v>503</v>
      </c>
      <c r="B504" s="93"/>
      <c r="C504" s="93"/>
      <c r="D504" s="92"/>
      <c r="E504" s="97" t="str">
        <f t="shared" si="16"/>
        <v/>
      </c>
      <c r="F504" s="93"/>
      <c r="G504" s="92"/>
      <c r="H504" s="98" t="str">
        <f>IF(B504="","",IF(IF(ISNA(VLOOKUP(A504,RESULTS!$D$2:$D$1001,1,0)),"",VLOOKUP(A504,RESULTS!$D$2:$D$1001,1,0))=A504,"","X"))</f>
        <v/>
      </c>
    </row>
    <row r="505" spans="1:8" x14ac:dyDescent="0.25">
      <c r="A505" s="96">
        <f t="shared" si="15"/>
        <v>504</v>
      </c>
      <c r="B505" s="93"/>
      <c r="C505" s="93"/>
      <c r="D505" s="92"/>
      <c r="E505" s="97" t="str">
        <f t="shared" si="16"/>
        <v/>
      </c>
      <c r="F505" s="93"/>
      <c r="G505" s="92"/>
      <c r="H505" s="98" t="str">
        <f>IF(B505="","",IF(IF(ISNA(VLOOKUP(A505,RESULTS!$D$2:$D$1001,1,0)),"",VLOOKUP(A505,RESULTS!$D$2:$D$1001,1,0))=A505,"","X"))</f>
        <v/>
      </c>
    </row>
    <row r="506" spans="1:8" x14ac:dyDescent="0.25">
      <c r="A506" s="96">
        <f t="shared" si="15"/>
        <v>505</v>
      </c>
      <c r="B506" s="93"/>
      <c r="C506" s="93"/>
      <c r="D506" s="92"/>
      <c r="E506" s="97" t="str">
        <f t="shared" si="16"/>
        <v/>
      </c>
      <c r="F506" s="93"/>
      <c r="G506" s="92"/>
      <c r="H506" s="98" t="str">
        <f>IF(B506="","",IF(IF(ISNA(VLOOKUP(A506,RESULTS!$D$2:$D$1001,1,0)),"",VLOOKUP(A506,RESULTS!$D$2:$D$1001,1,0))=A506,"","X"))</f>
        <v/>
      </c>
    </row>
    <row r="507" spans="1:8" x14ac:dyDescent="0.25">
      <c r="A507" s="96">
        <f t="shared" si="15"/>
        <v>506</v>
      </c>
      <c r="B507" s="93"/>
      <c r="C507" s="93"/>
      <c r="D507" s="92"/>
      <c r="E507" s="97" t="str">
        <f t="shared" si="16"/>
        <v/>
      </c>
      <c r="F507" s="93"/>
      <c r="G507" s="92"/>
      <c r="H507" s="98" t="str">
        <f>IF(B507="","",IF(IF(ISNA(VLOOKUP(A507,RESULTS!$D$2:$D$1001,1,0)),"",VLOOKUP(A507,RESULTS!$D$2:$D$1001,1,0))=A507,"","X"))</f>
        <v/>
      </c>
    </row>
    <row r="508" spans="1:8" x14ac:dyDescent="0.25">
      <c r="A508" s="96">
        <f t="shared" si="15"/>
        <v>507</v>
      </c>
      <c r="B508" s="93"/>
      <c r="C508" s="93"/>
      <c r="D508" s="92"/>
      <c r="E508" s="97" t="str">
        <f t="shared" si="16"/>
        <v/>
      </c>
      <c r="F508" s="93"/>
      <c r="G508" s="92"/>
      <c r="H508" s="98" t="str">
        <f>IF(B508="","",IF(IF(ISNA(VLOOKUP(A508,RESULTS!$D$2:$D$1001,1,0)),"",VLOOKUP(A508,RESULTS!$D$2:$D$1001,1,0))=A508,"","X"))</f>
        <v/>
      </c>
    </row>
    <row r="509" spans="1:8" x14ac:dyDescent="0.25">
      <c r="A509" s="96">
        <f t="shared" si="15"/>
        <v>508</v>
      </c>
      <c r="B509" s="93"/>
      <c r="C509" s="93"/>
      <c r="D509" s="92"/>
      <c r="E509" s="97" t="str">
        <f t="shared" si="16"/>
        <v/>
      </c>
      <c r="F509" s="93"/>
      <c r="G509" s="92"/>
      <c r="H509" s="98" t="str">
        <f>IF(B509="","",IF(IF(ISNA(VLOOKUP(A509,RESULTS!$D$2:$D$1001,1,0)),"",VLOOKUP(A509,RESULTS!$D$2:$D$1001,1,0))=A509,"","X"))</f>
        <v/>
      </c>
    </row>
    <row r="510" spans="1:8" x14ac:dyDescent="0.25">
      <c r="A510" s="96">
        <f t="shared" si="15"/>
        <v>509</v>
      </c>
      <c r="B510" s="93"/>
      <c r="C510" s="93"/>
      <c r="D510" s="92"/>
      <c r="E510" s="97" t="str">
        <f t="shared" si="16"/>
        <v/>
      </c>
      <c r="F510" s="93"/>
      <c r="G510" s="92"/>
      <c r="H510" s="98" t="str">
        <f>IF(B510="","",IF(IF(ISNA(VLOOKUP(A510,RESULTS!$D$2:$D$1001,1,0)),"",VLOOKUP(A510,RESULTS!$D$2:$D$1001,1,0))=A510,"","X"))</f>
        <v/>
      </c>
    </row>
    <row r="511" spans="1:8" x14ac:dyDescent="0.25">
      <c r="A511" s="96">
        <f t="shared" si="15"/>
        <v>510</v>
      </c>
      <c r="B511" s="93"/>
      <c r="C511" s="93"/>
      <c r="D511" s="92"/>
      <c r="E511" s="97" t="str">
        <f t="shared" si="16"/>
        <v/>
      </c>
      <c r="F511" s="93"/>
      <c r="G511" s="92"/>
      <c r="H511" s="98" t="str">
        <f>IF(B511="","",IF(IF(ISNA(VLOOKUP(A511,RESULTS!$D$2:$D$1001,1,0)),"",VLOOKUP(A511,RESULTS!$D$2:$D$1001,1,0))=A511,"","X"))</f>
        <v/>
      </c>
    </row>
    <row r="512" spans="1:8" x14ac:dyDescent="0.25">
      <c r="A512" s="96">
        <f t="shared" si="15"/>
        <v>511</v>
      </c>
      <c r="B512" s="93"/>
      <c r="C512" s="93"/>
      <c r="D512" s="92"/>
      <c r="E512" s="97" t="str">
        <f t="shared" si="16"/>
        <v/>
      </c>
      <c r="F512" s="93"/>
      <c r="G512" s="92"/>
      <c r="H512" s="98" t="str">
        <f>IF(B512="","",IF(IF(ISNA(VLOOKUP(A512,RESULTS!$D$2:$D$1001,1,0)),"",VLOOKUP(A512,RESULTS!$D$2:$D$1001,1,0))=A512,"","X"))</f>
        <v/>
      </c>
    </row>
    <row r="513" spans="1:8" x14ac:dyDescent="0.25">
      <c r="A513" s="96">
        <f t="shared" si="15"/>
        <v>512</v>
      </c>
      <c r="B513" s="93"/>
      <c r="C513" s="93"/>
      <c r="D513" s="92"/>
      <c r="E513" s="97" t="str">
        <f t="shared" si="16"/>
        <v/>
      </c>
      <c r="F513" s="93"/>
      <c r="G513" s="92"/>
      <c r="H513" s="98" t="str">
        <f>IF(B513="","",IF(IF(ISNA(VLOOKUP(A513,RESULTS!$D$2:$D$1001,1,0)),"",VLOOKUP(A513,RESULTS!$D$2:$D$1001,1,0))=A513,"","X"))</f>
        <v/>
      </c>
    </row>
    <row r="514" spans="1:8" x14ac:dyDescent="0.25">
      <c r="A514" s="96">
        <f t="shared" si="15"/>
        <v>513</v>
      </c>
      <c r="B514" s="93"/>
      <c r="C514" s="93"/>
      <c r="D514" s="92"/>
      <c r="E514" s="97" t="str">
        <f t="shared" si="16"/>
        <v/>
      </c>
      <c r="F514" s="93"/>
      <c r="G514" s="92"/>
      <c r="H514" s="98" t="str">
        <f>IF(B514="","",IF(IF(ISNA(VLOOKUP(A514,RESULTS!$D$2:$D$1001,1,0)),"",VLOOKUP(A514,RESULTS!$D$2:$D$1001,1,0))=A514,"","X"))</f>
        <v/>
      </c>
    </row>
    <row r="515" spans="1:8" x14ac:dyDescent="0.25">
      <c r="A515" s="96">
        <f t="shared" ref="A515:A578" si="17">A514+1</f>
        <v>514</v>
      </c>
      <c r="B515" s="93"/>
      <c r="C515" s="93"/>
      <c r="D515" s="92"/>
      <c r="E515" s="97" t="str">
        <f t="shared" si="16"/>
        <v/>
      </c>
      <c r="F515" s="93"/>
      <c r="G515" s="92"/>
      <c r="H515" s="98" t="str">
        <f>IF(B515="","",IF(IF(ISNA(VLOOKUP(A515,RESULTS!$D$2:$D$1001,1,0)),"",VLOOKUP(A515,RESULTS!$D$2:$D$1001,1,0))=A515,"","X"))</f>
        <v/>
      </c>
    </row>
    <row r="516" spans="1:8" x14ac:dyDescent="0.25">
      <c r="A516" s="96">
        <f t="shared" si="17"/>
        <v>515</v>
      </c>
      <c r="B516" s="93"/>
      <c r="C516" s="93"/>
      <c r="D516" s="92"/>
      <c r="E516" s="97" t="str">
        <f t="shared" si="16"/>
        <v/>
      </c>
      <c r="F516" s="93"/>
      <c r="G516" s="92"/>
      <c r="H516" s="98" t="str">
        <f>IF(B516="","",IF(IF(ISNA(VLOOKUP(A516,RESULTS!$D$2:$D$1001,1,0)),"",VLOOKUP(A516,RESULTS!$D$2:$D$1001,1,0))=A516,"","X"))</f>
        <v/>
      </c>
    </row>
    <row r="517" spans="1:8" x14ac:dyDescent="0.25">
      <c r="A517" s="96">
        <f t="shared" si="17"/>
        <v>516</v>
      </c>
      <c r="B517" s="93"/>
      <c r="C517" s="93"/>
      <c r="D517" s="92"/>
      <c r="E517" s="97" t="str">
        <f t="shared" si="16"/>
        <v/>
      </c>
      <c r="F517" s="93"/>
      <c r="G517" s="92"/>
      <c r="H517" s="98" t="str">
        <f>IF(B517="","",IF(IF(ISNA(VLOOKUP(A517,RESULTS!$D$2:$D$1001,1,0)),"",VLOOKUP(A517,RESULTS!$D$2:$D$1001,1,0))=A517,"","X"))</f>
        <v/>
      </c>
    </row>
    <row r="518" spans="1:8" x14ac:dyDescent="0.25">
      <c r="A518" s="96">
        <f t="shared" si="17"/>
        <v>517</v>
      </c>
      <c r="B518" s="93"/>
      <c r="C518" s="93"/>
      <c r="D518" s="92"/>
      <c r="E518" s="97" t="str">
        <f t="shared" si="16"/>
        <v/>
      </c>
      <c r="F518" s="93"/>
      <c r="G518" s="92"/>
      <c r="H518" s="98" t="str">
        <f>IF(B518="","",IF(IF(ISNA(VLOOKUP(A518,RESULTS!$D$2:$D$1001,1,0)),"",VLOOKUP(A518,RESULTS!$D$2:$D$1001,1,0))=A518,"","X"))</f>
        <v/>
      </c>
    </row>
    <row r="519" spans="1:8" x14ac:dyDescent="0.25">
      <c r="A519" s="96">
        <f t="shared" si="17"/>
        <v>518</v>
      </c>
      <c r="B519" s="93"/>
      <c r="C519" s="93"/>
      <c r="D519" s="92"/>
      <c r="E519" s="97" t="str">
        <f t="shared" si="16"/>
        <v/>
      </c>
      <c r="F519" s="93"/>
      <c r="G519" s="92"/>
      <c r="H519" s="98" t="str">
        <f>IF(B519="","",IF(IF(ISNA(VLOOKUP(A519,RESULTS!$D$2:$D$1001,1,0)),"",VLOOKUP(A519,RESULTS!$D$2:$D$1001,1,0))=A519,"","X"))</f>
        <v/>
      </c>
    </row>
    <row r="520" spans="1:8" x14ac:dyDescent="0.25">
      <c r="A520" s="96">
        <f t="shared" si="17"/>
        <v>519</v>
      </c>
      <c r="B520" s="93"/>
      <c r="C520" s="93"/>
      <c r="D520" s="92"/>
      <c r="E520" s="97" t="str">
        <f t="shared" si="16"/>
        <v/>
      </c>
      <c r="F520" s="93"/>
      <c r="G520" s="92"/>
      <c r="H520" s="98" t="str">
        <f>IF(B520="","",IF(IF(ISNA(VLOOKUP(A520,RESULTS!$D$2:$D$1001,1,0)),"",VLOOKUP(A520,RESULTS!$D$2:$D$1001,1,0))=A520,"","X"))</f>
        <v/>
      </c>
    </row>
    <row r="521" spans="1:8" x14ac:dyDescent="0.25">
      <c r="A521" s="96">
        <f t="shared" si="17"/>
        <v>520</v>
      </c>
      <c r="B521" s="93"/>
      <c r="C521" s="93"/>
      <c r="D521" s="92"/>
      <c r="E521" s="97" t="str">
        <f t="shared" si="16"/>
        <v/>
      </c>
      <c r="F521" s="93"/>
      <c r="G521" s="92"/>
      <c r="H521" s="98" t="str">
        <f>IF(B521="","",IF(IF(ISNA(VLOOKUP(A521,RESULTS!$D$2:$D$1001,1,0)),"",VLOOKUP(A521,RESULTS!$D$2:$D$1001,1,0))=A521,"","X"))</f>
        <v/>
      </c>
    </row>
    <row r="522" spans="1:8" x14ac:dyDescent="0.25">
      <c r="A522" s="96">
        <f t="shared" si="17"/>
        <v>521</v>
      </c>
      <c r="B522" s="93"/>
      <c r="C522" s="93"/>
      <c r="D522" s="92"/>
      <c r="E522" s="97" t="str">
        <f t="shared" si="16"/>
        <v/>
      </c>
      <c r="F522" s="93"/>
      <c r="G522" s="92"/>
      <c r="H522" s="98" t="str">
        <f>IF(B522="","",IF(IF(ISNA(VLOOKUP(A522,RESULTS!$D$2:$D$1001,1,0)),"",VLOOKUP(A522,RESULTS!$D$2:$D$1001,1,0))=A522,"","X"))</f>
        <v/>
      </c>
    </row>
    <row r="523" spans="1:8" x14ac:dyDescent="0.25">
      <c r="A523" s="96">
        <f t="shared" si="17"/>
        <v>522</v>
      </c>
      <c r="B523" s="93"/>
      <c r="C523" s="93"/>
      <c r="D523" s="92"/>
      <c r="E523" s="97" t="str">
        <f t="shared" si="16"/>
        <v/>
      </c>
      <c r="F523" s="93"/>
      <c r="G523" s="92"/>
      <c r="H523" s="98" t="str">
        <f>IF(B523="","",IF(IF(ISNA(VLOOKUP(A523,RESULTS!$D$2:$D$1001,1,0)),"",VLOOKUP(A523,RESULTS!$D$2:$D$1001,1,0))=A523,"","X"))</f>
        <v/>
      </c>
    </row>
    <row r="524" spans="1:8" x14ac:dyDescent="0.25">
      <c r="A524" s="96">
        <f t="shared" si="17"/>
        <v>523</v>
      </c>
      <c r="B524" s="93"/>
      <c r="C524" s="93"/>
      <c r="D524" s="92"/>
      <c r="E524" s="97" t="str">
        <f t="shared" si="16"/>
        <v/>
      </c>
      <c r="F524" s="93"/>
      <c r="G524" s="92"/>
      <c r="H524" s="98" t="str">
        <f>IF(B524="","",IF(IF(ISNA(VLOOKUP(A524,RESULTS!$D$2:$D$1001,1,0)),"",VLOOKUP(A524,RESULTS!$D$2:$D$1001,1,0))=A524,"","X"))</f>
        <v/>
      </c>
    </row>
    <row r="525" spans="1:8" x14ac:dyDescent="0.25">
      <c r="A525" s="96">
        <f t="shared" si="17"/>
        <v>524</v>
      </c>
      <c r="B525" s="93"/>
      <c r="C525" s="93"/>
      <c r="D525" s="92"/>
      <c r="E525" s="97" t="str">
        <f t="shared" si="16"/>
        <v/>
      </c>
      <c r="F525" s="93"/>
      <c r="G525" s="92"/>
      <c r="H525" s="98" t="str">
        <f>IF(B525="","",IF(IF(ISNA(VLOOKUP(A525,RESULTS!$D$2:$D$1001,1,0)),"",VLOOKUP(A525,RESULTS!$D$2:$D$1001,1,0))=A525,"","X"))</f>
        <v/>
      </c>
    </row>
    <row r="526" spans="1:8" x14ac:dyDescent="0.25">
      <c r="A526" s="96">
        <f t="shared" si="17"/>
        <v>525</v>
      </c>
      <c r="B526" s="93"/>
      <c r="C526" s="93"/>
      <c r="D526" s="92"/>
      <c r="E526" s="97" t="str">
        <f t="shared" si="16"/>
        <v/>
      </c>
      <c r="F526" s="93"/>
      <c r="G526" s="92"/>
      <c r="H526" s="98" t="str">
        <f>IF(B526="","",IF(IF(ISNA(VLOOKUP(A526,RESULTS!$D$2:$D$1001,1,0)),"",VLOOKUP(A526,RESULTS!$D$2:$D$1001,1,0))=A526,"","X"))</f>
        <v/>
      </c>
    </row>
    <row r="527" spans="1:8" x14ac:dyDescent="0.25">
      <c r="A527" s="96">
        <f t="shared" si="17"/>
        <v>526</v>
      </c>
      <c r="B527" s="93"/>
      <c r="C527" s="93"/>
      <c r="D527" s="92"/>
      <c r="E527" s="97" t="str">
        <f t="shared" si="16"/>
        <v/>
      </c>
      <c r="F527" s="93"/>
      <c r="G527" s="92"/>
      <c r="H527" s="98" t="str">
        <f>IF(B527="","",IF(IF(ISNA(VLOOKUP(A527,RESULTS!$D$2:$D$1001,1,0)),"",VLOOKUP(A527,RESULTS!$D$2:$D$1001,1,0))=A527,"","X"))</f>
        <v/>
      </c>
    </row>
    <row r="528" spans="1:8" x14ac:dyDescent="0.25">
      <c r="A528" s="96">
        <f t="shared" si="17"/>
        <v>527</v>
      </c>
      <c r="B528" s="93"/>
      <c r="C528" s="93"/>
      <c r="D528" s="92"/>
      <c r="E528" s="97" t="str">
        <f t="shared" si="16"/>
        <v/>
      </c>
      <c r="F528" s="93"/>
      <c r="G528" s="92"/>
      <c r="H528" s="98" t="str">
        <f>IF(B528="","",IF(IF(ISNA(VLOOKUP(A528,RESULTS!$D$2:$D$1001,1,0)),"",VLOOKUP(A528,RESULTS!$D$2:$D$1001,1,0))=A528,"","X"))</f>
        <v/>
      </c>
    </row>
    <row r="529" spans="1:8" x14ac:dyDescent="0.25">
      <c r="A529" s="96">
        <f t="shared" si="17"/>
        <v>528</v>
      </c>
      <c r="B529" s="93"/>
      <c r="C529" s="93"/>
      <c r="D529" s="92"/>
      <c r="E529" s="97" t="str">
        <f t="shared" si="16"/>
        <v/>
      </c>
      <c r="F529" s="93"/>
      <c r="G529" s="92"/>
      <c r="H529" s="98" t="str">
        <f>IF(B529="","",IF(IF(ISNA(VLOOKUP(A529,RESULTS!$D$2:$D$1001,1,0)),"",VLOOKUP(A529,RESULTS!$D$2:$D$1001,1,0))=A529,"","X"))</f>
        <v/>
      </c>
    </row>
    <row r="530" spans="1:8" x14ac:dyDescent="0.25">
      <c r="A530" s="96">
        <f t="shared" si="17"/>
        <v>529</v>
      </c>
      <c r="B530" s="93"/>
      <c r="C530" s="93"/>
      <c r="D530" s="92"/>
      <c r="E530" s="97" t="str">
        <f t="shared" si="16"/>
        <v/>
      </c>
      <c r="F530" s="93"/>
      <c r="G530" s="92"/>
      <c r="H530" s="98" t="str">
        <f>IF(B530="","",IF(IF(ISNA(VLOOKUP(A530,RESULTS!$D$2:$D$1001,1,0)),"",VLOOKUP(A530,RESULTS!$D$2:$D$1001,1,0))=A530,"","X"))</f>
        <v/>
      </c>
    </row>
    <row r="531" spans="1:8" x14ac:dyDescent="0.25">
      <c r="A531" s="96">
        <f t="shared" si="17"/>
        <v>530</v>
      </c>
      <c r="B531" s="93"/>
      <c r="C531" s="93"/>
      <c r="D531" s="92"/>
      <c r="E531" s="97" t="str">
        <f t="shared" si="16"/>
        <v/>
      </c>
      <c r="F531" s="93"/>
      <c r="G531" s="92"/>
      <c r="H531" s="98" t="str">
        <f>IF(B531="","",IF(IF(ISNA(VLOOKUP(A531,RESULTS!$D$2:$D$1001,1,0)),"",VLOOKUP(A531,RESULTS!$D$2:$D$1001,1,0))=A531,"","X"))</f>
        <v/>
      </c>
    </row>
    <row r="532" spans="1:8" x14ac:dyDescent="0.25">
      <c r="A532" s="96">
        <f t="shared" si="17"/>
        <v>531</v>
      </c>
      <c r="B532" s="93"/>
      <c r="C532" s="93"/>
      <c r="D532" s="92"/>
      <c r="E532" s="97" t="str">
        <f t="shared" si="16"/>
        <v/>
      </c>
      <c r="F532" s="93"/>
      <c r="G532" s="92"/>
      <c r="H532" s="98" t="str">
        <f>IF(B532="","",IF(IF(ISNA(VLOOKUP(A532,RESULTS!$D$2:$D$1001,1,0)),"",VLOOKUP(A532,RESULTS!$D$2:$D$1001,1,0))=A532,"","X"))</f>
        <v/>
      </c>
    </row>
    <row r="533" spans="1:8" x14ac:dyDescent="0.25">
      <c r="A533" s="96">
        <f t="shared" si="17"/>
        <v>532</v>
      </c>
      <c r="B533" s="93"/>
      <c r="C533" s="93"/>
      <c r="D533" s="92"/>
      <c r="E533" s="97" t="str">
        <f t="shared" si="16"/>
        <v/>
      </c>
      <c r="F533" s="93"/>
      <c r="G533" s="92"/>
      <c r="H533" s="98" t="str">
        <f>IF(B533="","",IF(IF(ISNA(VLOOKUP(A533,RESULTS!$D$2:$D$1001,1,0)),"",VLOOKUP(A533,RESULTS!$D$2:$D$1001,1,0))=A533,"","X"))</f>
        <v/>
      </c>
    </row>
    <row r="534" spans="1:8" x14ac:dyDescent="0.25">
      <c r="A534" s="96">
        <f t="shared" si="17"/>
        <v>533</v>
      </c>
      <c r="B534" s="93"/>
      <c r="C534" s="93"/>
      <c r="D534" s="92"/>
      <c r="E534" s="97" t="str">
        <f t="shared" si="16"/>
        <v/>
      </c>
      <c r="F534" s="93"/>
      <c r="G534" s="92"/>
      <c r="H534" s="98" t="str">
        <f>IF(B534="","",IF(IF(ISNA(VLOOKUP(A534,RESULTS!$D$2:$D$1001,1,0)),"",VLOOKUP(A534,RESULTS!$D$2:$D$1001,1,0))=A534,"","X"))</f>
        <v/>
      </c>
    </row>
    <row r="535" spans="1:8" x14ac:dyDescent="0.25">
      <c r="A535" s="96">
        <f t="shared" si="17"/>
        <v>534</v>
      </c>
      <c r="B535" s="93"/>
      <c r="C535" s="93"/>
      <c r="D535" s="92"/>
      <c r="E535" s="97" t="str">
        <f t="shared" si="16"/>
        <v/>
      </c>
      <c r="F535" s="93"/>
      <c r="G535" s="92"/>
      <c r="H535" s="98" t="str">
        <f>IF(B535="","",IF(IF(ISNA(VLOOKUP(A535,RESULTS!$D$2:$D$1001,1,0)),"",VLOOKUP(A535,RESULTS!$D$2:$D$1001,1,0))=A535,"","X"))</f>
        <v/>
      </c>
    </row>
    <row r="536" spans="1:8" x14ac:dyDescent="0.25">
      <c r="A536" s="96">
        <f t="shared" si="17"/>
        <v>535</v>
      </c>
      <c r="B536" s="93"/>
      <c r="C536" s="93"/>
      <c r="D536" s="92"/>
      <c r="E536" s="97" t="str">
        <f t="shared" si="16"/>
        <v/>
      </c>
      <c r="F536" s="93"/>
      <c r="G536" s="92"/>
      <c r="H536" s="98" t="str">
        <f>IF(B536="","",IF(IF(ISNA(VLOOKUP(A536,RESULTS!$D$2:$D$1001,1,0)),"",VLOOKUP(A536,RESULTS!$D$2:$D$1001,1,0))=A536,"","X"))</f>
        <v/>
      </c>
    </row>
    <row r="537" spans="1:8" x14ac:dyDescent="0.25">
      <c r="A537" s="96">
        <f t="shared" si="17"/>
        <v>536</v>
      </c>
      <c r="B537" s="93"/>
      <c r="C537" s="93"/>
      <c r="D537" s="92"/>
      <c r="E537" s="97" t="str">
        <f t="shared" si="16"/>
        <v/>
      </c>
      <c r="F537" s="93"/>
      <c r="G537" s="92"/>
      <c r="H537" s="98" t="str">
        <f>IF(B537="","",IF(IF(ISNA(VLOOKUP(A537,RESULTS!$D$2:$D$1001,1,0)),"",VLOOKUP(A537,RESULTS!$D$2:$D$1001,1,0))=A537,"","X"))</f>
        <v/>
      </c>
    </row>
    <row r="538" spans="1:8" x14ac:dyDescent="0.25">
      <c r="A538" s="96">
        <f t="shared" si="17"/>
        <v>537</v>
      </c>
      <c r="B538" s="93"/>
      <c r="C538" s="93"/>
      <c r="D538" s="92"/>
      <c r="E538" s="97" t="str">
        <f t="shared" si="16"/>
        <v/>
      </c>
      <c r="F538" s="93"/>
      <c r="G538" s="92"/>
      <c r="H538" s="98" t="str">
        <f>IF(B538="","",IF(IF(ISNA(VLOOKUP(A538,RESULTS!$D$2:$D$1001,1,0)),"",VLOOKUP(A538,RESULTS!$D$2:$D$1001,1,0))=A538,"","X"))</f>
        <v/>
      </c>
    </row>
    <row r="539" spans="1:8" x14ac:dyDescent="0.25">
      <c r="A539" s="96">
        <f t="shared" si="17"/>
        <v>538</v>
      </c>
      <c r="B539" s="93"/>
      <c r="C539" s="93"/>
      <c r="D539" s="92"/>
      <c r="E539" s="97" t="str">
        <f t="shared" si="16"/>
        <v/>
      </c>
      <c r="F539" s="93"/>
      <c r="G539" s="92"/>
      <c r="H539" s="98" t="str">
        <f>IF(B539="","",IF(IF(ISNA(VLOOKUP(A539,RESULTS!$D$2:$D$1001,1,0)),"",VLOOKUP(A539,RESULTS!$D$2:$D$1001,1,0))=A539,"","X"))</f>
        <v/>
      </c>
    </row>
    <row r="540" spans="1:8" x14ac:dyDescent="0.25">
      <c r="A540" s="96">
        <f t="shared" si="17"/>
        <v>539</v>
      </c>
      <c r="B540" s="93"/>
      <c r="C540" s="93"/>
      <c r="D540" s="92"/>
      <c r="E540" s="97" t="str">
        <f t="shared" si="16"/>
        <v/>
      </c>
      <c r="F540" s="93"/>
      <c r="G540" s="92"/>
      <c r="H540" s="98" t="str">
        <f>IF(B540="","",IF(IF(ISNA(VLOOKUP(A540,RESULTS!$D$2:$D$1001,1,0)),"",VLOOKUP(A540,RESULTS!$D$2:$D$1001,1,0))=A540,"","X"))</f>
        <v/>
      </c>
    </row>
    <row r="541" spans="1:8" x14ac:dyDescent="0.25">
      <c r="A541" s="96">
        <f t="shared" si="17"/>
        <v>540</v>
      </c>
      <c r="B541" s="93"/>
      <c r="C541" s="93"/>
      <c r="D541" s="92"/>
      <c r="E541" s="97" t="str">
        <f t="shared" si="16"/>
        <v/>
      </c>
      <c r="F541" s="93"/>
      <c r="G541" s="92"/>
      <c r="H541" s="98" t="str">
        <f>IF(B541="","",IF(IF(ISNA(VLOOKUP(A541,RESULTS!$D$2:$D$1001,1,0)),"",VLOOKUP(A541,RESULTS!$D$2:$D$1001,1,0))=A541,"","X"))</f>
        <v/>
      </c>
    </row>
    <row r="542" spans="1:8" x14ac:dyDescent="0.25">
      <c r="A542" s="96">
        <f t="shared" si="17"/>
        <v>541</v>
      </c>
      <c r="B542" s="93"/>
      <c r="C542" s="93"/>
      <c r="D542" s="92"/>
      <c r="E542" s="97" t="str">
        <f t="shared" si="16"/>
        <v/>
      </c>
      <c r="F542" s="93"/>
      <c r="G542" s="92"/>
      <c r="H542" s="98" t="str">
        <f>IF(B542="","",IF(IF(ISNA(VLOOKUP(A542,RESULTS!$D$2:$D$1001,1,0)),"",VLOOKUP(A542,RESULTS!$D$2:$D$1001,1,0))=A542,"","X"))</f>
        <v/>
      </c>
    </row>
    <row r="543" spans="1:8" x14ac:dyDescent="0.25">
      <c r="A543" s="96">
        <f t="shared" si="17"/>
        <v>542</v>
      </c>
      <c r="B543" s="93"/>
      <c r="C543" s="93"/>
      <c r="D543" s="92"/>
      <c r="E543" s="97" t="str">
        <f t="shared" si="16"/>
        <v/>
      </c>
      <c r="F543" s="93"/>
      <c r="G543" s="92"/>
      <c r="H543" s="98" t="str">
        <f>IF(B543="","",IF(IF(ISNA(VLOOKUP(A543,RESULTS!$D$2:$D$1001,1,0)),"",VLOOKUP(A543,RESULTS!$D$2:$D$1001,1,0))=A543,"","X"))</f>
        <v/>
      </c>
    </row>
    <row r="544" spans="1:8" x14ac:dyDescent="0.25">
      <c r="A544" s="96">
        <f t="shared" si="17"/>
        <v>543</v>
      </c>
      <c r="B544" s="93"/>
      <c r="C544" s="93"/>
      <c r="D544" s="92"/>
      <c r="E544" s="97" t="str">
        <f t="shared" si="16"/>
        <v/>
      </c>
      <c r="F544" s="93"/>
      <c r="G544" s="92"/>
      <c r="H544" s="98" t="str">
        <f>IF(B544="","",IF(IF(ISNA(VLOOKUP(A544,RESULTS!$D$2:$D$1001,1,0)),"",VLOOKUP(A544,RESULTS!$D$2:$D$1001,1,0))=A544,"","X"))</f>
        <v/>
      </c>
    </row>
    <row r="545" spans="1:8" x14ac:dyDescent="0.25">
      <c r="A545" s="96">
        <f t="shared" si="17"/>
        <v>544</v>
      </c>
      <c r="B545" s="93"/>
      <c r="C545" s="93"/>
      <c r="D545" s="92"/>
      <c r="E545" s="97" t="str">
        <f t="shared" si="16"/>
        <v/>
      </c>
      <c r="F545" s="93"/>
      <c r="G545" s="92"/>
      <c r="H545" s="98" t="str">
        <f>IF(B545="","",IF(IF(ISNA(VLOOKUP(A545,RESULTS!$D$2:$D$1001,1,0)),"",VLOOKUP(A545,RESULTS!$D$2:$D$1001,1,0))=A545,"","X"))</f>
        <v/>
      </c>
    </row>
    <row r="546" spans="1:8" x14ac:dyDescent="0.25">
      <c r="A546" s="96">
        <f t="shared" si="17"/>
        <v>545</v>
      </c>
      <c r="B546" s="93"/>
      <c r="C546" s="93"/>
      <c r="D546" s="92"/>
      <c r="E546" s="97" t="str">
        <f t="shared" si="16"/>
        <v/>
      </c>
      <c r="F546" s="93"/>
      <c r="G546" s="92"/>
      <c r="H546" s="98" t="str">
        <f>IF(B546="","",IF(IF(ISNA(VLOOKUP(A546,RESULTS!$D$2:$D$1001,1,0)),"",VLOOKUP(A546,RESULTS!$D$2:$D$1001,1,0))=A546,"","X"))</f>
        <v/>
      </c>
    </row>
    <row r="547" spans="1:8" x14ac:dyDescent="0.25">
      <c r="A547" s="96">
        <f t="shared" si="17"/>
        <v>546</v>
      </c>
      <c r="B547" s="93"/>
      <c r="C547" s="93"/>
      <c r="D547" s="92"/>
      <c r="E547" s="97" t="str">
        <f t="shared" si="16"/>
        <v/>
      </c>
      <c r="F547" s="93"/>
      <c r="G547" s="92"/>
      <c r="H547" s="98" t="str">
        <f>IF(B547="","",IF(IF(ISNA(VLOOKUP(A547,RESULTS!$D$2:$D$1001,1,0)),"",VLOOKUP(A547,RESULTS!$D$2:$D$1001,1,0))=A547,"","X"))</f>
        <v/>
      </c>
    </row>
    <row r="548" spans="1:8" x14ac:dyDescent="0.25">
      <c r="A548" s="96">
        <f t="shared" si="17"/>
        <v>547</v>
      </c>
      <c r="B548" s="93"/>
      <c r="C548" s="93"/>
      <c r="D548" s="92"/>
      <c r="E548" s="97" t="str">
        <f t="shared" si="16"/>
        <v/>
      </c>
      <c r="F548" s="93"/>
      <c r="G548" s="92"/>
      <c r="H548" s="98" t="str">
        <f>IF(B548="","",IF(IF(ISNA(VLOOKUP(A548,RESULTS!$D$2:$D$1001,1,0)),"",VLOOKUP(A548,RESULTS!$D$2:$D$1001,1,0))=A548,"","X"))</f>
        <v/>
      </c>
    </row>
    <row r="549" spans="1:8" x14ac:dyDescent="0.25">
      <c r="A549" s="96">
        <f t="shared" si="17"/>
        <v>548</v>
      </c>
      <c r="B549" s="93"/>
      <c r="C549" s="93"/>
      <c r="D549" s="92"/>
      <c r="E549" s="97" t="str">
        <f t="shared" si="16"/>
        <v/>
      </c>
      <c r="F549" s="93"/>
      <c r="G549" s="92"/>
      <c r="H549" s="98" t="str">
        <f>IF(B549="","",IF(IF(ISNA(VLOOKUP(A549,RESULTS!$D$2:$D$1001,1,0)),"",VLOOKUP(A549,RESULTS!$D$2:$D$1001,1,0))=A549,"","X"))</f>
        <v/>
      </c>
    </row>
    <row r="550" spans="1:8" x14ac:dyDescent="0.25">
      <c r="A550" s="96">
        <f t="shared" si="17"/>
        <v>549</v>
      </c>
      <c r="B550" s="93"/>
      <c r="C550" s="93"/>
      <c r="D550" s="92"/>
      <c r="E550" s="97" t="str">
        <f t="shared" si="16"/>
        <v/>
      </c>
      <c r="F550" s="93"/>
      <c r="G550" s="92"/>
      <c r="H550" s="98" t="str">
        <f>IF(B550="","",IF(IF(ISNA(VLOOKUP(A550,RESULTS!$D$2:$D$1001,1,0)),"",VLOOKUP(A550,RESULTS!$D$2:$D$1001,1,0))=A550,"","X"))</f>
        <v/>
      </c>
    </row>
    <row r="551" spans="1:8" x14ac:dyDescent="0.25">
      <c r="A551" s="96">
        <f t="shared" si="17"/>
        <v>550</v>
      </c>
      <c r="B551" s="93"/>
      <c r="C551" s="93"/>
      <c r="D551" s="92"/>
      <c r="E551" s="97" t="str">
        <f t="shared" ref="E551:E614" si="18">LEFT(D551,1)</f>
        <v/>
      </c>
      <c r="F551" s="93"/>
      <c r="G551" s="92"/>
      <c r="H551" s="98" t="str">
        <f>IF(B551="","",IF(IF(ISNA(VLOOKUP(A551,RESULTS!$D$2:$D$1001,1,0)),"",VLOOKUP(A551,RESULTS!$D$2:$D$1001,1,0))=A551,"","X"))</f>
        <v/>
      </c>
    </row>
    <row r="552" spans="1:8" x14ac:dyDescent="0.25">
      <c r="A552" s="96">
        <f t="shared" si="17"/>
        <v>551</v>
      </c>
      <c r="B552" s="93"/>
      <c r="C552" s="93"/>
      <c r="D552" s="92"/>
      <c r="E552" s="97" t="str">
        <f t="shared" si="18"/>
        <v/>
      </c>
      <c r="F552" s="93"/>
      <c r="G552" s="92"/>
      <c r="H552" s="98" t="str">
        <f>IF(B552="","",IF(IF(ISNA(VLOOKUP(A552,RESULTS!$D$2:$D$1001,1,0)),"",VLOOKUP(A552,RESULTS!$D$2:$D$1001,1,0))=A552,"","X"))</f>
        <v/>
      </c>
    </row>
    <row r="553" spans="1:8" x14ac:dyDescent="0.25">
      <c r="A553" s="96">
        <f t="shared" si="17"/>
        <v>552</v>
      </c>
      <c r="B553" s="93"/>
      <c r="C553" s="93"/>
      <c r="D553" s="92"/>
      <c r="E553" s="97" t="str">
        <f t="shared" si="18"/>
        <v/>
      </c>
      <c r="F553" s="93"/>
      <c r="G553" s="92"/>
      <c r="H553" s="98" t="str">
        <f>IF(B553="","",IF(IF(ISNA(VLOOKUP(A553,RESULTS!$D$2:$D$1001,1,0)),"",VLOOKUP(A553,RESULTS!$D$2:$D$1001,1,0))=A553,"","X"))</f>
        <v/>
      </c>
    </row>
    <row r="554" spans="1:8" x14ac:dyDescent="0.25">
      <c r="A554" s="96">
        <f t="shared" si="17"/>
        <v>553</v>
      </c>
      <c r="B554" s="93"/>
      <c r="C554" s="93"/>
      <c r="D554" s="92"/>
      <c r="E554" s="97" t="str">
        <f t="shared" si="18"/>
        <v/>
      </c>
      <c r="F554" s="93"/>
      <c r="G554" s="92"/>
      <c r="H554" s="98" t="str">
        <f>IF(B554="","",IF(IF(ISNA(VLOOKUP(A554,RESULTS!$D$2:$D$1001,1,0)),"",VLOOKUP(A554,RESULTS!$D$2:$D$1001,1,0))=A554,"","X"))</f>
        <v/>
      </c>
    </row>
    <row r="555" spans="1:8" x14ac:dyDescent="0.25">
      <c r="A555" s="96">
        <f t="shared" si="17"/>
        <v>554</v>
      </c>
      <c r="B555" s="93"/>
      <c r="C555" s="93"/>
      <c r="D555" s="92"/>
      <c r="E555" s="97" t="str">
        <f t="shared" si="18"/>
        <v/>
      </c>
      <c r="F555" s="93"/>
      <c r="G555" s="92"/>
      <c r="H555" s="98" t="str">
        <f>IF(B555="","",IF(IF(ISNA(VLOOKUP(A555,RESULTS!$D$2:$D$1001,1,0)),"",VLOOKUP(A555,RESULTS!$D$2:$D$1001,1,0))=A555,"","X"))</f>
        <v/>
      </c>
    </row>
    <row r="556" spans="1:8" x14ac:dyDescent="0.25">
      <c r="A556" s="96">
        <f t="shared" si="17"/>
        <v>555</v>
      </c>
      <c r="B556" s="93"/>
      <c r="C556" s="93"/>
      <c r="D556" s="92"/>
      <c r="E556" s="97" t="str">
        <f t="shared" si="18"/>
        <v/>
      </c>
      <c r="F556" s="93"/>
      <c r="G556" s="92"/>
      <c r="H556" s="98" t="str">
        <f>IF(B556="","",IF(IF(ISNA(VLOOKUP(A556,RESULTS!$D$2:$D$1001,1,0)),"",VLOOKUP(A556,RESULTS!$D$2:$D$1001,1,0))=A556,"","X"))</f>
        <v/>
      </c>
    </row>
    <row r="557" spans="1:8" x14ac:dyDescent="0.25">
      <c r="A557" s="96">
        <f t="shared" si="17"/>
        <v>556</v>
      </c>
      <c r="B557" s="93"/>
      <c r="C557" s="93"/>
      <c r="D557" s="92"/>
      <c r="E557" s="97" t="str">
        <f t="shared" si="18"/>
        <v/>
      </c>
      <c r="F557" s="93"/>
      <c r="G557" s="92"/>
      <c r="H557" s="98" t="str">
        <f>IF(B557="","",IF(IF(ISNA(VLOOKUP(A557,RESULTS!$D$2:$D$1001,1,0)),"",VLOOKUP(A557,RESULTS!$D$2:$D$1001,1,0))=A557,"","X"))</f>
        <v/>
      </c>
    </row>
    <row r="558" spans="1:8" x14ac:dyDescent="0.25">
      <c r="A558" s="96">
        <f t="shared" si="17"/>
        <v>557</v>
      </c>
      <c r="B558" s="93"/>
      <c r="C558" s="93"/>
      <c r="D558" s="92"/>
      <c r="E558" s="97" t="str">
        <f t="shared" si="18"/>
        <v/>
      </c>
      <c r="F558" s="93"/>
      <c r="G558" s="92"/>
      <c r="H558" s="98" t="str">
        <f>IF(B558="","",IF(IF(ISNA(VLOOKUP(A558,RESULTS!$D$2:$D$1001,1,0)),"",VLOOKUP(A558,RESULTS!$D$2:$D$1001,1,0))=A558,"","X"))</f>
        <v/>
      </c>
    </row>
    <row r="559" spans="1:8" x14ac:dyDescent="0.25">
      <c r="A559" s="96">
        <f t="shared" si="17"/>
        <v>558</v>
      </c>
      <c r="B559" s="93"/>
      <c r="C559" s="93"/>
      <c r="D559" s="92"/>
      <c r="E559" s="97" t="str">
        <f t="shared" si="18"/>
        <v/>
      </c>
      <c r="F559" s="93"/>
      <c r="G559" s="92"/>
      <c r="H559" s="98" t="str">
        <f>IF(B559="","",IF(IF(ISNA(VLOOKUP(A559,RESULTS!$D$2:$D$1001,1,0)),"",VLOOKUP(A559,RESULTS!$D$2:$D$1001,1,0))=A559,"","X"))</f>
        <v/>
      </c>
    </row>
    <row r="560" spans="1:8" x14ac:dyDescent="0.25">
      <c r="A560" s="96">
        <f t="shared" si="17"/>
        <v>559</v>
      </c>
      <c r="B560" s="93"/>
      <c r="C560" s="93"/>
      <c r="D560" s="92"/>
      <c r="E560" s="97" t="str">
        <f t="shared" si="18"/>
        <v/>
      </c>
      <c r="F560" s="93"/>
      <c r="G560" s="92"/>
      <c r="H560" s="98" t="str">
        <f>IF(B560="","",IF(IF(ISNA(VLOOKUP(A560,RESULTS!$D$2:$D$1001,1,0)),"",VLOOKUP(A560,RESULTS!$D$2:$D$1001,1,0))=A560,"","X"))</f>
        <v/>
      </c>
    </row>
    <row r="561" spans="1:8" x14ac:dyDescent="0.25">
      <c r="A561" s="96">
        <f t="shared" si="17"/>
        <v>560</v>
      </c>
      <c r="B561" s="93"/>
      <c r="C561" s="93"/>
      <c r="D561" s="92"/>
      <c r="E561" s="97" t="str">
        <f t="shared" si="18"/>
        <v/>
      </c>
      <c r="F561" s="93"/>
      <c r="G561" s="92"/>
      <c r="H561" s="98" t="str">
        <f>IF(B561="","",IF(IF(ISNA(VLOOKUP(A561,RESULTS!$D$2:$D$1001,1,0)),"",VLOOKUP(A561,RESULTS!$D$2:$D$1001,1,0))=A561,"","X"))</f>
        <v/>
      </c>
    </row>
    <row r="562" spans="1:8" x14ac:dyDescent="0.25">
      <c r="A562" s="96">
        <f t="shared" si="17"/>
        <v>561</v>
      </c>
      <c r="B562" s="93"/>
      <c r="C562" s="93"/>
      <c r="D562" s="92"/>
      <c r="E562" s="97" t="str">
        <f t="shared" si="18"/>
        <v/>
      </c>
      <c r="F562" s="93"/>
      <c r="G562" s="92"/>
      <c r="H562" s="98" t="str">
        <f>IF(B562="","",IF(IF(ISNA(VLOOKUP(A562,RESULTS!$D$2:$D$1001,1,0)),"",VLOOKUP(A562,RESULTS!$D$2:$D$1001,1,0))=A562,"","X"))</f>
        <v/>
      </c>
    </row>
    <row r="563" spans="1:8" x14ac:dyDescent="0.25">
      <c r="A563" s="96">
        <f t="shared" si="17"/>
        <v>562</v>
      </c>
      <c r="B563" s="93"/>
      <c r="C563" s="93"/>
      <c r="D563" s="92"/>
      <c r="E563" s="97" t="str">
        <f t="shared" si="18"/>
        <v/>
      </c>
      <c r="F563" s="93"/>
      <c r="G563" s="92"/>
      <c r="H563" s="98" t="str">
        <f>IF(B563="","",IF(IF(ISNA(VLOOKUP(A563,RESULTS!$D$2:$D$1001,1,0)),"",VLOOKUP(A563,RESULTS!$D$2:$D$1001,1,0))=A563,"","X"))</f>
        <v/>
      </c>
    </row>
    <row r="564" spans="1:8" x14ac:dyDescent="0.25">
      <c r="A564" s="96">
        <f t="shared" si="17"/>
        <v>563</v>
      </c>
      <c r="B564" s="93"/>
      <c r="C564" s="93"/>
      <c r="D564" s="92"/>
      <c r="E564" s="97" t="str">
        <f t="shared" si="18"/>
        <v/>
      </c>
      <c r="F564" s="93"/>
      <c r="G564" s="92"/>
      <c r="H564" s="98" t="str">
        <f>IF(B564="","",IF(IF(ISNA(VLOOKUP(A564,RESULTS!$D$2:$D$1001,1,0)),"",VLOOKUP(A564,RESULTS!$D$2:$D$1001,1,0))=A564,"","X"))</f>
        <v/>
      </c>
    </row>
    <row r="565" spans="1:8" x14ac:dyDescent="0.25">
      <c r="A565" s="96">
        <f t="shared" si="17"/>
        <v>564</v>
      </c>
      <c r="B565" s="93"/>
      <c r="C565" s="93"/>
      <c r="D565" s="92"/>
      <c r="E565" s="97" t="str">
        <f t="shared" si="18"/>
        <v/>
      </c>
      <c r="F565" s="93"/>
      <c r="G565" s="92"/>
      <c r="H565" s="98" t="str">
        <f>IF(B565="","",IF(IF(ISNA(VLOOKUP(A565,RESULTS!$D$2:$D$1001,1,0)),"",VLOOKUP(A565,RESULTS!$D$2:$D$1001,1,0))=A565,"","X"))</f>
        <v/>
      </c>
    </row>
    <row r="566" spans="1:8" x14ac:dyDescent="0.25">
      <c r="A566" s="96">
        <f t="shared" si="17"/>
        <v>565</v>
      </c>
      <c r="B566" s="93"/>
      <c r="C566" s="93"/>
      <c r="D566" s="92"/>
      <c r="E566" s="97" t="str">
        <f t="shared" si="18"/>
        <v/>
      </c>
      <c r="F566" s="93"/>
      <c r="G566" s="92"/>
      <c r="H566" s="98" t="str">
        <f>IF(B566="","",IF(IF(ISNA(VLOOKUP(A566,RESULTS!$D$2:$D$1001,1,0)),"",VLOOKUP(A566,RESULTS!$D$2:$D$1001,1,0))=A566,"","X"))</f>
        <v/>
      </c>
    </row>
    <row r="567" spans="1:8" x14ac:dyDescent="0.25">
      <c r="A567" s="96">
        <f t="shared" si="17"/>
        <v>566</v>
      </c>
      <c r="B567" s="93"/>
      <c r="C567" s="93"/>
      <c r="D567" s="92"/>
      <c r="E567" s="97" t="str">
        <f t="shared" si="18"/>
        <v/>
      </c>
      <c r="F567" s="93"/>
      <c r="G567" s="92"/>
      <c r="H567" s="98" t="str">
        <f>IF(B567="","",IF(IF(ISNA(VLOOKUP(A567,RESULTS!$D$2:$D$1001,1,0)),"",VLOOKUP(A567,RESULTS!$D$2:$D$1001,1,0))=A567,"","X"))</f>
        <v/>
      </c>
    </row>
    <row r="568" spans="1:8" x14ac:dyDescent="0.25">
      <c r="A568" s="96">
        <f t="shared" si="17"/>
        <v>567</v>
      </c>
      <c r="B568" s="93"/>
      <c r="C568" s="93"/>
      <c r="D568" s="92"/>
      <c r="E568" s="97" t="str">
        <f t="shared" si="18"/>
        <v/>
      </c>
      <c r="F568" s="93"/>
      <c r="G568" s="92"/>
      <c r="H568" s="98" t="str">
        <f>IF(B568="","",IF(IF(ISNA(VLOOKUP(A568,RESULTS!$D$2:$D$1001,1,0)),"",VLOOKUP(A568,RESULTS!$D$2:$D$1001,1,0))=A568,"","X"))</f>
        <v/>
      </c>
    </row>
    <row r="569" spans="1:8" x14ac:dyDescent="0.25">
      <c r="A569" s="96">
        <f t="shared" si="17"/>
        <v>568</v>
      </c>
      <c r="B569" s="93"/>
      <c r="C569" s="93"/>
      <c r="D569" s="92"/>
      <c r="E569" s="97" t="str">
        <f t="shared" si="18"/>
        <v/>
      </c>
      <c r="F569" s="93"/>
      <c r="G569" s="92"/>
      <c r="H569" s="98" t="str">
        <f>IF(B569="","",IF(IF(ISNA(VLOOKUP(A569,RESULTS!$D$2:$D$1001,1,0)),"",VLOOKUP(A569,RESULTS!$D$2:$D$1001,1,0))=A569,"","X"))</f>
        <v/>
      </c>
    </row>
    <row r="570" spans="1:8" x14ac:dyDescent="0.25">
      <c r="A570" s="96">
        <f t="shared" si="17"/>
        <v>569</v>
      </c>
      <c r="B570" s="93"/>
      <c r="C570" s="93"/>
      <c r="D570" s="92"/>
      <c r="E570" s="97" t="str">
        <f t="shared" si="18"/>
        <v/>
      </c>
      <c r="F570" s="93"/>
      <c r="G570" s="92"/>
      <c r="H570" s="98" t="str">
        <f>IF(B570="","",IF(IF(ISNA(VLOOKUP(A570,RESULTS!$D$2:$D$1001,1,0)),"",VLOOKUP(A570,RESULTS!$D$2:$D$1001,1,0))=A570,"","X"))</f>
        <v/>
      </c>
    </row>
    <row r="571" spans="1:8" x14ac:dyDescent="0.25">
      <c r="A571" s="96">
        <f t="shared" si="17"/>
        <v>570</v>
      </c>
      <c r="B571" s="93"/>
      <c r="C571" s="93"/>
      <c r="D571" s="92"/>
      <c r="E571" s="97" t="str">
        <f t="shared" si="18"/>
        <v/>
      </c>
      <c r="F571" s="93"/>
      <c r="G571" s="92"/>
      <c r="H571" s="98" t="str">
        <f>IF(B571="","",IF(IF(ISNA(VLOOKUP(A571,RESULTS!$D$2:$D$1001,1,0)),"",VLOOKUP(A571,RESULTS!$D$2:$D$1001,1,0))=A571,"","X"))</f>
        <v/>
      </c>
    </row>
    <row r="572" spans="1:8" x14ac:dyDescent="0.25">
      <c r="A572" s="96">
        <f t="shared" si="17"/>
        <v>571</v>
      </c>
      <c r="B572" s="93"/>
      <c r="C572" s="93"/>
      <c r="D572" s="92"/>
      <c r="E572" s="97" t="str">
        <f t="shared" si="18"/>
        <v/>
      </c>
      <c r="F572" s="93"/>
      <c r="G572" s="92"/>
      <c r="H572" s="98" t="str">
        <f>IF(B572="","",IF(IF(ISNA(VLOOKUP(A572,RESULTS!$D$2:$D$1001,1,0)),"",VLOOKUP(A572,RESULTS!$D$2:$D$1001,1,0))=A572,"","X"))</f>
        <v/>
      </c>
    </row>
    <row r="573" spans="1:8" x14ac:dyDescent="0.25">
      <c r="A573" s="96">
        <f t="shared" si="17"/>
        <v>572</v>
      </c>
      <c r="B573" s="93"/>
      <c r="C573" s="93"/>
      <c r="D573" s="92"/>
      <c r="E573" s="97" t="str">
        <f t="shared" si="18"/>
        <v/>
      </c>
      <c r="F573" s="93"/>
      <c r="G573" s="92"/>
      <c r="H573" s="98" t="str">
        <f>IF(B573="","",IF(IF(ISNA(VLOOKUP(A573,RESULTS!$D$2:$D$1001,1,0)),"",VLOOKUP(A573,RESULTS!$D$2:$D$1001,1,0))=A573,"","X"))</f>
        <v/>
      </c>
    </row>
    <row r="574" spans="1:8" x14ac:dyDescent="0.25">
      <c r="A574" s="96">
        <f t="shared" si="17"/>
        <v>573</v>
      </c>
      <c r="B574" s="93"/>
      <c r="C574" s="93"/>
      <c r="D574" s="92"/>
      <c r="E574" s="97" t="str">
        <f t="shared" si="18"/>
        <v/>
      </c>
      <c r="F574" s="93"/>
      <c r="G574" s="92"/>
      <c r="H574" s="98" t="str">
        <f>IF(B574="","",IF(IF(ISNA(VLOOKUP(A574,RESULTS!$D$2:$D$1001,1,0)),"",VLOOKUP(A574,RESULTS!$D$2:$D$1001,1,0))=A574,"","X"))</f>
        <v/>
      </c>
    </row>
    <row r="575" spans="1:8" x14ac:dyDescent="0.25">
      <c r="A575" s="96">
        <f t="shared" si="17"/>
        <v>574</v>
      </c>
      <c r="B575" s="93"/>
      <c r="C575" s="93"/>
      <c r="D575" s="92"/>
      <c r="E575" s="97" t="str">
        <f t="shared" si="18"/>
        <v/>
      </c>
      <c r="F575" s="93"/>
      <c r="G575" s="92"/>
      <c r="H575" s="98" t="str">
        <f>IF(B575="","",IF(IF(ISNA(VLOOKUP(A575,RESULTS!$D$2:$D$1001,1,0)),"",VLOOKUP(A575,RESULTS!$D$2:$D$1001,1,0))=A575,"","X"))</f>
        <v/>
      </c>
    </row>
    <row r="576" spans="1:8" x14ac:dyDescent="0.25">
      <c r="A576" s="96">
        <f t="shared" si="17"/>
        <v>575</v>
      </c>
      <c r="B576" s="93"/>
      <c r="C576" s="93"/>
      <c r="D576" s="92"/>
      <c r="E576" s="97" t="str">
        <f t="shared" si="18"/>
        <v/>
      </c>
      <c r="F576" s="93"/>
      <c r="G576" s="92"/>
      <c r="H576" s="98" t="str">
        <f>IF(B576="","",IF(IF(ISNA(VLOOKUP(A576,RESULTS!$D$2:$D$1001,1,0)),"",VLOOKUP(A576,RESULTS!$D$2:$D$1001,1,0))=A576,"","X"))</f>
        <v/>
      </c>
    </row>
    <row r="577" spans="1:8" x14ac:dyDescent="0.25">
      <c r="A577" s="96">
        <f t="shared" si="17"/>
        <v>576</v>
      </c>
      <c r="B577" s="93"/>
      <c r="C577" s="93"/>
      <c r="D577" s="92"/>
      <c r="E577" s="97" t="str">
        <f t="shared" si="18"/>
        <v/>
      </c>
      <c r="F577" s="93"/>
      <c r="G577" s="92"/>
      <c r="H577" s="98" t="str">
        <f>IF(B577="","",IF(IF(ISNA(VLOOKUP(A577,RESULTS!$D$2:$D$1001,1,0)),"",VLOOKUP(A577,RESULTS!$D$2:$D$1001,1,0))=A577,"","X"))</f>
        <v/>
      </c>
    </row>
    <row r="578" spans="1:8" x14ac:dyDescent="0.25">
      <c r="A578" s="96">
        <f t="shared" si="17"/>
        <v>577</v>
      </c>
      <c r="B578" s="93"/>
      <c r="C578" s="93"/>
      <c r="D578" s="92"/>
      <c r="E578" s="97" t="str">
        <f t="shared" si="18"/>
        <v/>
      </c>
      <c r="F578" s="93"/>
      <c r="G578" s="92"/>
      <c r="H578" s="98" t="str">
        <f>IF(B578="","",IF(IF(ISNA(VLOOKUP(A578,RESULTS!$D$2:$D$1001,1,0)),"",VLOOKUP(A578,RESULTS!$D$2:$D$1001,1,0))=A578,"","X"))</f>
        <v/>
      </c>
    </row>
    <row r="579" spans="1:8" x14ac:dyDescent="0.25">
      <c r="A579" s="96">
        <f t="shared" ref="A579:A642" si="19">A578+1</f>
        <v>578</v>
      </c>
      <c r="B579" s="93"/>
      <c r="C579" s="93"/>
      <c r="D579" s="92"/>
      <c r="E579" s="97" t="str">
        <f t="shared" si="18"/>
        <v/>
      </c>
      <c r="F579" s="93"/>
      <c r="G579" s="92"/>
      <c r="H579" s="98" t="str">
        <f>IF(B579="","",IF(IF(ISNA(VLOOKUP(A579,RESULTS!$D$2:$D$1001,1,0)),"",VLOOKUP(A579,RESULTS!$D$2:$D$1001,1,0))=A579,"","X"))</f>
        <v/>
      </c>
    </row>
    <row r="580" spans="1:8" x14ac:dyDescent="0.25">
      <c r="A580" s="96">
        <f t="shared" si="19"/>
        <v>579</v>
      </c>
      <c r="B580" s="93"/>
      <c r="C580" s="93"/>
      <c r="D580" s="92"/>
      <c r="E580" s="97" t="str">
        <f t="shared" si="18"/>
        <v/>
      </c>
      <c r="F580" s="93"/>
      <c r="G580" s="92"/>
      <c r="H580" s="98" t="str">
        <f>IF(B580="","",IF(IF(ISNA(VLOOKUP(A580,RESULTS!$D$2:$D$1001,1,0)),"",VLOOKUP(A580,RESULTS!$D$2:$D$1001,1,0))=A580,"","X"))</f>
        <v/>
      </c>
    </row>
    <row r="581" spans="1:8" x14ac:dyDescent="0.25">
      <c r="A581" s="96">
        <f t="shared" si="19"/>
        <v>580</v>
      </c>
      <c r="B581" s="93"/>
      <c r="C581" s="93"/>
      <c r="D581" s="92"/>
      <c r="E581" s="97" t="str">
        <f t="shared" si="18"/>
        <v/>
      </c>
      <c r="F581" s="93"/>
      <c r="G581" s="92"/>
      <c r="H581" s="98" t="str">
        <f>IF(B581="","",IF(IF(ISNA(VLOOKUP(A581,RESULTS!$D$2:$D$1001,1,0)),"",VLOOKUP(A581,RESULTS!$D$2:$D$1001,1,0))=A581,"","X"))</f>
        <v/>
      </c>
    </row>
    <row r="582" spans="1:8" x14ac:dyDescent="0.25">
      <c r="A582" s="96">
        <f t="shared" si="19"/>
        <v>581</v>
      </c>
      <c r="B582" s="93"/>
      <c r="C582" s="93"/>
      <c r="D582" s="92"/>
      <c r="E582" s="97" t="str">
        <f t="shared" si="18"/>
        <v/>
      </c>
      <c r="F582" s="93"/>
      <c r="G582" s="92"/>
      <c r="H582" s="98" t="str">
        <f>IF(B582="","",IF(IF(ISNA(VLOOKUP(A582,RESULTS!$D$2:$D$1001,1,0)),"",VLOOKUP(A582,RESULTS!$D$2:$D$1001,1,0))=A582,"","X"))</f>
        <v/>
      </c>
    </row>
    <row r="583" spans="1:8" x14ac:dyDescent="0.25">
      <c r="A583" s="96">
        <f t="shared" si="19"/>
        <v>582</v>
      </c>
      <c r="B583" s="93"/>
      <c r="C583" s="93"/>
      <c r="D583" s="92"/>
      <c r="E583" s="97" t="str">
        <f t="shared" si="18"/>
        <v/>
      </c>
      <c r="F583" s="93"/>
      <c r="G583" s="92"/>
      <c r="H583" s="98" t="str">
        <f>IF(B583="","",IF(IF(ISNA(VLOOKUP(A583,RESULTS!$D$2:$D$1001,1,0)),"",VLOOKUP(A583,RESULTS!$D$2:$D$1001,1,0))=A583,"","X"))</f>
        <v/>
      </c>
    </row>
    <row r="584" spans="1:8" x14ac:dyDescent="0.25">
      <c r="A584" s="96">
        <f t="shared" si="19"/>
        <v>583</v>
      </c>
      <c r="B584" s="93"/>
      <c r="C584" s="93"/>
      <c r="D584" s="92"/>
      <c r="E584" s="97" t="str">
        <f t="shared" si="18"/>
        <v/>
      </c>
      <c r="F584" s="93"/>
      <c r="G584" s="92"/>
      <c r="H584" s="98" t="str">
        <f>IF(B584="","",IF(IF(ISNA(VLOOKUP(A584,RESULTS!$D$2:$D$1001,1,0)),"",VLOOKUP(A584,RESULTS!$D$2:$D$1001,1,0))=A584,"","X"))</f>
        <v/>
      </c>
    </row>
    <row r="585" spans="1:8" x14ac:dyDescent="0.25">
      <c r="A585" s="96">
        <f t="shared" si="19"/>
        <v>584</v>
      </c>
      <c r="B585" s="93"/>
      <c r="C585" s="93"/>
      <c r="D585" s="92"/>
      <c r="E585" s="97" t="str">
        <f t="shared" si="18"/>
        <v/>
      </c>
      <c r="F585" s="93"/>
      <c r="G585" s="92"/>
      <c r="H585" s="98" t="str">
        <f>IF(B585="","",IF(IF(ISNA(VLOOKUP(A585,RESULTS!$D$2:$D$1001,1,0)),"",VLOOKUP(A585,RESULTS!$D$2:$D$1001,1,0))=A585,"","X"))</f>
        <v/>
      </c>
    </row>
    <row r="586" spans="1:8" x14ac:dyDescent="0.25">
      <c r="A586" s="96">
        <f t="shared" si="19"/>
        <v>585</v>
      </c>
      <c r="B586" s="93"/>
      <c r="C586" s="93"/>
      <c r="D586" s="92"/>
      <c r="E586" s="97" t="str">
        <f t="shared" si="18"/>
        <v/>
      </c>
      <c r="F586" s="93"/>
      <c r="G586" s="92"/>
      <c r="H586" s="98" t="str">
        <f>IF(B586="","",IF(IF(ISNA(VLOOKUP(A586,RESULTS!$D$2:$D$1001,1,0)),"",VLOOKUP(A586,RESULTS!$D$2:$D$1001,1,0))=A586,"","X"))</f>
        <v/>
      </c>
    </row>
    <row r="587" spans="1:8" x14ac:dyDescent="0.25">
      <c r="A587" s="96">
        <f t="shared" si="19"/>
        <v>586</v>
      </c>
      <c r="B587" s="93"/>
      <c r="C587" s="93"/>
      <c r="D587" s="92"/>
      <c r="E587" s="97" t="str">
        <f t="shared" si="18"/>
        <v/>
      </c>
      <c r="F587" s="93"/>
      <c r="G587" s="92"/>
      <c r="H587" s="98" t="str">
        <f>IF(B587="","",IF(IF(ISNA(VLOOKUP(A587,RESULTS!$D$2:$D$1001,1,0)),"",VLOOKUP(A587,RESULTS!$D$2:$D$1001,1,0))=A587,"","X"))</f>
        <v/>
      </c>
    </row>
    <row r="588" spans="1:8" x14ac:dyDescent="0.25">
      <c r="A588" s="96">
        <f t="shared" si="19"/>
        <v>587</v>
      </c>
      <c r="B588" s="93"/>
      <c r="C588" s="93"/>
      <c r="D588" s="92"/>
      <c r="E588" s="97" t="str">
        <f t="shared" si="18"/>
        <v/>
      </c>
      <c r="F588" s="93"/>
      <c r="G588" s="92"/>
      <c r="H588" s="98" t="str">
        <f>IF(B588="","",IF(IF(ISNA(VLOOKUP(A588,RESULTS!$D$2:$D$1001,1,0)),"",VLOOKUP(A588,RESULTS!$D$2:$D$1001,1,0))=A588,"","X"))</f>
        <v/>
      </c>
    </row>
    <row r="589" spans="1:8" x14ac:dyDescent="0.25">
      <c r="A589" s="96">
        <f t="shared" si="19"/>
        <v>588</v>
      </c>
      <c r="B589" s="93"/>
      <c r="C589" s="93"/>
      <c r="D589" s="92"/>
      <c r="E589" s="97" t="str">
        <f t="shared" si="18"/>
        <v/>
      </c>
      <c r="F589" s="93"/>
      <c r="G589" s="92"/>
      <c r="H589" s="98" t="str">
        <f>IF(B589="","",IF(IF(ISNA(VLOOKUP(A589,RESULTS!$D$2:$D$1001,1,0)),"",VLOOKUP(A589,RESULTS!$D$2:$D$1001,1,0))=A589,"","X"))</f>
        <v/>
      </c>
    </row>
    <row r="590" spans="1:8" x14ac:dyDescent="0.25">
      <c r="A590" s="96">
        <f t="shared" si="19"/>
        <v>589</v>
      </c>
      <c r="B590" s="93"/>
      <c r="C590" s="93"/>
      <c r="D590" s="92"/>
      <c r="E590" s="97" t="str">
        <f t="shared" si="18"/>
        <v/>
      </c>
      <c r="F590" s="93"/>
      <c r="G590" s="92"/>
      <c r="H590" s="98" t="str">
        <f>IF(B590="","",IF(IF(ISNA(VLOOKUP(A590,RESULTS!$D$2:$D$1001,1,0)),"",VLOOKUP(A590,RESULTS!$D$2:$D$1001,1,0))=A590,"","X"))</f>
        <v/>
      </c>
    </row>
    <row r="591" spans="1:8" x14ac:dyDescent="0.25">
      <c r="A591" s="96">
        <f t="shared" si="19"/>
        <v>590</v>
      </c>
      <c r="B591" s="93"/>
      <c r="C591" s="93"/>
      <c r="D591" s="92"/>
      <c r="E591" s="97" t="str">
        <f t="shared" si="18"/>
        <v/>
      </c>
      <c r="F591" s="93"/>
      <c r="G591" s="92"/>
      <c r="H591" s="98" t="str">
        <f>IF(B591="","",IF(IF(ISNA(VLOOKUP(A591,RESULTS!$D$2:$D$1001,1,0)),"",VLOOKUP(A591,RESULTS!$D$2:$D$1001,1,0))=A591,"","X"))</f>
        <v/>
      </c>
    </row>
    <row r="592" spans="1:8" x14ac:dyDescent="0.25">
      <c r="A592" s="96">
        <f t="shared" si="19"/>
        <v>591</v>
      </c>
      <c r="B592" s="93"/>
      <c r="C592" s="93"/>
      <c r="D592" s="92"/>
      <c r="E592" s="97" t="str">
        <f t="shared" si="18"/>
        <v/>
      </c>
      <c r="F592" s="93"/>
      <c r="G592" s="92"/>
      <c r="H592" s="98" t="str">
        <f>IF(B592="","",IF(IF(ISNA(VLOOKUP(A592,RESULTS!$D$2:$D$1001,1,0)),"",VLOOKUP(A592,RESULTS!$D$2:$D$1001,1,0))=A592,"","X"))</f>
        <v/>
      </c>
    </row>
    <row r="593" spans="1:8" x14ac:dyDescent="0.25">
      <c r="A593" s="96">
        <f t="shared" si="19"/>
        <v>592</v>
      </c>
      <c r="B593" s="93"/>
      <c r="C593" s="93"/>
      <c r="D593" s="92"/>
      <c r="E593" s="97" t="str">
        <f t="shared" si="18"/>
        <v/>
      </c>
      <c r="F593" s="93"/>
      <c r="G593" s="92"/>
      <c r="H593" s="98" t="str">
        <f>IF(B593="","",IF(IF(ISNA(VLOOKUP(A593,RESULTS!$D$2:$D$1001,1,0)),"",VLOOKUP(A593,RESULTS!$D$2:$D$1001,1,0))=A593,"","X"))</f>
        <v/>
      </c>
    </row>
    <row r="594" spans="1:8" x14ac:dyDescent="0.25">
      <c r="A594" s="96">
        <f t="shared" si="19"/>
        <v>593</v>
      </c>
      <c r="B594" s="93"/>
      <c r="C594" s="93"/>
      <c r="D594" s="92"/>
      <c r="E594" s="97" t="str">
        <f t="shared" si="18"/>
        <v/>
      </c>
      <c r="F594" s="93"/>
      <c r="G594" s="92"/>
      <c r="H594" s="98" t="str">
        <f>IF(B594="","",IF(IF(ISNA(VLOOKUP(A594,RESULTS!$D$2:$D$1001,1,0)),"",VLOOKUP(A594,RESULTS!$D$2:$D$1001,1,0))=A594,"","X"))</f>
        <v/>
      </c>
    </row>
    <row r="595" spans="1:8" x14ac:dyDescent="0.25">
      <c r="A595" s="96">
        <f t="shared" si="19"/>
        <v>594</v>
      </c>
      <c r="B595" s="93"/>
      <c r="C595" s="93"/>
      <c r="D595" s="92"/>
      <c r="E595" s="97" t="str">
        <f t="shared" si="18"/>
        <v/>
      </c>
      <c r="F595" s="93"/>
      <c r="G595" s="92"/>
      <c r="H595" s="98" t="str">
        <f>IF(B595="","",IF(IF(ISNA(VLOOKUP(A595,RESULTS!$D$2:$D$1001,1,0)),"",VLOOKUP(A595,RESULTS!$D$2:$D$1001,1,0))=A595,"","X"))</f>
        <v/>
      </c>
    </row>
    <row r="596" spans="1:8" x14ac:dyDescent="0.25">
      <c r="A596" s="96">
        <f t="shared" si="19"/>
        <v>595</v>
      </c>
      <c r="B596" s="93"/>
      <c r="C596" s="93"/>
      <c r="D596" s="92"/>
      <c r="E596" s="97" t="str">
        <f t="shared" si="18"/>
        <v/>
      </c>
      <c r="F596" s="93"/>
      <c r="G596" s="92"/>
      <c r="H596" s="98" t="str">
        <f>IF(B596="","",IF(IF(ISNA(VLOOKUP(A596,RESULTS!$D$2:$D$1001,1,0)),"",VLOOKUP(A596,RESULTS!$D$2:$D$1001,1,0))=A596,"","X"))</f>
        <v/>
      </c>
    </row>
    <row r="597" spans="1:8" x14ac:dyDescent="0.25">
      <c r="A597" s="96">
        <f t="shared" si="19"/>
        <v>596</v>
      </c>
      <c r="B597" s="93"/>
      <c r="C597" s="93"/>
      <c r="D597" s="92"/>
      <c r="E597" s="97" t="str">
        <f t="shared" si="18"/>
        <v/>
      </c>
      <c r="F597" s="93"/>
      <c r="G597" s="92"/>
      <c r="H597" s="98" t="str">
        <f>IF(B597="","",IF(IF(ISNA(VLOOKUP(A597,RESULTS!$D$2:$D$1001,1,0)),"",VLOOKUP(A597,RESULTS!$D$2:$D$1001,1,0))=A597,"","X"))</f>
        <v/>
      </c>
    </row>
    <row r="598" spans="1:8" x14ac:dyDescent="0.25">
      <c r="A598" s="96">
        <f t="shared" si="19"/>
        <v>597</v>
      </c>
      <c r="B598" s="93"/>
      <c r="C598" s="93"/>
      <c r="D598" s="92"/>
      <c r="E598" s="97" t="str">
        <f t="shared" si="18"/>
        <v/>
      </c>
      <c r="F598" s="93"/>
      <c r="G598" s="92"/>
      <c r="H598" s="98" t="str">
        <f>IF(B598="","",IF(IF(ISNA(VLOOKUP(A598,RESULTS!$D$2:$D$1001,1,0)),"",VLOOKUP(A598,RESULTS!$D$2:$D$1001,1,0))=A598,"","X"))</f>
        <v/>
      </c>
    </row>
    <row r="599" spans="1:8" x14ac:dyDescent="0.25">
      <c r="A599" s="96">
        <f t="shared" si="19"/>
        <v>598</v>
      </c>
      <c r="B599" s="93"/>
      <c r="C599" s="93"/>
      <c r="D599" s="92"/>
      <c r="E599" s="97" t="str">
        <f t="shared" si="18"/>
        <v/>
      </c>
      <c r="F599" s="93"/>
      <c r="G599" s="92"/>
      <c r="H599" s="98" t="str">
        <f>IF(B599="","",IF(IF(ISNA(VLOOKUP(A599,RESULTS!$D$2:$D$1001,1,0)),"",VLOOKUP(A599,RESULTS!$D$2:$D$1001,1,0))=A599,"","X"))</f>
        <v/>
      </c>
    </row>
    <row r="600" spans="1:8" x14ac:dyDescent="0.25">
      <c r="A600" s="96">
        <f t="shared" si="19"/>
        <v>599</v>
      </c>
      <c r="B600" s="93"/>
      <c r="C600" s="93"/>
      <c r="D600" s="92"/>
      <c r="E600" s="97" t="str">
        <f t="shared" si="18"/>
        <v/>
      </c>
      <c r="F600" s="93"/>
      <c r="G600" s="92"/>
      <c r="H600" s="98" t="str">
        <f>IF(B600="","",IF(IF(ISNA(VLOOKUP(A600,RESULTS!$D$2:$D$1001,1,0)),"",VLOOKUP(A600,RESULTS!$D$2:$D$1001,1,0))=A600,"","X"))</f>
        <v/>
      </c>
    </row>
    <row r="601" spans="1:8" x14ac:dyDescent="0.25">
      <c r="A601" s="96">
        <f t="shared" si="19"/>
        <v>600</v>
      </c>
      <c r="B601" s="93"/>
      <c r="C601" s="93"/>
      <c r="D601" s="92"/>
      <c r="E601" s="97" t="str">
        <f t="shared" si="18"/>
        <v/>
      </c>
      <c r="F601" s="93"/>
      <c r="G601" s="92"/>
      <c r="H601" s="98" t="str">
        <f>IF(B601="","",IF(IF(ISNA(VLOOKUP(A601,RESULTS!$D$2:$D$1001,1,0)),"",VLOOKUP(A601,RESULTS!$D$2:$D$1001,1,0))=A601,"","X"))</f>
        <v/>
      </c>
    </row>
    <row r="602" spans="1:8" x14ac:dyDescent="0.25">
      <c r="A602" s="96">
        <f t="shared" si="19"/>
        <v>601</v>
      </c>
      <c r="B602" s="93"/>
      <c r="C602" s="93"/>
      <c r="D602" s="92"/>
      <c r="E602" s="97" t="str">
        <f t="shared" si="18"/>
        <v/>
      </c>
      <c r="F602" s="93"/>
      <c r="G602" s="92"/>
      <c r="H602" s="98" t="str">
        <f>IF(B602="","",IF(IF(ISNA(VLOOKUP(A602,RESULTS!$D$2:$D$1001,1,0)),"",VLOOKUP(A602,RESULTS!$D$2:$D$1001,1,0))=A602,"","X"))</f>
        <v/>
      </c>
    </row>
    <row r="603" spans="1:8" x14ac:dyDescent="0.25">
      <c r="A603" s="96">
        <f t="shared" si="19"/>
        <v>602</v>
      </c>
      <c r="B603" s="93"/>
      <c r="C603" s="93"/>
      <c r="D603" s="92"/>
      <c r="E603" s="97" t="str">
        <f t="shared" si="18"/>
        <v/>
      </c>
      <c r="F603" s="93"/>
      <c r="G603" s="92"/>
      <c r="H603" s="98" t="str">
        <f>IF(B603="","",IF(IF(ISNA(VLOOKUP(A603,RESULTS!$D$2:$D$1001,1,0)),"",VLOOKUP(A603,RESULTS!$D$2:$D$1001,1,0))=A603,"","X"))</f>
        <v/>
      </c>
    </row>
    <row r="604" spans="1:8" x14ac:dyDescent="0.25">
      <c r="A604" s="96">
        <f t="shared" si="19"/>
        <v>603</v>
      </c>
      <c r="B604" s="93"/>
      <c r="C604" s="93"/>
      <c r="D604" s="92"/>
      <c r="E604" s="97" t="str">
        <f t="shared" si="18"/>
        <v/>
      </c>
      <c r="F604" s="93"/>
      <c r="G604" s="92"/>
      <c r="H604" s="98" t="str">
        <f>IF(B604="","",IF(IF(ISNA(VLOOKUP(A604,RESULTS!$D$2:$D$1001,1,0)),"",VLOOKUP(A604,RESULTS!$D$2:$D$1001,1,0))=A604,"","X"))</f>
        <v/>
      </c>
    </row>
    <row r="605" spans="1:8" x14ac:dyDescent="0.25">
      <c r="A605" s="96">
        <f t="shared" si="19"/>
        <v>604</v>
      </c>
      <c r="B605" s="93"/>
      <c r="C605" s="93"/>
      <c r="D605" s="92"/>
      <c r="E605" s="97" t="str">
        <f t="shared" si="18"/>
        <v/>
      </c>
      <c r="F605" s="93"/>
      <c r="G605" s="92"/>
      <c r="H605" s="98" t="str">
        <f>IF(B605="","",IF(IF(ISNA(VLOOKUP(A605,RESULTS!$D$2:$D$1001,1,0)),"",VLOOKUP(A605,RESULTS!$D$2:$D$1001,1,0))=A605,"","X"))</f>
        <v/>
      </c>
    </row>
    <row r="606" spans="1:8" x14ac:dyDescent="0.25">
      <c r="A606" s="96">
        <f t="shared" si="19"/>
        <v>605</v>
      </c>
      <c r="B606" s="93"/>
      <c r="C606" s="93"/>
      <c r="D606" s="92"/>
      <c r="E606" s="97" t="str">
        <f t="shared" si="18"/>
        <v/>
      </c>
      <c r="F606" s="93"/>
      <c r="G606" s="92"/>
      <c r="H606" s="98" t="str">
        <f>IF(B606="","",IF(IF(ISNA(VLOOKUP(A606,RESULTS!$D$2:$D$1001,1,0)),"",VLOOKUP(A606,RESULTS!$D$2:$D$1001,1,0))=A606,"","X"))</f>
        <v/>
      </c>
    </row>
    <row r="607" spans="1:8" x14ac:dyDescent="0.25">
      <c r="A607" s="96">
        <f t="shared" si="19"/>
        <v>606</v>
      </c>
      <c r="B607" s="93"/>
      <c r="C607" s="93"/>
      <c r="D607" s="92"/>
      <c r="E607" s="97" t="str">
        <f t="shared" si="18"/>
        <v/>
      </c>
      <c r="F607" s="93"/>
      <c r="G607" s="92"/>
      <c r="H607" s="98" t="str">
        <f>IF(B607="","",IF(IF(ISNA(VLOOKUP(A607,RESULTS!$D$2:$D$1001,1,0)),"",VLOOKUP(A607,RESULTS!$D$2:$D$1001,1,0))=A607,"","X"))</f>
        <v/>
      </c>
    </row>
    <row r="608" spans="1:8" x14ac:dyDescent="0.25">
      <c r="A608" s="96">
        <f t="shared" si="19"/>
        <v>607</v>
      </c>
      <c r="B608" s="93"/>
      <c r="C608" s="93"/>
      <c r="D608" s="92"/>
      <c r="E608" s="97" t="str">
        <f t="shared" si="18"/>
        <v/>
      </c>
      <c r="F608" s="93"/>
      <c r="G608" s="92"/>
      <c r="H608" s="98" t="str">
        <f>IF(B608="","",IF(IF(ISNA(VLOOKUP(A608,RESULTS!$D$2:$D$1001,1,0)),"",VLOOKUP(A608,RESULTS!$D$2:$D$1001,1,0))=A608,"","X"))</f>
        <v/>
      </c>
    </row>
    <row r="609" spans="1:8" x14ac:dyDescent="0.25">
      <c r="A609" s="96">
        <f t="shared" si="19"/>
        <v>608</v>
      </c>
      <c r="B609" s="93"/>
      <c r="C609" s="93"/>
      <c r="D609" s="92"/>
      <c r="E609" s="97" t="str">
        <f t="shared" si="18"/>
        <v/>
      </c>
      <c r="F609" s="93"/>
      <c r="G609" s="92"/>
      <c r="H609" s="98" t="str">
        <f>IF(B609="","",IF(IF(ISNA(VLOOKUP(A609,RESULTS!$D$2:$D$1001,1,0)),"",VLOOKUP(A609,RESULTS!$D$2:$D$1001,1,0))=A609,"","X"))</f>
        <v/>
      </c>
    </row>
    <row r="610" spans="1:8" x14ac:dyDescent="0.25">
      <c r="A610" s="96">
        <f t="shared" si="19"/>
        <v>609</v>
      </c>
      <c r="B610" s="93"/>
      <c r="C610" s="93"/>
      <c r="D610" s="92"/>
      <c r="E610" s="97" t="str">
        <f t="shared" si="18"/>
        <v/>
      </c>
      <c r="F610" s="93"/>
      <c r="G610" s="92"/>
      <c r="H610" s="98" t="str">
        <f>IF(B610="","",IF(IF(ISNA(VLOOKUP(A610,RESULTS!$D$2:$D$1001,1,0)),"",VLOOKUP(A610,RESULTS!$D$2:$D$1001,1,0))=A610,"","X"))</f>
        <v/>
      </c>
    </row>
    <row r="611" spans="1:8" x14ac:dyDescent="0.25">
      <c r="A611" s="96">
        <f t="shared" si="19"/>
        <v>610</v>
      </c>
      <c r="B611" s="93"/>
      <c r="C611" s="93"/>
      <c r="D611" s="92"/>
      <c r="E611" s="97" t="str">
        <f t="shared" si="18"/>
        <v/>
      </c>
      <c r="F611" s="93"/>
      <c r="G611" s="92"/>
      <c r="H611" s="98" t="str">
        <f>IF(B611="","",IF(IF(ISNA(VLOOKUP(A611,RESULTS!$D$2:$D$1001,1,0)),"",VLOOKUP(A611,RESULTS!$D$2:$D$1001,1,0))=A611,"","X"))</f>
        <v/>
      </c>
    </row>
    <row r="612" spans="1:8" x14ac:dyDescent="0.25">
      <c r="A612" s="96">
        <f t="shared" si="19"/>
        <v>611</v>
      </c>
      <c r="B612" s="93"/>
      <c r="C612" s="93"/>
      <c r="D612" s="92"/>
      <c r="E612" s="97" t="str">
        <f t="shared" si="18"/>
        <v/>
      </c>
      <c r="F612" s="93"/>
      <c r="G612" s="92"/>
      <c r="H612" s="98" t="str">
        <f>IF(B612="","",IF(IF(ISNA(VLOOKUP(A612,RESULTS!$D$2:$D$1001,1,0)),"",VLOOKUP(A612,RESULTS!$D$2:$D$1001,1,0))=A612,"","X"))</f>
        <v/>
      </c>
    </row>
    <row r="613" spans="1:8" x14ac:dyDescent="0.25">
      <c r="A613" s="96">
        <f t="shared" si="19"/>
        <v>612</v>
      </c>
      <c r="B613" s="93"/>
      <c r="C613" s="93"/>
      <c r="D613" s="92"/>
      <c r="E613" s="97" t="str">
        <f t="shared" si="18"/>
        <v/>
      </c>
      <c r="F613" s="93"/>
      <c r="G613" s="92"/>
      <c r="H613" s="98" t="str">
        <f>IF(B613="","",IF(IF(ISNA(VLOOKUP(A613,RESULTS!$D$2:$D$1001,1,0)),"",VLOOKUP(A613,RESULTS!$D$2:$D$1001,1,0))=A613,"","X"))</f>
        <v/>
      </c>
    </row>
    <row r="614" spans="1:8" x14ac:dyDescent="0.25">
      <c r="A614" s="96">
        <f t="shared" si="19"/>
        <v>613</v>
      </c>
      <c r="B614" s="93"/>
      <c r="C614" s="93"/>
      <c r="D614" s="92"/>
      <c r="E614" s="97" t="str">
        <f t="shared" si="18"/>
        <v/>
      </c>
      <c r="F614" s="93"/>
      <c r="G614" s="92"/>
      <c r="H614" s="98" t="str">
        <f>IF(B614="","",IF(IF(ISNA(VLOOKUP(A614,RESULTS!$D$2:$D$1001,1,0)),"",VLOOKUP(A614,RESULTS!$D$2:$D$1001,1,0))=A614,"","X"))</f>
        <v/>
      </c>
    </row>
    <row r="615" spans="1:8" x14ac:dyDescent="0.25">
      <c r="A615" s="96">
        <f t="shared" si="19"/>
        <v>614</v>
      </c>
      <c r="B615" s="93"/>
      <c r="C615" s="93"/>
      <c r="D615" s="92"/>
      <c r="E615" s="97" t="str">
        <f t="shared" ref="E615:E678" si="20">LEFT(D615,1)</f>
        <v/>
      </c>
      <c r="F615" s="93"/>
      <c r="G615" s="92"/>
      <c r="H615" s="98" t="str">
        <f>IF(B615="","",IF(IF(ISNA(VLOOKUP(A615,RESULTS!$D$2:$D$1001,1,0)),"",VLOOKUP(A615,RESULTS!$D$2:$D$1001,1,0))=A615,"","X"))</f>
        <v/>
      </c>
    </row>
    <row r="616" spans="1:8" x14ac:dyDescent="0.25">
      <c r="A616" s="96">
        <f t="shared" si="19"/>
        <v>615</v>
      </c>
      <c r="B616" s="93"/>
      <c r="C616" s="93"/>
      <c r="D616" s="92"/>
      <c r="E616" s="97" t="str">
        <f t="shared" si="20"/>
        <v/>
      </c>
      <c r="F616" s="93"/>
      <c r="G616" s="92"/>
      <c r="H616" s="98" t="str">
        <f>IF(B616="","",IF(IF(ISNA(VLOOKUP(A616,RESULTS!$D$2:$D$1001,1,0)),"",VLOOKUP(A616,RESULTS!$D$2:$D$1001,1,0))=A616,"","X"))</f>
        <v/>
      </c>
    </row>
    <row r="617" spans="1:8" x14ac:dyDescent="0.25">
      <c r="A617" s="96">
        <f t="shared" si="19"/>
        <v>616</v>
      </c>
      <c r="B617" s="93"/>
      <c r="C617" s="93"/>
      <c r="D617" s="92"/>
      <c r="E617" s="97" t="str">
        <f t="shared" si="20"/>
        <v/>
      </c>
      <c r="F617" s="93"/>
      <c r="G617" s="92"/>
      <c r="H617" s="98" t="str">
        <f>IF(B617="","",IF(IF(ISNA(VLOOKUP(A617,RESULTS!$D$2:$D$1001,1,0)),"",VLOOKUP(A617,RESULTS!$D$2:$D$1001,1,0))=A617,"","X"))</f>
        <v/>
      </c>
    </row>
    <row r="618" spans="1:8" x14ac:dyDescent="0.25">
      <c r="A618" s="96">
        <f t="shared" si="19"/>
        <v>617</v>
      </c>
      <c r="B618" s="93"/>
      <c r="C618" s="93"/>
      <c r="D618" s="92"/>
      <c r="E618" s="97" t="str">
        <f t="shared" si="20"/>
        <v/>
      </c>
      <c r="F618" s="93"/>
      <c r="G618" s="92"/>
      <c r="H618" s="98" t="str">
        <f>IF(B618="","",IF(IF(ISNA(VLOOKUP(A618,RESULTS!$D$2:$D$1001,1,0)),"",VLOOKUP(A618,RESULTS!$D$2:$D$1001,1,0))=A618,"","X"))</f>
        <v/>
      </c>
    </row>
    <row r="619" spans="1:8" x14ac:dyDescent="0.25">
      <c r="A619" s="96">
        <f t="shared" si="19"/>
        <v>618</v>
      </c>
      <c r="B619" s="93"/>
      <c r="C619" s="93"/>
      <c r="D619" s="92"/>
      <c r="E619" s="97" t="str">
        <f t="shared" si="20"/>
        <v/>
      </c>
      <c r="F619" s="93"/>
      <c r="G619" s="92"/>
      <c r="H619" s="98" t="str">
        <f>IF(B619="","",IF(IF(ISNA(VLOOKUP(A619,RESULTS!$D$2:$D$1001,1,0)),"",VLOOKUP(A619,RESULTS!$D$2:$D$1001,1,0))=A619,"","X"))</f>
        <v/>
      </c>
    </row>
    <row r="620" spans="1:8" x14ac:dyDescent="0.25">
      <c r="A620" s="96">
        <f t="shared" si="19"/>
        <v>619</v>
      </c>
      <c r="B620" s="93"/>
      <c r="C620" s="93"/>
      <c r="D620" s="92"/>
      <c r="E620" s="97" t="str">
        <f t="shared" si="20"/>
        <v/>
      </c>
      <c r="F620" s="93"/>
      <c r="G620" s="92"/>
      <c r="H620" s="98" t="str">
        <f>IF(B620="","",IF(IF(ISNA(VLOOKUP(A620,RESULTS!$D$2:$D$1001,1,0)),"",VLOOKUP(A620,RESULTS!$D$2:$D$1001,1,0))=A620,"","X"))</f>
        <v/>
      </c>
    </row>
    <row r="621" spans="1:8" x14ac:dyDescent="0.25">
      <c r="A621" s="96">
        <f t="shared" si="19"/>
        <v>620</v>
      </c>
      <c r="B621" s="93"/>
      <c r="C621" s="93"/>
      <c r="D621" s="92"/>
      <c r="E621" s="97" t="str">
        <f t="shared" si="20"/>
        <v/>
      </c>
      <c r="F621" s="93"/>
      <c r="G621" s="92"/>
      <c r="H621" s="98" t="str">
        <f>IF(B621="","",IF(IF(ISNA(VLOOKUP(A621,RESULTS!$D$2:$D$1001,1,0)),"",VLOOKUP(A621,RESULTS!$D$2:$D$1001,1,0))=A621,"","X"))</f>
        <v/>
      </c>
    </row>
    <row r="622" spans="1:8" x14ac:dyDescent="0.25">
      <c r="A622" s="96">
        <f t="shared" si="19"/>
        <v>621</v>
      </c>
      <c r="B622" s="93"/>
      <c r="C622" s="93"/>
      <c r="D622" s="92"/>
      <c r="E622" s="97" t="str">
        <f t="shared" si="20"/>
        <v/>
      </c>
      <c r="F622" s="93"/>
      <c r="G622" s="92"/>
      <c r="H622" s="98" t="str">
        <f>IF(B622="","",IF(IF(ISNA(VLOOKUP(A622,RESULTS!$D$2:$D$1001,1,0)),"",VLOOKUP(A622,RESULTS!$D$2:$D$1001,1,0))=A622,"","X"))</f>
        <v/>
      </c>
    </row>
    <row r="623" spans="1:8" x14ac:dyDescent="0.25">
      <c r="A623" s="96">
        <f t="shared" si="19"/>
        <v>622</v>
      </c>
      <c r="B623" s="93"/>
      <c r="C623" s="93"/>
      <c r="D623" s="92"/>
      <c r="E623" s="97" t="str">
        <f t="shared" si="20"/>
        <v/>
      </c>
      <c r="F623" s="93"/>
      <c r="G623" s="92"/>
      <c r="H623" s="98" t="str">
        <f>IF(B623="","",IF(IF(ISNA(VLOOKUP(A623,RESULTS!$D$2:$D$1001,1,0)),"",VLOOKUP(A623,RESULTS!$D$2:$D$1001,1,0))=A623,"","X"))</f>
        <v/>
      </c>
    </row>
    <row r="624" spans="1:8" x14ac:dyDescent="0.25">
      <c r="A624" s="96">
        <f t="shared" si="19"/>
        <v>623</v>
      </c>
      <c r="B624" s="93"/>
      <c r="C624" s="93"/>
      <c r="D624" s="92"/>
      <c r="E624" s="97" t="str">
        <f t="shared" si="20"/>
        <v/>
      </c>
      <c r="F624" s="93"/>
      <c r="G624" s="92"/>
      <c r="H624" s="98" t="str">
        <f>IF(B624="","",IF(IF(ISNA(VLOOKUP(A624,RESULTS!$D$2:$D$1001,1,0)),"",VLOOKUP(A624,RESULTS!$D$2:$D$1001,1,0))=A624,"","X"))</f>
        <v/>
      </c>
    </row>
    <row r="625" spans="1:8" x14ac:dyDescent="0.25">
      <c r="A625" s="96">
        <f t="shared" si="19"/>
        <v>624</v>
      </c>
      <c r="B625" s="93"/>
      <c r="C625" s="93"/>
      <c r="D625" s="92"/>
      <c r="E625" s="97" t="str">
        <f t="shared" si="20"/>
        <v/>
      </c>
      <c r="F625" s="93"/>
      <c r="G625" s="92"/>
      <c r="H625" s="98" t="str">
        <f>IF(B625="","",IF(IF(ISNA(VLOOKUP(A625,RESULTS!$D$2:$D$1001,1,0)),"",VLOOKUP(A625,RESULTS!$D$2:$D$1001,1,0))=A625,"","X"))</f>
        <v/>
      </c>
    </row>
    <row r="626" spans="1:8" x14ac:dyDescent="0.25">
      <c r="A626" s="96">
        <f t="shared" si="19"/>
        <v>625</v>
      </c>
      <c r="B626" s="93"/>
      <c r="C626" s="93"/>
      <c r="D626" s="92"/>
      <c r="E626" s="97" t="str">
        <f t="shared" si="20"/>
        <v/>
      </c>
      <c r="F626" s="93"/>
      <c r="G626" s="92"/>
      <c r="H626" s="98" t="str">
        <f>IF(B626="","",IF(IF(ISNA(VLOOKUP(A626,RESULTS!$D$2:$D$1001,1,0)),"",VLOOKUP(A626,RESULTS!$D$2:$D$1001,1,0))=A626,"","X"))</f>
        <v/>
      </c>
    </row>
    <row r="627" spans="1:8" x14ac:dyDescent="0.25">
      <c r="A627" s="96">
        <f t="shared" si="19"/>
        <v>626</v>
      </c>
      <c r="B627" s="93"/>
      <c r="C627" s="93"/>
      <c r="D627" s="92"/>
      <c r="E627" s="97" t="str">
        <f t="shared" si="20"/>
        <v/>
      </c>
      <c r="F627" s="93"/>
      <c r="G627" s="92"/>
      <c r="H627" s="98" t="str">
        <f>IF(B627="","",IF(IF(ISNA(VLOOKUP(A627,RESULTS!$D$2:$D$1001,1,0)),"",VLOOKUP(A627,RESULTS!$D$2:$D$1001,1,0))=A627,"","X"))</f>
        <v/>
      </c>
    </row>
    <row r="628" spans="1:8" x14ac:dyDescent="0.25">
      <c r="A628" s="96">
        <f t="shared" si="19"/>
        <v>627</v>
      </c>
      <c r="B628" s="93"/>
      <c r="C628" s="93"/>
      <c r="D628" s="92"/>
      <c r="E628" s="97" t="str">
        <f t="shared" si="20"/>
        <v/>
      </c>
      <c r="F628" s="93"/>
      <c r="G628" s="92"/>
      <c r="H628" s="98" t="str">
        <f>IF(B628="","",IF(IF(ISNA(VLOOKUP(A628,RESULTS!$D$2:$D$1001,1,0)),"",VLOOKUP(A628,RESULTS!$D$2:$D$1001,1,0))=A628,"","X"))</f>
        <v/>
      </c>
    </row>
    <row r="629" spans="1:8" x14ac:dyDescent="0.25">
      <c r="A629" s="96">
        <f t="shared" si="19"/>
        <v>628</v>
      </c>
      <c r="B629" s="93"/>
      <c r="C629" s="93"/>
      <c r="D629" s="92"/>
      <c r="E629" s="97" t="str">
        <f t="shared" si="20"/>
        <v/>
      </c>
      <c r="F629" s="93"/>
      <c r="G629" s="92"/>
      <c r="H629" s="98" t="str">
        <f>IF(B629="","",IF(IF(ISNA(VLOOKUP(A629,RESULTS!$D$2:$D$1001,1,0)),"",VLOOKUP(A629,RESULTS!$D$2:$D$1001,1,0))=A629,"","X"))</f>
        <v/>
      </c>
    </row>
    <row r="630" spans="1:8" x14ac:dyDescent="0.25">
      <c r="A630" s="96">
        <f t="shared" si="19"/>
        <v>629</v>
      </c>
      <c r="B630" s="93"/>
      <c r="C630" s="93"/>
      <c r="D630" s="92"/>
      <c r="E630" s="97" t="str">
        <f t="shared" si="20"/>
        <v/>
      </c>
      <c r="F630" s="93"/>
      <c r="G630" s="92"/>
      <c r="H630" s="98" t="str">
        <f>IF(B630="","",IF(IF(ISNA(VLOOKUP(A630,RESULTS!$D$2:$D$1001,1,0)),"",VLOOKUP(A630,RESULTS!$D$2:$D$1001,1,0))=A630,"","X"))</f>
        <v/>
      </c>
    </row>
    <row r="631" spans="1:8" x14ac:dyDescent="0.25">
      <c r="A631" s="96">
        <f t="shared" si="19"/>
        <v>630</v>
      </c>
      <c r="B631" s="93"/>
      <c r="C631" s="93"/>
      <c r="D631" s="92"/>
      <c r="E631" s="97" t="str">
        <f t="shared" si="20"/>
        <v/>
      </c>
      <c r="F631" s="93"/>
      <c r="G631" s="92"/>
      <c r="H631" s="98" t="str">
        <f>IF(B631="","",IF(IF(ISNA(VLOOKUP(A631,RESULTS!$D$2:$D$1001,1,0)),"",VLOOKUP(A631,RESULTS!$D$2:$D$1001,1,0))=A631,"","X"))</f>
        <v/>
      </c>
    </row>
    <row r="632" spans="1:8" x14ac:dyDescent="0.25">
      <c r="A632" s="96">
        <f t="shared" si="19"/>
        <v>631</v>
      </c>
      <c r="B632" s="93"/>
      <c r="C632" s="93"/>
      <c r="D632" s="92"/>
      <c r="E632" s="97" t="str">
        <f t="shared" si="20"/>
        <v/>
      </c>
      <c r="F632" s="93"/>
      <c r="G632" s="92"/>
      <c r="H632" s="98" t="str">
        <f>IF(B632="","",IF(IF(ISNA(VLOOKUP(A632,RESULTS!$D$2:$D$1001,1,0)),"",VLOOKUP(A632,RESULTS!$D$2:$D$1001,1,0))=A632,"","X"))</f>
        <v/>
      </c>
    </row>
    <row r="633" spans="1:8" x14ac:dyDescent="0.25">
      <c r="A633" s="96">
        <f t="shared" si="19"/>
        <v>632</v>
      </c>
      <c r="B633" s="93"/>
      <c r="C633" s="93"/>
      <c r="D633" s="92"/>
      <c r="E633" s="97" t="str">
        <f t="shared" si="20"/>
        <v/>
      </c>
      <c r="F633" s="93"/>
      <c r="G633" s="92"/>
      <c r="H633" s="98" t="str">
        <f>IF(B633="","",IF(IF(ISNA(VLOOKUP(A633,RESULTS!$D$2:$D$1001,1,0)),"",VLOOKUP(A633,RESULTS!$D$2:$D$1001,1,0))=A633,"","X"))</f>
        <v/>
      </c>
    </row>
    <row r="634" spans="1:8" x14ac:dyDescent="0.25">
      <c r="A634" s="96">
        <f t="shared" si="19"/>
        <v>633</v>
      </c>
      <c r="B634" s="93"/>
      <c r="C634" s="93"/>
      <c r="D634" s="92"/>
      <c r="E634" s="97" t="str">
        <f t="shared" si="20"/>
        <v/>
      </c>
      <c r="F634" s="93"/>
      <c r="G634" s="92"/>
      <c r="H634" s="98" t="str">
        <f>IF(B634="","",IF(IF(ISNA(VLOOKUP(A634,RESULTS!$D$2:$D$1001,1,0)),"",VLOOKUP(A634,RESULTS!$D$2:$D$1001,1,0))=A634,"","X"))</f>
        <v/>
      </c>
    </row>
    <row r="635" spans="1:8" x14ac:dyDescent="0.25">
      <c r="A635" s="96">
        <f t="shared" si="19"/>
        <v>634</v>
      </c>
      <c r="B635" s="93"/>
      <c r="C635" s="93"/>
      <c r="D635" s="92"/>
      <c r="E635" s="97" t="str">
        <f t="shared" si="20"/>
        <v/>
      </c>
      <c r="F635" s="93"/>
      <c r="G635" s="92"/>
      <c r="H635" s="98" t="str">
        <f>IF(B635="","",IF(IF(ISNA(VLOOKUP(A635,RESULTS!$D$2:$D$1001,1,0)),"",VLOOKUP(A635,RESULTS!$D$2:$D$1001,1,0))=A635,"","X"))</f>
        <v/>
      </c>
    </row>
    <row r="636" spans="1:8" x14ac:dyDescent="0.25">
      <c r="A636" s="96">
        <f t="shared" si="19"/>
        <v>635</v>
      </c>
      <c r="B636" s="93"/>
      <c r="C636" s="93"/>
      <c r="D636" s="92"/>
      <c r="E636" s="97" t="str">
        <f t="shared" si="20"/>
        <v/>
      </c>
      <c r="F636" s="93"/>
      <c r="G636" s="92"/>
      <c r="H636" s="98" t="str">
        <f>IF(B636="","",IF(IF(ISNA(VLOOKUP(A636,RESULTS!$D$2:$D$1001,1,0)),"",VLOOKUP(A636,RESULTS!$D$2:$D$1001,1,0))=A636,"","X"))</f>
        <v/>
      </c>
    </row>
    <row r="637" spans="1:8" x14ac:dyDescent="0.25">
      <c r="A637" s="96">
        <f t="shared" si="19"/>
        <v>636</v>
      </c>
      <c r="B637" s="93"/>
      <c r="C637" s="93"/>
      <c r="D637" s="92"/>
      <c r="E637" s="97" t="str">
        <f t="shared" si="20"/>
        <v/>
      </c>
      <c r="F637" s="93"/>
      <c r="G637" s="92"/>
      <c r="H637" s="98" t="str">
        <f>IF(B637="","",IF(IF(ISNA(VLOOKUP(A637,RESULTS!$D$2:$D$1001,1,0)),"",VLOOKUP(A637,RESULTS!$D$2:$D$1001,1,0))=A637,"","X"))</f>
        <v/>
      </c>
    </row>
    <row r="638" spans="1:8" x14ac:dyDescent="0.25">
      <c r="A638" s="96">
        <f t="shared" si="19"/>
        <v>637</v>
      </c>
      <c r="B638" s="93"/>
      <c r="C638" s="93"/>
      <c r="D638" s="92"/>
      <c r="E638" s="97" t="str">
        <f t="shared" si="20"/>
        <v/>
      </c>
      <c r="F638" s="93"/>
      <c r="G638" s="92"/>
      <c r="H638" s="98" t="str">
        <f>IF(B638="","",IF(IF(ISNA(VLOOKUP(A638,RESULTS!$D$2:$D$1001,1,0)),"",VLOOKUP(A638,RESULTS!$D$2:$D$1001,1,0))=A638,"","X"))</f>
        <v/>
      </c>
    </row>
    <row r="639" spans="1:8" x14ac:dyDescent="0.25">
      <c r="A639" s="96">
        <f t="shared" si="19"/>
        <v>638</v>
      </c>
      <c r="B639" s="93"/>
      <c r="C639" s="93"/>
      <c r="D639" s="92"/>
      <c r="E639" s="97" t="str">
        <f t="shared" si="20"/>
        <v/>
      </c>
      <c r="F639" s="93"/>
      <c r="G639" s="92"/>
      <c r="H639" s="98" t="str">
        <f>IF(B639="","",IF(IF(ISNA(VLOOKUP(A639,RESULTS!$D$2:$D$1001,1,0)),"",VLOOKUP(A639,RESULTS!$D$2:$D$1001,1,0))=A639,"","X"))</f>
        <v/>
      </c>
    </row>
    <row r="640" spans="1:8" x14ac:dyDescent="0.25">
      <c r="A640" s="96">
        <f t="shared" si="19"/>
        <v>639</v>
      </c>
      <c r="B640" s="93"/>
      <c r="C640" s="93"/>
      <c r="D640" s="92"/>
      <c r="E640" s="97" t="str">
        <f t="shared" si="20"/>
        <v/>
      </c>
      <c r="F640" s="93"/>
      <c r="G640" s="92"/>
      <c r="H640" s="98" t="str">
        <f>IF(B640="","",IF(IF(ISNA(VLOOKUP(A640,RESULTS!$D$2:$D$1001,1,0)),"",VLOOKUP(A640,RESULTS!$D$2:$D$1001,1,0))=A640,"","X"))</f>
        <v/>
      </c>
    </row>
    <row r="641" spans="1:8" x14ac:dyDescent="0.25">
      <c r="A641" s="96">
        <f t="shared" si="19"/>
        <v>640</v>
      </c>
      <c r="B641" s="93"/>
      <c r="C641" s="93"/>
      <c r="D641" s="92"/>
      <c r="E641" s="97" t="str">
        <f t="shared" si="20"/>
        <v/>
      </c>
      <c r="F641" s="93"/>
      <c r="G641" s="92"/>
      <c r="H641" s="98" t="str">
        <f>IF(B641="","",IF(IF(ISNA(VLOOKUP(A641,RESULTS!$D$2:$D$1001,1,0)),"",VLOOKUP(A641,RESULTS!$D$2:$D$1001,1,0))=A641,"","X"))</f>
        <v/>
      </c>
    </row>
    <row r="642" spans="1:8" x14ac:dyDescent="0.25">
      <c r="A642" s="96">
        <f t="shared" si="19"/>
        <v>641</v>
      </c>
      <c r="B642" s="93"/>
      <c r="C642" s="93"/>
      <c r="D642" s="92"/>
      <c r="E642" s="97" t="str">
        <f t="shared" si="20"/>
        <v/>
      </c>
      <c r="F642" s="93"/>
      <c r="G642" s="92"/>
      <c r="H642" s="98" t="str">
        <f>IF(B642="","",IF(IF(ISNA(VLOOKUP(A642,RESULTS!$D$2:$D$1001,1,0)),"",VLOOKUP(A642,RESULTS!$D$2:$D$1001,1,0))=A642,"","X"))</f>
        <v/>
      </c>
    </row>
    <row r="643" spans="1:8" x14ac:dyDescent="0.25">
      <c r="A643" s="96">
        <f t="shared" ref="A643:A706" si="21">A642+1</f>
        <v>642</v>
      </c>
      <c r="B643" s="93"/>
      <c r="C643" s="93"/>
      <c r="D643" s="92"/>
      <c r="E643" s="97" t="str">
        <f t="shared" si="20"/>
        <v/>
      </c>
      <c r="F643" s="93"/>
      <c r="G643" s="92"/>
      <c r="H643" s="98" t="str">
        <f>IF(B643="","",IF(IF(ISNA(VLOOKUP(A643,RESULTS!$D$2:$D$1001,1,0)),"",VLOOKUP(A643,RESULTS!$D$2:$D$1001,1,0))=A643,"","X"))</f>
        <v/>
      </c>
    </row>
    <row r="644" spans="1:8" x14ac:dyDescent="0.25">
      <c r="A644" s="96">
        <f t="shared" si="21"/>
        <v>643</v>
      </c>
      <c r="B644" s="93"/>
      <c r="C644" s="93"/>
      <c r="D644" s="92"/>
      <c r="E644" s="97" t="str">
        <f t="shared" si="20"/>
        <v/>
      </c>
      <c r="F644" s="93"/>
      <c r="G644" s="92"/>
      <c r="H644" s="98" t="str">
        <f>IF(B644="","",IF(IF(ISNA(VLOOKUP(A644,RESULTS!$D$2:$D$1001,1,0)),"",VLOOKUP(A644,RESULTS!$D$2:$D$1001,1,0))=A644,"","X"))</f>
        <v/>
      </c>
    </row>
    <row r="645" spans="1:8" x14ac:dyDescent="0.25">
      <c r="A645" s="96">
        <f t="shared" si="21"/>
        <v>644</v>
      </c>
      <c r="B645" s="93"/>
      <c r="C645" s="93"/>
      <c r="D645" s="92"/>
      <c r="E645" s="97" t="str">
        <f t="shared" si="20"/>
        <v/>
      </c>
      <c r="F645" s="93"/>
      <c r="G645" s="92"/>
      <c r="H645" s="98" t="str">
        <f>IF(B645="","",IF(IF(ISNA(VLOOKUP(A645,RESULTS!$D$2:$D$1001,1,0)),"",VLOOKUP(A645,RESULTS!$D$2:$D$1001,1,0))=A645,"","X"))</f>
        <v/>
      </c>
    </row>
    <row r="646" spans="1:8" x14ac:dyDescent="0.25">
      <c r="A646" s="96">
        <f t="shared" si="21"/>
        <v>645</v>
      </c>
      <c r="B646" s="93"/>
      <c r="C646" s="93"/>
      <c r="D646" s="92"/>
      <c r="E646" s="97" t="str">
        <f t="shared" si="20"/>
        <v/>
      </c>
      <c r="F646" s="93"/>
      <c r="G646" s="92"/>
      <c r="H646" s="98" t="str">
        <f>IF(B646="","",IF(IF(ISNA(VLOOKUP(A646,RESULTS!$D$2:$D$1001,1,0)),"",VLOOKUP(A646,RESULTS!$D$2:$D$1001,1,0))=A646,"","X"))</f>
        <v/>
      </c>
    </row>
    <row r="647" spans="1:8" x14ac:dyDescent="0.25">
      <c r="A647" s="96">
        <f t="shared" si="21"/>
        <v>646</v>
      </c>
      <c r="B647" s="93"/>
      <c r="C647" s="93"/>
      <c r="D647" s="92"/>
      <c r="E647" s="97" t="str">
        <f t="shared" si="20"/>
        <v/>
      </c>
      <c r="F647" s="93"/>
      <c r="G647" s="92"/>
      <c r="H647" s="98" t="str">
        <f>IF(B647="","",IF(IF(ISNA(VLOOKUP(A647,RESULTS!$D$2:$D$1001,1,0)),"",VLOOKUP(A647,RESULTS!$D$2:$D$1001,1,0))=A647,"","X"))</f>
        <v/>
      </c>
    </row>
    <row r="648" spans="1:8" x14ac:dyDescent="0.25">
      <c r="A648" s="96">
        <f t="shared" si="21"/>
        <v>647</v>
      </c>
      <c r="B648" s="93"/>
      <c r="C648" s="93"/>
      <c r="D648" s="92"/>
      <c r="E648" s="97" t="str">
        <f t="shared" si="20"/>
        <v/>
      </c>
      <c r="F648" s="93"/>
      <c r="G648" s="92"/>
      <c r="H648" s="98" t="str">
        <f>IF(B648="","",IF(IF(ISNA(VLOOKUP(A648,RESULTS!$D$2:$D$1001,1,0)),"",VLOOKUP(A648,RESULTS!$D$2:$D$1001,1,0))=A648,"","X"))</f>
        <v/>
      </c>
    </row>
    <row r="649" spans="1:8" x14ac:dyDescent="0.25">
      <c r="A649" s="96">
        <f t="shared" si="21"/>
        <v>648</v>
      </c>
      <c r="B649" s="93"/>
      <c r="C649" s="93"/>
      <c r="D649" s="92"/>
      <c r="E649" s="97" t="str">
        <f t="shared" si="20"/>
        <v/>
      </c>
      <c r="F649" s="93"/>
      <c r="G649" s="92"/>
      <c r="H649" s="98" t="str">
        <f>IF(B649="","",IF(IF(ISNA(VLOOKUP(A649,RESULTS!$D$2:$D$1001,1,0)),"",VLOOKUP(A649,RESULTS!$D$2:$D$1001,1,0))=A649,"","X"))</f>
        <v/>
      </c>
    </row>
    <row r="650" spans="1:8" x14ac:dyDescent="0.25">
      <c r="A650" s="96">
        <f t="shared" si="21"/>
        <v>649</v>
      </c>
      <c r="B650" s="93"/>
      <c r="C650" s="93"/>
      <c r="D650" s="92"/>
      <c r="E650" s="97" t="str">
        <f t="shared" si="20"/>
        <v/>
      </c>
      <c r="F650" s="93"/>
      <c r="G650" s="92"/>
      <c r="H650" s="98" t="str">
        <f>IF(B650="","",IF(IF(ISNA(VLOOKUP(A650,RESULTS!$D$2:$D$1001,1,0)),"",VLOOKUP(A650,RESULTS!$D$2:$D$1001,1,0))=A650,"","X"))</f>
        <v/>
      </c>
    </row>
    <row r="651" spans="1:8" x14ac:dyDescent="0.25">
      <c r="A651" s="96">
        <f t="shared" si="21"/>
        <v>650</v>
      </c>
      <c r="B651" s="93"/>
      <c r="C651" s="93"/>
      <c r="D651" s="92"/>
      <c r="E651" s="97" t="str">
        <f t="shared" si="20"/>
        <v/>
      </c>
      <c r="F651" s="93"/>
      <c r="G651" s="92"/>
      <c r="H651" s="98" t="str">
        <f>IF(B651="","",IF(IF(ISNA(VLOOKUP(A651,RESULTS!$D$2:$D$1001,1,0)),"",VLOOKUP(A651,RESULTS!$D$2:$D$1001,1,0))=A651,"","X"))</f>
        <v/>
      </c>
    </row>
    <row r="652" spans="1:8" x14ac:dyDescent="0.25">
      <c r="A652" s="96">
        <f t="shared" si="21"/>
        <v>651</v>
      </c>
      <c r="B652" s="93"/>
      <c r="C652" s="93"/>
      <c r="D652" s="92"/>
      <c r="E652" s="97" t="str">
        <f t="shared" si="20"/>
        <v/>
      </c>
      <c r="F652" s="93"/>
      <c r="G652" s="92"/>
      <c r="H652" s="98" t="str">
        <f>IF(B652="","",IF(IF(ISNA(VLOOKUP(A652,RESULTS!$D$2:$D$1001,1,0)),"",VLOOKUP(A652,RESULTS!$D$2:$D$1001,1,0))=A652,"","X"))</f>
        <v/>
      </c>
    </row>
    <row r="653" spans="1:8" x14ac:dyDescent="0.25">
      <c r="A653" s="96">
        <f t="shared" si="21"/>
        <v>652</v>
      </c>
      <c r="B653" s="93"/>
      <c r="C653" s="93"/>
      <c r="D653" s="92"/>
      <c r="E653" s="97" t="str">
        <f t="shared" si="20"/>
        <v/>
      </c>
      <c r="F653" s="93"/>
      <c r="G653" s="92"/>
      <c r="H653" s="98" t="str">
        <f>IF(B653="","",IF(IF(ISNA(VLOOKUP(A653,RESULTS!$D$2:$D$1001,1,0)),"",VLOOKUP(A653,RESULTS!$D$2:$D$1001,1,0))=A653,"","X"))</f>
        <v/>
      </c>
    </row>
    <row r="654" spans="1:8" x14ac:dyDescent="0.25">
      <c r="A654" s="96">
        <f t="shared" si="21"/>
        <v>653</v>
      </c>
      <c r="B654" s="93"/>
      <c r="C654" s="93"/>
      <c r="D654" s="92"/>
      <c r="E654" s="97" t="str">
        <f t="shared" si="20"/>
        <v/>
      </c>
      <c r="F654" s="93"/>
      <c r="G654" s="92"/>
      <c r="H654" s="98" t="str">
        <f>IF(B654="","",IF(IF(ISNA(VLOOKUP(A654,RESULTS!$D$2:$D$1001,1,0)),"",VLOOKUP(A654,RESULTS!$D$2:$D$1001,1,0))=A654,"","X"))</f>
        <v/>
      </c>
    </row>
    <row r="655" spans="1:8" x14ac:dyDescent="0.25">
      <c r="A655" s="96">
        <f t="shared" si="21"/>
        <v>654</v>
      </c>
      <c r="B655" s="93"/>
      <c r="C655" s="93"/>
      <c r="D655" s="92"/>
      <c r="E655" s="97" t="str">
        <f t="shared" si="20"/>
        <v/>
      </c>
      <c r="F655" s="93"/>
      <c r="G655" s="92"/>
      <c r="H655" s="98" t="str">
        <f>IF(B655="","",IF(IF(ISNA(VLOOKUP(A655,RESULTS!$D$2:$D$1001,1,0)),"",VLOOKUP(A655,RESULTS!$D$2:$D$1001,1,0))=A655,"","X"))</f>
        <v/>
      </c>
    </row>
    <row r="656" spans="1:8" x14ac:dyDescent="0.25">
      <c r="A656" s="96">
        <f t="shared" si="21"/>
        <v>655</v>
      </c>
      <c r="B656" s="93"/>
      <c r="C656" s="93"/>
      <c r="D656" s="92"/>
      <c r="E656" s="97" t="str">
        <f t="shared" si="20"/>
        <v/>
      </c>
      <c r="F656" s="93"/>
      <c r="G656" s="92"/>
      <c r="H656" s="98" t="str">
        <f>IF(B656="","",IF(IF(ISNA(VLOOKUP(A656,RESULTS!$D$2:$D$1001,1,0)),"",VLOOKUP(A656,RESULTS!$D$2:$D$1001,1,0))=A656,"","X"))</f>
        <v/>
      </c>
    </row>
    <row r="657" spans="1:8" x14ac:dyDescent="0.25">
      <c r="A657" s="96">
        <f t="shared" si="21"/>
        <v>656</v>
      </c>
      <c r="B657" s="93"/>
      <c r="C657" s="93"/>
      <c r="D657" s="92"/>
      <c r="E657" s="97" t="str">
        <f t="shared" si="20"/>
        <v/>
      </c>
      <c r="F657" s="93"/>
      <c r="G657" s="92"/>
      <c r="H657" s="98" t="str">
        <f>IF(B657="","",IF(IF(ISNA(VLOOKUP(A657,RESULTS!$D$2:$D$1001,1,0)),"",VLOOKUP(A657,RESULTS!$D$2:$D$1001,1,0))=A657,"","X"))</f>
        <v/>
      </c>
    </row>
    <row r="658" spans="1:8" x14ac:dyDescent="0.25">
      <c r="A658" s="96">
        <f t="shared" si="21"/>
        <v>657</v>
      </c>
      <c r="B658" s="93"/>
      <c r="C658" s="93"/>
      <c r="D658" s="92"/>
      <c r="E658" s="97" t="str">
        <f t="shared" si="20"/>
        <v/>
      </c>
      <c r="F658" s="93"/>
      <c r="G658" s="92"/>
      <c r="H658" s="98" t="str">
        <f>IF(B658="","",IF(IF(ISNA(VLOOKUP(A658,RESULTS!$D$2:$D$1001,1,0)),"",VLOOKUP(A658,RESULTS!$D$2:$D$1001,1,0))=A658,"","X"))</f>
        <v/>
      </c>
    </row>
    <row r="659" spans="1:8" x14ac:dyDescent="0.25">
      <c r="A659" s="96">
        <f t="shared" si="21"/>
        <v>658</v>
      </c>
      <c r="B659" s="93"/>
      <c r="C659" s="93"/>
      <c r="D659" s="92"/>
      <c r="E659" s="97" t="str">
        <f t="shared" si="20"/>
        <v/>
      </c>
      <c r="F659" s="93"/>
      <c r="G659" s="92"/>
      <c r="H659" s="98" t="str">
        <f>IF(B659="","",IF(IF(ISNA(VLOOKUP(A659,RESULTS!$D$2:$D$1001,1,0)),"",VLOOKUP(A659,RESULTS!$D$2:$D$1001,1,0))=A659,"","X"))</f>
        <v/>
      </c>
    </row>
    <row r="660" spans="1:8" x14ac:dyDescent="0.25">
      <c r="A660" s="96">
        <f t="shared" si="21"/>
        <v>659</v>
      </c>
      <c r="B660" s="93"/>
      <c r="C660" s="93"/>
      <c r="D660" s="92"/>
      <c r="E660" s="97" t="str">
        <f t="shared" si="20"/>
        <v/>
      </c>
      <c r="F660" s="93"/>
      <c r="G660" s="92"/>
      <c r="H660" s="98" t="str">
        <f>IF(B660="","",IF(IF(ISNA(VLOOKUP(A660,RESULTS!$D$2:$D$1001,1,0)),"",VLOOKUP(A660,RESULTS!$D$2:$D$1001,1,0))=A660,"","X"))</f>
        <v/>
      </c>
    </row>
    <row r="661" spans="1:8" x14ac:dyDescent="0.25">
      <c r="A661" s="96">
        <f t="shared" si="21"/>
        <v>660</v>
      </c>
      <c r="B661" s="93"/>
      <c r="C661" s="93"/>
      <c r="D661" s="92"/>
      <c r="E661" s="97" t="str">
        <f t="shared" si="20"/>
        <v/>
      </c>
      <c r="F661" s="93"/>
      <c r="G661" s="92"/>
      <c r="H661" s="98" t="str">
        <f>IF(B661="","",IF(IF(ISNA(VLOOKUP(A661,RESULTS!$D$2:$D$1001,1,0)),"",VLOOKUP(A661,RESULTS!$D$2:$D$1001,1,0))=A661,"","X"))</f>
        <v/>
      </c>
    </row>
    <row r="662" spans="1:8" x14ac:dyDescent="0.25">
      <c r="A662" s="96">
        <f t="shared" si="21"/>
        <v>661</v>
      </c>
      <c r="B662" s="93"/>
      <c r="C662" s="93"/>
      <c r="D662" s="92"/>
      <c r="E662" s="97" t="str">
        <f t="shared" si="20"/>
        <v/>
      </c>
      <c r="F662" s="93"/>
      <c r="G662" s="92"/>
      <c r="H662" s="98" t="str">
        <f>IF(B662="","",IF(IF(ISNA(VLOOKUP(A662,RESULTS!$D$2:$D$1001,1,0)),"",VLOOKUP(A662,RESULTS!$D$2:$D$1001,1,0))=A662,"","X"))</f>
        <v/>
      </c>
    </row>
    <row r="663" spans="1:8" x14ac:dyDescent="0.25">
      <c r="A663" s="96">
        <f t="shared" si="21"/>
        <v>662</v>
      </c>
      <c r="B663" s="93"/>
      <c r="C663" s="93"/>
      <c r="D663" s="92"/>
      <c r="E663" s="97" t="str">
        <f t="shared" si="20"/>
        <v/>
      </c>
      <c r="F663" s="93"/>
      <c r="G663" s="92"/>
      <c r="H663" s="98" t="str">
        <f>IF(B663="","",IF(IF(ISNA(VLOOKUP(A663,RESULTS!$D$2:$D$1001,1,0)),"",VLOOKUP(A663,RESULTS!$D$2:$D$1001,1,0))=A663,"","X"))</f>
        <v/>
      </c>
    </row>
    <row r="664" spans="1:8" x14ac:dyDescent="0.25">
      <c r="A664" s="96">
        <f t="shared" si="21"/>
        <v>663</v>
      </c>
      <c r="B664" s="93"/>
      <c r="C664" s="93"/>
      <c r="D664" s="92"/>
      <c r="E664" s="97" t="str">
        <f t="shared" si="20"/>
        <v/>
      </c>
      <c r="F664" s="93"/>
      <c r="G664" s="92"/>
      <c r="H664" s="98" t="str">
        <f>IF(B664="","",IF(IF(ISNA(VLOOKUP(A664,RESULTS!$D$2:$D$1001,1,0)),"",VLOOKUP(A664,RESULTS!$D$2:$D$1001,1,0))=A664,"","X"))</f>
        <v/>
      </c>
    </row>
    <row r="665" spans="1:8" x14ac:dyDescent="0.25">
      <c r="A665" s="96">
        <f t="shared" si="21"/>
        <v>664</v>
      </c>
      <c r="B665" s="93"/>
      <c r="C665" s="93"/>
      <c r="D665" s="92"/>
      <c r="E665" s="97" t="str">
        <f t="shared" si="20"/>
        <v/>
      </c>
      <c r="F665" s="93"/>
      <c r="G665" s="92"/>
      <c r="H665" s="98" t="str">
        <f>IF(B665="","",IF(IF(ISNA(VLOOKUP(A665,RESULTS!$D$2:$D$1001,1,0)),"",VLOOKUP(A665,RESULTS!$D$2:$D$1001,1,0))=A665,"","X"))</f>
        <v/>
      </c>
    </row>
    <row r="666" spans="1:8" x14ac:dyDescent="0.25">
      <c r="A666" s="96">
        <f t="shared" si="21"/>
        <v>665</v>
      </c>
      <c r="B666" s="93"/>
      <c r="C666" s="93"/>
      <c r="D666" s="92"/>
      <c r="E666" s="97" t="str">
        <f t="shared" si="20"/>
        <v/>
      </c>
      <c r="F666" s="93"/>
      <c r="G666" s="92"/>
      <c r="H666" s="98" t="str">
        <f>IF(B666="","",IF(IF(ISNA(VLOOKUP(A666,RESULTS!$D$2:$D$1001,1,0)),"",VLOOKUP(A666,RESULTS!$D$2:$D$1001,1,0))=A666,"","X"))</f>
        <v/>
      </c>
    </row>
    <row r="667" spans="1:8" x14ac:dyDescent="0.25">
      <c r="A667" s="96">
        <f t="shared" si="21"/>
        <v>666</v>
      </c>
      <c r="B667" s="93"/>
      <c r="C667" s="93"/>
      <c r="D667" s="92"/>
      <c r="E667" s="97" t="str">
        <f t="shared" si="20"/>
        <v/>
      </c>
      <c r="F667" s="93"/>
      <c r="G667" s="92"/>
      <c r="H667" s="98" t="str">
        <f>IF(B667="","",IF(IF(ISNA(VLOOKUP(A667,RESULTS!$D$2:$D$1001,1,0)),"",VLOOKUP(A667,RESULTS!$D$2:$D$1001,1,0))=A667,"","X"))</f>
        <v/>
      </c>
    </row>
    <row r="668" spans="1:8" x14ac:dyDescent="0.25">
      <c r="A668" s="96">
        <f t="shared" si="21"/>
        <v>667</v>
      </c>
      <c r="B668" s="93"/>
      <c r="C668" s="93"/>
      <c r="D668" s="92"/>
      <c r="E668" s="97" t="str">
        <f t="shared" si="20"/>
        <v/>
      </c>
      <c r="F668" s="93"/>
      <c r="G668" s="92"/>
      <c r="H668" s="98" t="str">
        <f>IF(B668="","",IF(IF(ISNA(VLOOKUP(A668,RESULTS!$D$2:$D$1001,1,0)),"",VLOOKUP(A668,RESULTS!$D$2:$D$1001,1,0))=A668,"","X"))</f>
        <v/>
      </c>
    </row>
    <row r="669" spans="1:8" x14ac:dyDescent="0.25">
      <c r="A669" s="96">
        <f t="shared" si="21"/>
        <v>668</v>
      </c>
      <c r="B669" s="93"/>
      <c r="C669" s="93"/>
      <c r="D669" s="92"/>
      <c r="E669" s="97" t="str">
        <f t="shared" si="20"/>
        <v/>
      </c>
      <c r="F669" s="93"/>
      <c r="G669" s="92"/>
      <c r="H669" s="98" t="str">
        <f>IF(B669="","",IF(IF(ISNA(VLOOKUP(A669,RESULTS!$D$2:$D$1001,1,0)),"",VLOOKUP(A669,RESULTS!$D$2:$D$1001,1,0))=A669,"","X"))</f>
        <v/>
      </c>
    </row>
    <row r="670" spans="1:8" x14ac:dyDescent="0.25">
      <c r="A670" s="96">
        <f t="shared" si="21"/>
        <v>669</v>
      </c>
      <c r="B670" s="93"/>
      <c r="C670" s="93"/>
      <c r="D670" s="92"/>
      <c r="E670" s="97" t="str">
        <f t="shared" si="20"/>
        <v/>
      </c>
      <c r="F670" s="93"/>
      <c r="G670" s="92"/>
      <c r="H670" s="98" t="str">
        <f>IF(B670="","",IF(IF(ISNA(VLOOKUP(A670,RESULTS!$D$2:$D$1001,1,0)),"",VLOOKUP(A670,RESULTS!$D$2:$D$1001,1,0))=A670,"","X"))</f>
        <v/>
      </c>
    </row>
    <row r="671" spans="1:8" x14ac:dyDescent="0.25">
      <c r="A671" s="96">
        <f t="shared" si="21"/>
        <v>670</v>
      </c>
      <c r="B671" s="93"/>
      <c r="C671" s="93"/>
      <c r="D671" s="92"/>
      <c r="E671" s="97" t="str">
        <f t="shared" si="20"/>
        <v/>
      </c>
      <c r="F671" s="93"/>
      <c r="G671" s="92"/>
      <c r="H671" s="98" t="str">
        <f>IF(B671="","",IF(IF(ISNA(VLOOKUP(A671,RESULTS!$D$2:$D$1001,1,0)),"",VLOOKUP(A671,RESULTS!$D$2:$D$1001,1,0))=A671,"","X"))</f>
        <v/>
      </c>
    </row>
    <row r="672" spans="1:8" x14ac:dyDescent="0.25">
      <c r="A672" s="96">
        <f t="shared" si="21"/>
        <v>671</v>
      </c>
      <c r="B672" s="93"/>
      <c r="C672" s="93"/>
      <c r="D672" s="92"/>
      <c r="E672" s="97" t="str">
        <f t="shared" si="20"/>
        <v/>
      </c>
      <c r="F672" s="93"/>
      <c r="G672" s="92"/>
      <c r="H672" s="98" t="str">
        <f>IF(B672="","",IF(IF(ISNA(VLOOKUP(A672,RESULTS!$D$2:$D$1001,1,0)),"",VLOOKUP(A672,RESULTS!$D$2:$D$1001,1,0))=A672,"","X"))</f>
        <v/>
      </c>
    </row>
    <row r="673" spans="1:8" x14ac:dyDescent="0.25">
      <c r="A673" s="96">
        <f t="shared" si="21"/>
        <v>672</v>
      </c>
      <c r="B673" s="93"/>
      <c r="C673" s="93"/>
      <c r="D673" s="92"/>
      <c r="E673" s="97" t="str">
        <f t="shared" si="20"/>
        <v/>
      </c>
      <c r="F673" s="93"/>
      <c r="G673" s="92"/>
      <c r="H673" s="98" t="str">
        <f>IF(B673="","",IF(IF(ISNA(VLOOKUP(A673,RESULTS!$D$2:$D$1001,1,0)),"",VLOOKUP(A673,RESULTS!$D$2:$D$1001,1,0))=A673,"","X"))</f>
        <v/>
      </c>
    </row>
    <row r="674" spans="1:8" x14ac:dyDescent="0.25">
      <c r="A674" s="96">
        <f t="shared" si="21"/>
        <v>673</v>
      </c>
      <c r="B674" s="93"/>
      <c r="C674" s="93"/>
      <c r="D674" s="92"/>
      <c r="E674" s="97" t="str">
        <f t="shared" si="20"/>
        <v/>
      </c>
      <c r="F674" s="93"/>
      <c r="G674" s="92"/>
      <c r="H674" s="98" t="str">
        <f>IF(B674="","",IF(IF(ISNA(VLOOKUP(A674,RESULTS!$D$2:$D$1001,1,0)),"",VLOOKUP(A674,RESULTS!$D$2:$D$1001,1,0))=A674,"","X"))</f>
        <v/>
      </c>
    </row>
    <row r="675" spans="1:8" x14ac:dyDescent="0.25">
      <c r="A675" s="96">
        <f t="shared" si="21"/>
        <v>674</v>
      </c>
      <c r="B675" s="93"/>
      <c r="C675" s="93"/>
      <c r="D675" s="92"/>
      <c r="E675" s="97" t="str">
        <f t="shared" si="20"/>
        <v/>
      </c>
      <c r="F675" s="93"/>
      <c r="G675" s="92"/>
      <c r="H675" s="98" t="str">
        <f>IF(B675="","",IF(IF(ISNA(VLOOKUP(A675,RESULTS!$D$2:$D$1001,1,0)),"",VLOOKUP(A675,RESULTS!$D$2:$D$1001,1,0))=A675,"","X"))</f>
        <v/>
      </c>
    </row>
    <row r="676" spans="1:8" x14ac:dyDescent="0.25">
      <c r="A676" s="96">
        <f t="shared" si="21"/>
        <v>675</v>
      </c>
      <c r="B676" s="93"/>
      <c r="C676" s="93"/>
      <c r="D676" s="92"/>
      <c r="E676" s="97" t="str">
        <f t="shared" si="20"/>
        <v/>
      </c>
      <c r="F676" s="93"/>
      <c r="G676" s="92"/>
      <c r="H676" s="98" t="str">
        <f>IF(B676="","",IF(IF(ISNA(VLOOKUP(A676,RESULTS!$D$2:$D$1001,1,0)),"",VLOOKUP(A676,RESULTS!$D$2:$D$1001,1,0))=A676,"","X"))</f>
        <v/>
      </c>
    </row>
    <row r="677" spans="1:8" x14ac:dyDescent="0.25">
      <c r="A677" s="96">
        <f t="shared" si="21"/>
        <v>676</v>
      </c>
      <c r="B677" s="93"/>
      <c r="C677" s="93"/>
      <c r="D677" s="92"/>
      <c r="E677" s="97" t="str">
        <f t="shared" si="20"/>
        <v/>
      </c>
      <c r="F677" s="93"/>
      <c r="G677" s="92"/>
      <c r="H677" s="98" t="str">
        <f>IF(B677="","",IF(IF(ISNA(VLOOKUP(A677,RESULTS!$D$2:$D$1001,1,0)),"",VLOOKUP(A677,RESULTS!$D$2:$D$1001,1,0))=A677,"","X"))</f>
        <v/>
      </c>
    </row>
    <row r="678" spans="1:8" x14ac:dyDescent="0.25">
      <c r="A678" s="96">
        <f t="shared" si="21"/>
        <v>677</v>
      </c>
      <c r="B678" s="93"/>
      <c r="C678" s="93"/>
      <c r="D678" s="92"/>
      <c r="E678" s="97" t="str">
        <f t="shared" si="20"/>
        <v/>
      </c>
      <c r="F678" s="93"/>
      <c r="G678" s="92"/>
      <c r="H678" s="98" t="str">
        <f>IF(B678="","",IF(IF(ISNA(VLOOKUP(A678,RESULTS!$D$2:$D$1001,1,0)),"",VLOOKUP(A678,RESULTS!$D$2:$D$1001,1,0))=A678,"","X"))</f>
        <v/>
      </c>
    </row>
    <row r="679" spans="1:8" x14ac:dyDescent="0.25">
      <c r="A679" s="96">
        <f t="shared" si="21"/>
        <v>678</v>
      </c>
      <c r="B679" s="93"/>
      <c r="C679" s="93"/>
      <c r="D679" s="92"/>
      <c r="E679" s="97" t="str">
        <f t="shared" ref="E679:E742" si="22">LEFT(D679,1)</f>
        <v/>
      </c>
      <c r="F679" s="93"/>
      <c r="G679" s="92"/>
      <c r="H679" s="98" t="str">
        <f>IF(B679="","",IF(IF(ISNA(VLOOKUP(A679,RESULTS!$D$2:$D$1001,1,0)),"",VLOOKUP(A679,RESULTS!$D$2:$D$1001,1,0))=A679,"","X"))</f>
        <v/>
      </c>
    </row>
    <row r="680" spans="1:8" x14ac:dyDescent="0.25">
      <c r="A680" s="96">
        <f t="shared" si="21"/>
        <v>679</v>
      </c>
      <c r="B680" s="93"/>
      <c r="C680" s="93"/>
      <c r="D680" s="92"/>
      <c r="E680" s="97" t="str">
        <f t="shared" si="22"/>
        <v/>
      </c>
      <c r="F680" s="93"/>
      <c r="G680" s="92"/>
      <c r="H680" s="98" t="str">
        <f>IF(B680="","",IF(IF(ISNA(VLOOKUP(A680,RESULTS!$D$2:$D$1001,1,0)),"",VLOOKUP(A680,RESULTS!$D$2:$D$1001,1,0))=A680,"","X"))</f>
        <v/>
      </c>
    </row>
    <row r="681" spans="1:8" x14ac:dyDescent="0.25">
      <c r="A681" s="96">
        <f t="shared" si="21"/>
        <v>680</v>
      </c>
      <c r="B681" s="93"/>
      <c r="C681" s="93"/>
      <c r="D681" s="92"/>
      <c r="E681" s="97" t="str">
        <f t="shared" si="22"/>
        <v/>
      </c>
      <c r="F681" s="93"/>
      <c r="G681" s="92"/>
      <c r="H681" s="98" t="str">
        <f>IF(B681="","",IF(IF(ISNA(VLOOKUP(A681,RESULTS!$D$2:$D$1001,1,0)),"",VLOOKUP(A681,RESULTS!$D$2:$D$1001,1,0))=A681,"","X"))</f>
        <v/>
      </c>
    </row>
    <row r="682" spans="1:8" x14ac:dyDescent="0.25">
      <c r="A682" s="96">
        <f t="shared" si="21"/>
        <v>681</v>
      </c>
      <c r="B682" s="93"/>
      <c r="C682" s="93"/>
      <c r="D682" s="92"/>
      <c r="E682" s="97" t="str">
        <f t="shared" si="22"/>
        <v/>
      </c>
      <c r="F682" s="93"/>
      <c r="G682" s="92"/>
      <c r="H682" s="98" t="str">
        <f>IF(B682="","",IF(IF(ISNA(VLOOKUP(A682,RESULTS!$D$2:$D$1001,1,0)),"",VLOOKUP(A682,RESULTS!$D$2:$D$1001,1,0))=A682,"","X"))</f>
        <v/>
      </c>
    </row>
    <row r="683" spans="1:8" x14ac:dyDescent="0.25">
      <c r="A683" s="96">
        <f t="shared" si="21"/>
        <v>682</v>
      </c>
      <c r="B683" s="93"/>
      <c r="C683" s="93"/>
      <c r="D683" s="92"/>
      <c r="E683" s="97" t="str">
        <f t="shared" si="22"/>
        <v/>
      </c>
      <c r="F683" s="93"/>
      <c r="G683" s="92"/>
      <c r="H683" s="98" t="str">
        <f>IF(B683="","",IF(IF(ISNA(VLOOKUP(A683,RESULTS!$D$2:$D$1001,1,0)),"",VLOOKUP(A683,RESULTS!$D$2:$D$1001,1,0))=A683,"","X"))</f>
        <v/>
      </c>
    </row>
    <row r="684" spans="1:8" x14ac:dyDescent="0.25">
      <c r="A684" s="96">
        <f t="shared" si="21"/>
        <v>683</v>
      </c>
      <c r="B684" s="93"/>
      <c r="C684" s="93"/>
      <c r="D684" s="92"/>
      <c r="E684" s="97" t="str">
        <f t="shared" si="22"/>
        <v/>
      </c>
      <c r="F684" s="93"/>
      <c r="G684" s="92"/>
      <c r="H684" s="98" t="str">
        <f>IF(B684="","",IF(IF(ISNA(VLOOKUP(A684,RESULTS!$D$2:$D$1001,1,0)),"",VLOOKUP(A684,RESULTS!$D$2:$D$1001,1,0))=A684,"","X"))</f>
        <v/>
      </c>
    </row>
    <row r="685" spans="1:8" x14ac:dyDescent="0.25">
      <c r="A685" s="96">
        <f t="shared" si="21"/>
        <v>684</v>
      </c>
      <c r="B685" s="93"/>
      <c r="C685" s="93"/>
      <c r="D685" s="92"/>
      <c r="E685" s="97" t="str">
        <f t="shared" si="22"/>
        <v/>
      </c>
      <c r="F685" s="93"/>
      <c r="G685" s="92"/>
      <c r="H685" s="98" t="str">
        <f>IF(B685="","",IF(IF(ISNA(VLOOKUP(A685,RESULTS!$D$2:$D$1001,1,0)),"",VLOOKUP(A685,RESULTS!$D$2:$D$1001,1,0))=A685,"","X"))</f>
        <v/>
      </c>
    </row>
    <row r="686" spans="1:8" x14ac:dyDescent="0.25">
      <c r="A686" s="96">
        <f t="shared" si="21"/>
        <v>685</v>
      </c>
      <c r="B686" s="93"/>
      <c r="C686" s="93"/>
      <c r="D686" s="92"/>
      <c r="E686" s="97" t="str">
        <f t="shared" si="22"/>
        <v/>
      </c>
      <c r="F686" s="93"/>
      <c r="G686" s="92"/>
      <c r="H686" s="98" t="str">
        <f>IF(B686="","",IF(IF(ISNA(VLOOKUP(A686,RESULTS!$D$2:$D$1001,1,0)),"",VLOOKUP(A686,RESULTS!$D$2:$D$1001,1,0))=A686,"","X"))</f>
        <v/>
      </c>
    </row>
    <row r="687" spans="1:8" x14ac:dyDescent="0.25">
      <c r="A687" s="96">
        <f t="shared" si="21"/>
        <v>686</v>
      </c>
      <c r="B687" s="93"/>
      <c r="C687" s="93"/>
      <c r="D687" s="92"/>
      <c r="E687" s="97" t="str">
        <f t="shared" si="22"/>
        <v/>
      </c>
      <c r="F687" s="93"/>
      <c r="G687" s="92"/>
      <c r="H687" s="98" t="str">
        <f>IF(B687="","",IF(IF(ISNA(VLOOKUP(A687,RESULTS!$D$2:$D$1001,1,0)),"",VLOOKUP(A687,RESULTS!$D$2:$D$1001,1,0))=A687,"","X"))</f>
        <v/>
      </c>
    </row>
    <row r="688" spans="1:8" x14ac:dyDescent="0.25">
      <c r="A688" s="96">
        <f t="shared" si="21"/>
        <v>687</v>
      </c>
      <c r="B688" s="93"/>
      <c r="C688" s="93"/>
      <c r="D688" s="92"/>
      <c r="E688" s="97" t="str">
        <f t="shared" si="22"/>
        <v/>
      </c>
      <c r="F688" s="93"/>
      <c r="G688" s="92"/>
      <c r="H688" s="98" t="str">
        <f>IF(B688="","",IF(IF(ISNA(VLOOKUP(A688,RESULTS!$D$2:$D$1001,1,0)),"",VLOOKUP(A688,RESULTS!$D$2:$D$1001,1,0))=A688,"","X"))</f>
        <v/>
      </c>
    </row>
    <row r="689" spans="1:8" x14ac:dyDescent="0.25">
      <c r="A689" s="96">
        <f t="shared" si="21"/>
        <v>688</v>
      </c>
      <c r="B689" s="93"/>
      <c r="C689" s="93"/>
      <c r="D689" s="92"/>
      <c r="E689" s="97" t="str">
        <f t="shared" si="22"/>
        <v/>
      </c>
      <c r="F689" s="93"/>
      <c r="G689" s="92"/>
      <c r="H689" s="98" t="str">
        <f>IF(B689="","",IF(IF(ISNA(VLOOKUP(A689,RESULTS!$D$2:$D$1001,1,0)),"",VLOOKUP(A689,RESULTS!$D$2:$D$1001,1,0))=A689,"","X"))</f>
        <v/>
      </c>
    </row>
    <row r="690" spans="1:8" x14ac:dyDescent="0.25">
      <c r="A690" s="96">
        <f t="shared" si="21"/>
        <v>689</v>
      </c>
      <c r="B690" s="93"/>
      <c r="C690" s="93"/>
      <c r="D690" s="92"/>
      <c r="E690" s="97" t="str">
        <f t="shared" si="22"/>
        <v/>
      </c>
      <c r="F690" s="93"/>
      <c r="G690" s="92"/>
      <c r="H690" s="98" t="str">
        <f>IF(B690="","",IF(IF(ISNA(VLOOKUP(A690,RESULTS!$D$2:$D$1001,1,0)),"",VLOOKUP(A690,RESULTS!$D$2:$D$1001,1,0))=A690,"","X"))</f>
        <v/>
      </c>
    </row>
    <row r="691" spans="1:8" x14ac:dyDescent="0.25">
      <c r="A691" s="96">
        <f t="shared" si="21"/>
        <v>690</v>
      </c>
      <c r="B691" s="93"/>
      <c r="C691" s="93"/>
      <c r="D691" s="92"/>
      <c r="E691" s="97" t="str">
        <f t="shared" si="22"/>
        <v/>
      </c>
      <c r="F691" s="93"/>
      <c r="G691" s="92"/>
      <c r="H691" s="98" t="str">
        <f>IF(B691="","",IF(IF(ISNA(VLOOKUP(A691,RESULTS!$D$2:$D$1001,1,0)),"",VLOOKUP(A691,RESULTS!$D$2:$D$1001,1,0))=A691,"","X"))</f>
        <v/>
      </c>
    </row>
    <row r="692" spans="1:8" x14ac:dyDescent="0.25">
      <c r="A692" s="96">
        <f t="shared" si="21"/>
        <v>691</v>
      </c>
      <c r="B692" s="93"/>
      <c r="C692" s="93"/>
      <c r="D692" s="92"/>
      <c r="E692" s="97" t="str">
        <f t="shared" si="22"/>
        <v/>
      </c>
      <c r="F692" s="93"/>
      <c r="G692" s="92"/>
      <c r="H692" s="98" t="str">
        <f>IF(B692="","",IF(IF(ISNA(VLOOKUP(A692,RESULTS!$D$2:$D$1001,1,0)),"",VLOOKUP(A692,RESULTS!$D$2:$D$1001,1,0))=A692,"","X"))</f>
        <v/>
      </c>
    </row>
    <row r="693" spans="1:8" x14ac:dyDescent="0.25">
      <c r="A693" s="96">
        <f t="shared" si="21"/>
        <v>692</v>
      </c>
      <c r="B693" s="93"/>
      <c r="C693" s="93"/>
      <c r="D693" s="92"/>
      <c r="E693" s="97" t="str">
        <f t="shared" si="22"/>
        <v/>
      </c>
      <c r="F693" s="93"/>
      <c r="G693" s="92"/>
      <c r="H693" s="98" t="str">
        <f>IF(B693="","",IF(IF(ISNA(VLOOKUP(A693,RESULTS!$D$2:$D$1001,1,0)),"",VLOOKUP(A693,RESULTS!$D$2:$D$1001,1,0))=A693,"","X"))</f>
        <v/>
      </c>
    </row>
    <row r="694" spans="1:8" x14ac:dyDescent="0.25">
      <c r="A694" s="96">
        <f t="shared" si="21"/>
        <v>693</v>
      </c>
      <c r="B694" s="93"/>
      <c r="C694" s="93"/>
      <c r="D694" s="92"/>
      <c r="E694" s="97" t="str">
        <f t="shared" si="22"/>
        <v/>
      </c>
      <c r="F694" s="93"/>
      <c r="G694" s="92"/>
      <c r="H694" s="98" t="str">
        <f>IF(B694="","",IF(IF(ISNA(VLOOKUP(A694,RESULTS!$D$2:$D$1001,1,0)),"",VLOOKUP(A694,RESULTS!$D$2:$D$1001,1,0))=A694,"","X"))</f>
        <v/>
      </c>
    </row>
    <row r="695" spans="1:8" x14ac:dyDescent="0.25">
      <c r="A695" s="96">
        <f t="shared" si="21"/>
        <v>694</v>
      </c>
      <c r="B695" s="93"/>
      <c r="C695" s="93"/>
      <c r="D695" s="92"/>
      <c r="E695" s="97" t="str">
        <f t="shared" si="22"/>
        <v/>
      </c>
      <c r="F695" s="93"/>
      <c r="G695" s="92"/>
      <c r="H695" s="98" t="str">
        <f>IF(B695="","",IF(IF(ISNA(VLOOKUP(A695,RESULTS!$D$2:$D$1001,1,0)),"",VLOOKUP(A695,RESULTS!$D$2:$D$1001,1,0))=A695,"","X"))</f>
        <v/>
      </c>
    </row>
    <row r="696" spans="1:8" x14ac:dyDescent="0.25">
      <c r="A696" s="96">
        <f t="shared" si="21"/>
        <v>695</v>
      </c>
      <c r="B696" s="93"/>
      <c r="C696" s="93"/>
      <c r="D696" s="92"/>
      <c r="E696" s="97" t="str">
        <f t="shared" si="22"/>
        <v/>
      </c>
      <c r="F696" s="93"/>
      <c r="G696" s="92"/>
      <c r="H696" s="98" t="str">
        <f>IF(B696="","",IF(IF(ISNA(VLOOKUP(A696,RESULTS!$D$2:$D$1001,1,0)),"",VLOOKUP(A696,RESULTS!$D$2:$D$1001,1,0))=A696,"","X"))</f>
        <v/>
      </c>
    </row>
    <row r="697" spans="1:8" x14ac:dyDescent="0.25">
      <c r="A697" s="96">
        <f t="shared" si="21"/>
        <v>696</v>
      </c>
      <c r="B697" s="93"/>
      <c r="C697" s="93"/>
      <c r="D697" s="92"/>
      <c r="E697" s="97" t="str">
        <f t="shared" si="22"/>
        <v/>
      </c>
      <c r="F697" s="93"/>
      <c r="G697" s="92"/>
      <c r="H697" s="98" t="str">
        <f>IF(B697="","",IF(IF(ISNA(VLOOKUP(A697,RESULTS!$D$2:$D$1001,1,0)),"",VLOOKUP(A697,RESULTS!$D$2:$D$1001,1,0))=A697,"","X"))</f>
        <v/>
      </c>
    </row>
    <row r="698" spans="1:8" x14ac:dyDescent="0.25">
      <c r="A698" s="96">
        <f t="shared" si="21"/>
        <v>697</v>
      </c>
      <c r="B698" s="93"/>
      <c r="C698" s="93"/>
      <c r="D698" s="92"/>
      <c r="E698" s="97" t="str">
        <f t="shared" si="22"/>
        <v/>
      </c>
      <c r="F698" s="93"/>
      <c r="G698" s="92"/>
      <c r="H698" s="98" t="str">
        <f>IF(B698="","",IF(IF(ISNA(VLOOKUP(A698,RESULTS!$D$2:$D$1001,1,0)),"",VLOOKUP(A698,RESULTS!$D$2:$D$1001,1,0))=A698,"","X"))</f>
        <v/>
      </c>
    </row>
    <row r="699" spans="1:8" x14ac:dyDescent="0.25">
      <c r="A699" s="96">
        <f t="shared" si="21"/>
        <v>698</v>
      </c>
      <c r="B699" s="93"/>
      <c r="C699" s="93"/>
      <c r="D699" s="92"/>
      <c r="E699" s="97" t="str">
        <f t="shared" si="22"/>
        <v/>
      </c>
      <c r="F699" s="93"/>
      <c r="G699" s="92"/>
      <c r="H699" s="98" t="str">
        <f>IF(B699="","",IF(IF(ISNA(VLOOKUP(A699,RESULTS!$D$2:$D$1001,1,0)),"",VLOOKUP(A699,RESULTS!$D$2:$D$1001,1,0))=A699,"","X"))</f>
        <v/>
      </c>
    </row>
    <row r="700" spans="1:8" x14ac:dyDescent="0.25">
      <c r="A700" s="96">
        <f t="shared" si="21"/>
        <v>699</v>
      </c>
      <c r="B700" s="93"/>
      <c r="C700" s="93"/>
      <c r="D700" s="92"/>
      <c r="E700" s="97" t="str">
        <f t="shared" si="22"/>
        <v/>
      </c>
      <c r="F700" s="93"/>
      <c r="G700" s="92"/>
      <c r="H700" s="98" t="str">
        <f>IF(B700="","",IF(IF(ISNA(VLOOKUP(A700,RESULTS!$D$2:$D$1001,1,0)),"",VLOOKUP(A700,RESULTS!$D$2:$D$1001,1,0))=A700,"","X"))</f>
        <v/>
      </c>
    </row>
    <row r="701" spans="1:8" x14ac:dyDescent="0.25">
      <c r="A701" s="96">
        <f t="shared" si="21"/>
        <v>700</v>
      </c>
      <c r="B701" s="93"/>
      <c r="C701" s="93"/>
      <c r="D701" s="92"/>
      <c r="E701" s="97" t="str">
        <f t="shared" si="22"/>
        <v/>
      </c>
      <c r="F701" s="93"/>
      <c r="G701" s="92"/>
      <c r="H701" s="98" t="str">
        <f>IF(B701="","",IF(IF(ISNA(VLOOKUP(A701,RESULTS!$D$2:$D$1001,1,0)),"",VLOOKUP(A701,RESULTS!$D$2:$D$1001,1,0))=A701,"","X"))</f>
        <v/>
      </c>
    </row>
    <row r="702" spans="1:8" x14ac:dyDescent="0.25">
      <c r="A702" s="96">
        <f t="shared" si="21"/>
        <v>701</v>
      </c>
      <c r="B702" s="93"/>
      <c r="C702" s="93"/>
      <c r="D702" s="92"/>
      <c r="E702" s="97" t="str">
        <f t="shared" si="22"/>
        <v/>
      </c>
      <c r="F702" s="93"/>
      <c r="G702" s="92"/>
      <c r="H702" s="98" t="str">
        <f>IF(B702="","",IF(IF(ISNA(VLOOKUP(A702,RESULTS!$D$2:$D$1001,1,0)),"",VLOOKUP(A702,RESULTS!$D$2:$D$1001,1,0))=A702,"","X"))</f>
        <v/>
      </c>
    </row>
    <row r="703" spans="1:8" x14ac:dyDescent="0.25">
      <c r="A703" s="96">
        <f t="shared" si="21"/>
        <v>702</v>
      </c>
      <c r="B703" s="93"/>
      <c r="C703" s="93"/>
      <c r="D703" s="92"/>
      <c r="E703" s="97" t="str">
        <f t="shared" si="22"/>
        <v/>
      </c>
      <c r="F703" s="93"/>
      <c r="G703" s="92"/>
      <c r="H703" s="98" t="str">
        <f>IF(B703="","",IF(IF(ISNA(VLOOKUP(A703,RESULTS!$D$2:$D$1001,1,0)),"",VLOOKUP(A703,RESULTS!$D$2:$D$1001,1,0))=A703,"","X"))</f>
        <v/>
      </c>
    </row>
    <row r="704" spans="1:8" x14ac:dyDescent="0.25">
      <c r="A704" s="96">
        <f t="shared" si="21"/>
        <v>703</v>
      </c>
      <c r="B704" s="93"/>
      <c r="C704" s="93"/>
      <c r="D704" s="92"/>
      <c r="E704" s="97" t="str">
        <f t="shared" si="22"/>
        <v/>
      </c>
      <c r="F704" s="93"/>
      <c r="G704" s="92"/>
      <c r="H704" s="98" t="str">
        <f>IF(B704="","",IF(IF(ISNA(VLOOKUP(A704,RESULTS!$D$2:$D$1001,1,0)),"",VLOOKUP(A704,RESULTS!$D$2:$D$1001,1,0))=A704,"","X"))</f>
        <v/>
      </c>
    </row>
    <row r="705" spans="1:8" x14ac:dyDescent="0.25">
      <c r="A705" s="96">
        <f t="shared" si="21"/>
        <v>704</v>
      </c>
      <c r="B705" s="93"/>
      <c r="C705" s="93"/>
      <c r="D705" s="92"/>
      <c r="E705" s="97" t="str">
        <f t="shared" si="22"/>
        <v/>
      </c>
      <c r="F705" s="93"/>
      <c r="G705" s="92"/>
      <c r="H705" s="98" t="str">
        <f>IF(B705="","",IF(IF(ISNA(VLOOKUP(A705,RESULTS!$D$2:$D$1001,1,0)),"",VLOOKUP(A705,RESULTS!$D$2:$D$1001,1,0))=A705,"","X"))</f>
        <v/>
      </c>
    </row>
    <row r="706" spans="1:8" x14ac:dyDescent="0.25">
      <c r="A706" s="96">
        <f t="shared" si="21"/>
        <v>705</v>
      </c>
      <c r="B706" s="93"/>
      <c r="C706" s="93"/>
      <c r="D706" s="92"/>
      <c r="E706" s="97" t="str">
        <f t="shared" si="22"/>
        <v/>
      </c>
      <c r="F706" s="93"/>
      <c r="G706" s="92"/>
      <c r="H706" s="98" t="str">
        <f>IF(B706="","",IF(IF(ISNA(VLOOKUP(A706,RESULTS!$D$2:$D$1001,1,0)),"",VLOOKUP(A706,RESULTS!$D$2:$D$1001,1,0))=A706,"","X"))</f>
        <v/>
      </c>
    </row>
    <row r="707" spans="1:8" x14ac:dyDescent="0.25">
      <c r="A707" s="96">
        <f t="shared" ref="A707:A770" si="23">A706+1</f>
        <v>706</v>
      </c>
      <c r="B707" s="93"/>
      <c r="C707" s="93"/>
      <c r="D707" s="92"/>
      <c r="E707" s="97" t="str">
        <f t="shared" si="22"/>
        <v/>
      </c>
      <c r="F707" s="93"/>
      <c r="G707" s="92"/>
      <c r="H707" s="98" t="str">
        <f>IF(B707="","",IF(IF(ISNA(VLOOKUP(A707,RESULTS!$D$2:$D$1001,1,0)),"",VLOOKUP(A707,RESULTS!$D$2:$D$1001,1,0))=A707,"","X"))</f>
        <v/>
      </c>
    </row>
    <row r="708" spans="1:8" x14ac:dyDescent="0.25">
      <c r="A708" s="96">
        <f t="shared" si="23"/>
        <v>707</v>
      </c>
      <c r="B708" s="93"/>
      <c r="C708" s="93"/>
      <c r="D708" s="92"/>
      <c r="E708" s="97" t="str">
        <f t="shared" si="22"/>
        <v/>
      </c>
      <c r="F708" s="93"/>
      <c r="G708" s="92"/>
      <c r="H708" s="98" t="str">
        <f>IF(B708="","",IF(IF(ISNA(VLOOKUP(A708,RESULTS!$D$2:$D$1001,1,0)),"",VLOOKUP(A708,RESULTS!$D$2:$D$1001,1,0))=A708,"","X"))</f>
        <v/>
      </c>
    </row>
    <row r="709" spans="1:8" x14ac:dyDescent="0.25">
      <c r="A709" s="96">
        <f t="shared" si="23"/>
        <v>708</v>
      </c>
      <c r="B709" s="93"/>
      <c r="C709" s="93"/>
      <c r="D709" s="92"/>
      <c r="E709" s="97" t="str">
        <f t="shared" si="22"/>
        <v/>
      </c>
      <c r="F709" s="93"/>
      <c r="G709" s="92"/>
      <c r="H709" s="98" t="str">
        <f>IF(B709="","",IF(IF(ISNA(VLOOKUP(A709,RESULTS!$D$2:$D$1001,1,0)),"",VLOOKUP(A709,RESULTS!$D$2:$D$1001,1,0))=A709,"","X"))</f>
        <v/>
      </c>
    </row>
    <row r="710" spans="1:8" x14ac:dyDescent="0.25">
      <c r="A710" s="96">
        <f t="shared" si="23"/>
        <v>709</v>
      </c>
      <c r="B710" s="93"/>
      <c r="C710" s="93"/>
      <c r="D710" s="92"/>
      <c r="E710" s="97" t="str">
        <f t="shared" si="22"/>
        <v/>
      </c>
      <c r="F710" s="93"/>
      <c r="G710" s="92"/>
      <c r="H710" s="98" t="str">
        <f>IF(B710="","",IF(IF(ISNA(VLOOKUP(A710,RESULTS!$D$2:$D$1001,1,0)),"",VLOOKUP(A710,RESULTS!$D$2:$D$1001,1,0))=A710,"","X"))</f>
        <v/>
      </c>
    </row>
    <row r="711" spans="1:8" x14ac:dyDescent="0.25">
      <c r="A711" s="96">
        <f t="shared" si="23"/>
        <v>710</v>
      </c>
      <c r="B711" s="93"/>
      <c r="C711" s="93"/>
      <c r="D711" s="92"/>
      <c r="E711" s="97" t="str">
        <f t="shared" si="22"/>
        <v/>
      </c>
      <c r="F711" s="93"/>
      <c r="G711" s="92"/>
      <c r="H711" s="98" t="str">
        <f>IF(B711="","",IF(IF(ISNA(VLOOKUP(A711,RESULTS!$D$2:$D$1001,1,0)),"",VLOOKUP(A711,RESULTS!$D$2:$D$1001,1,0))=A711,"","X"))</f>
        <v/>
      </c>
    </row>
    <row r="712" spans="1:8" x14ac:dyDescent="0.25">
      <c r="A712" s="96">
        <f t="shared" si="23"/>
        <v>711</v>
      </c>
      <c r="B712" s="93"/>
      <c r="C712" s="93"/>
      <c r="D712" s="92"/>
      <c r="E712" s="97" t="str">
        <f t="shared" si="22"/>
        <v/>
      </c>
      <c r="F712" s="93"/>
      <c r="G712" s="92"/>
      <c r="H712" s="98" t="str">
        <f>IF(B712="","",IF(IF(ISNA(VLOOKUP(A712,RESULTS!$D$2:$D$1001,1,0)),"",VLOOKUP(A712,RESULTS!$D$2:$D$1001,1,0))=A712,"","X"))</f>
        <v/>
      </c>
    </row>
    <row r="713" spans="1:8" x14ac:dyDescent="0.25">
      <c r="A713" s="96">
        <f t="shared" si="23"/>
        <v>712</v>
      </c>
      <c r="B713" s="93"/>
      <c r="C713" s="93"/>
      <c r="D713" s="92"/>
      <c r="E713" s="97" t="str">
        <f t="shared" si="22"/>
        <v/>
      </c>
      <c r="F713" s="93"/>
      <c r="G713" s="92"/>
      <c r="H713" s="98" t="str">
        <f>IF(B713="","",IF(IF(ISNA(VLOOKUP(A713,RESULTS!$D$2:$D$1001,1,0)),"",VLOOKUP(A713,RESULTS!$D$2:$D$1001,1,0))=A713,"","X"))</f>
        <v/>
      </c>
    </row>
    <row r="714" spans="1:8" x14ac:dyDescent="0.25">
      <c r="A714" s="96">
        <f t="shared" si="23"/>
        <v>713</v>
      </c>
      <c r="B714" s="93"/>
      <c r="C714" s="93"/>
      <c r="D714" s="92"/>
      <c r="E714" s="97" t="str">
        <f t="shared" si="22"/>
        <v/>
      </c>
      <c r="F714" s="93"/>
      <c r="G714" s="92"/>
      <c r="H714" s="98" t="str">
        <f>IF(B714="","",IF(IF(ISNA(VLOOKUP(A714,RESULTS!$D$2:$D$1001,1,0)),"",VLOOKUP(A714,RESULTS!$D$2:$D$1001,1,0))=A714,"","X"))</f>
        <v/>
      </c>
    </row>
    <row r="715" spans="1:8" x14ac:dyDescent="0.25">
      <c r="A715" s="96">
        <f t="shared" si="23"/>
        <v>714</v>
      </c>
      <c r="B715" s="93"/>
      <c r="C715" s="93"/>
      <c r="D715" s="92"/>
      <c r="E715" s="97" t="str">
        <f t="shared" si="22"/>
        <v/>
      </c>
      <c r="F715" s="93"/>
      <c r="G715" s="92"/>
      <c r="H715" s="98" t="str">
        <f>IF(B715="","",IF(IF(ISNA(VLOOKUP(A715,RESULTS!$D$2:$D$1001,1,0)),"",VLOOKUP(A715,RESULTS!$D$2:$D$1001,1,0))=A715,"","X"))</f>
        <v/>
      </c>
    </row>
    <row r="716" spans="1:8" x14ac:dyDescent="0.25">
      <c r="A716" s="96">
        <f t="shared" si="23"/>
        <v>715</v>
      </c>
      <c r="B716" s="93"/>
      <c r="C716" s="93"/>
      <c r="D716" s="92"/>
      <c r="E716" s="97" t="str">
        <f t="shared" si="22"/>
        <v/>
      </c>
      <c r="F716" s="93"/>
      <c r="G716" s="92"/>
      <c r="H716" s="98" t="str">
        <f>IF(B716="","",IF(IF(ISNA(VLOOKUP(A716,RESULTS!$D$2:$D$1001,1,0)),"",VLOOKUP(A716,RESULTS!$D$2:$D$1001,1,0))=A716,"","X"))</f>
        <v/>
      </c>
    </row>
    <row r="717" spans="1:8" x14ac:dyDescent="0.25">
      <c r="A717" s="96">
        <f t="shared" si="23"/>
        <v>716</v>
      </c>
      <c r="B717" s="93"/>
      <c r="C717" s="93"/>
      <c r="D717" s="92"/>
      <c r="E717" s="97" t="str">
        <f t="shared" si="22"/>
        <v/>
      </c>
      <c r="F717" s="93"/>
      <c r="G717" s="92"/>
      <c r="H717" s="98" t="str">
        <f>IF(B717="","",IF(IF(ISNA(VLOOKUP(A717,RESULTS!$D$2:$D$1001,1,0)),"",VLOOKUP(A717,RESULTS!$D$2:$D$1001,1,0))=A717,"","X"))</f>
        <v/>
      </c>
    </row>
    <row r="718" spans="1:8" x14ac:dyDescent="0.25">
      <c r="A718" s="96">
        <f t="shared" si="23"/>
        <v>717</v>
      </c>
      <c r="B718" s="93"/>
      <c r="C718" s="93"/>
      <c r="D718" s="92"/>
      <c r="E718" s="97" t="str">
        <f t="shared" si="22"/>
        <v/>
      </c>
      <c r="F718" s="93"/>
      <c r="G718" s="92"/>
      <c r="H718" s="98" t="str">
        <f>IF(B718="","",IF(IF(ISNA(VLOOKUP(A718,RESULTS!$D$2:$D$1001,1,0)),"",VLOOKUP(A718,RESULTS!$D$2:$D$1001,1,0))=A718,"","X"))</f>
        <v/>
      </c>
    </row>
    <row r="719" spans="1:8" x14ac:dyDescent="0.25">
      <c r="A719" s="96">
        <f t="shared" si="23"/>
        <v>718</v>
      </c>
      <c r="B719" s="93"/>
      <c r="C719" s="93"/>
      <c r="D719" s="92"/>
      <c r="E719" s="97" t="str">
        <f t="shared" si="22"/>
        <v/>
      </c>
      <c r="F719" s="93"/>
      <c r="G719" s="92"/>
      <c r="H719" s="98" t="str">
        <f>IF(B719="","",IF(IF(ISNA(VLOOKUP(A719,RESULTS!$D$2:$D$1001,1,0)),"",VLOOKUP(A719,RESULTS!$D$2:$D$1001,1,0))=A719,"","X"))</f>
        <v/>
      </c>
    </row>
    <row r="720" spans="1:8" x14ac:dyDescent="0.25">
      <c r="A720" s="96">
        <f t="shared" si="23"/>
        <v>719</v>
      </c>
      <c r="B720" s="93"/>
      <c r="C720" s="93"/>
      <c r="D720" s="92"/>
      <c r="E720" s="97" t="str">
        <f t="shared" si="22"/>
        <v/>
      </c>
      <c r="F720" s="93"/>
      <c r="G720" s="92"/>
      <c r="H720" s="98" t="str">
        <f>IF(B720="","",IF(IF(ISNA(VLOOKUP(A720,RESULTS!$D$2:$D$1001,1,0)),"",VLOOKUP(A720,RESULTS!$D$2:$D$1001,1,0))=A720,"","X"))</f>
        <v/>
      </c>
    </row>
    <row r="721" spans="1:8" x14ac:dyDescent="0.25">
      <c r="A721" s="96">
        <f t="shared" si="23"/>
        <v>720</v>
      </c>
      <c r="B721" s="93"/>
      <c r="C721" s="93"/>
      <c r="D721" s="92"/>
      <c r="E721" s="97" t="str">
        <f t="shared" si="22"/>
        <v/>
      </c>
      <c r="F721" s="93"/>
      <c r="G721" s="92"/>
      <c r="H721" s="98" t="str">
        <f>IF(B721="","",IF(IF(ISNA(VLOOKUP(A721,RESULTS!$D$2:$D$1001,1,0)),"",VLOOKUP(A721,RESULTS!$D$2:$D$1001,1,0))=A721,"","X"))</f>
        <v/>
      </c>
    </row>
    <row r="722" spans="1:8" x14ac:dyDescent="0.25">
      <c r="A722" s="96">
        <f t="shared" si="23"/>
        <v>721</v>
      </c>
      <c r="B722" s="93"/>
      <c r="C722" s="93"/>
      <c r="D722" s="92"/>
      <c r="E722" s="97" t="str">
        <f t="shared" si="22"/>
        <v/>
      </c>
      <c r="F722" s="93"/>
      <c r="G722" s="92"/>
      <c r="H722" s="98" t="str">
        <f>IF(B722="","",IF(IF(ISNA(VLOOKUP(A722,RESULTS!$D$2:$D$1001,1,0)),"",VLOOKUP(A722,RESULTS!$D$2:$D$1001,1,0))=A722,"","X"))</f>
        <v/>
      </c>
    </row>
    <row r="723" spans="1:8" x14ac:dyDescent="0.25">
      <c r="A723" s="96">
        <f t="shared" si="23"/>
        <v>722</v>
      </c>
      <c r="B723" s="93"/>
      <c r="C723" s="93"/>
      <c r="D723" s="92"/>
      <c r="E723" s="97" t="str">
        <f t="shared" si="22"/>
        <v/>
      </c>
      <c r="F723" s="93"/>
      <c r="G723" s="92"/>
      <c r="H723" s="98" t="str">
        <f>IF(B723="","",IF(IF(ISNA(VLOOKUP(A723,RESULTS!$D$2:$D$1001,1,0)),"",VLOOKUP(A723,RESULTS!$D$2:$D$1001,1,0))=A723,"","X"))</f>
        <v/>
      </c>
    </row>
    <row r="724" spans="1:8" x14ac:dyDescent="0.25">
      <c r="A724" s="96">
        <f t="shared" si="23"/>
        <v>723</v>
      </c>
      <c r="B724" s="93"/>
      <c r="C724" s="93"/>
      <c r="D724" s="92"/>
      <c r="E724" s="97" t="str">
        <f t="shared" si="22"/>
        <v/>
      </c>
      <c r="F724" s="93"/>
      <c r="G724" s="92"/>
      <c r="H724" s="98" t="str">
        <f>IF(B724="","",IF(IF(ISNA(VLOOKUP(A724,RESULTS!$D$2:$D$1001,1,0)),"",VLOOKUP(A724,RESULTS!$D$2:$D$1001,1,0))=A724,"","X"))</f>
        <v/>
      </c>
    </row>
    <row r="725" spans="1:8" x14ac:dyDescent="0.25">
      <c r="A725" s="96">
        <f t="shared" si="23"/>
        <v>724</v>
      </c>
      <c r="B725" s="93"/>
      <c r="C725" s="93"/>
      <c r="D725" s="92"/>
      <c r="E725" s="97" t="str">
        <f t="shared" si="22"/>
        <v/>
      </c>
      <c r="F725" s="93"/>
      <c r="G725" s="92"/>
      <c r="H725" s="98" t="str">
        <f>IF(B725="","",IF(IF(ISNA(VLOOKUP(A725,RESULTS!$D$2:$D$1001,1,0)),"",VLOOKUP(A725,RESULTS!$D$2:$D$1001,1,0))=A725,"","X"))</f>
        <v/>
      </c>
    </row>
    <row r="726" spans="1:8" x14ac:dyDescent="0.25">
      <c r="A726" s="96">
        <f t="shared" si="23"/>
        <v>725</v>
      </c>
      <c r="B726" s="93"/>
      <c r="C726" s="93"/>
      <c r="D726" s="92"/>
      <c r="E726" s="97" t="str">
        <f t="shared" si="22"/>
        <v/>
      </c>
      <c r="F726" s="93"/>
      <c r="G726" s="92"/>
      <c r="H726" s="98" t="str">
        <f>IF(B726="","",IF(IF(ISNA(VLOOKUP(A726,RESULTS!$D$2:$D$1001,1,0)),"",VLOOKUP(A726,RESULTS!$D$2:$D$1001,1,0))=A726,"","X"))</f>
        <v/>
      </c>
    </row>
    <row r="727" spans="1:8" x14ac:dyDescent="0.25">
      <c r="A727" s="96">
        <f t="shared" si="23"/>
        <v>726</v>
      </c>
      <c r="B727" s="93"/>
      <c r="C727" s="93"/>
      <c r="D727" s="92"/>
      <c r="E727" s="97" t="str">
        <f t="shared" si="22"/>
        <v/>
      </c>
      <c r="F727" s="93"/>
      <c r="G727" s="92"/>
      <c r="H727" s="98" t="str">
        <f>IF(B727="","",IF(IF(ISNA(VLOOKUP(A727,RESULTS!$D$2:$D$1001,1,0)),"",VLOOKUP(A727,RESULTS!$D$2:$D$1001,1,0))=A727,"","X"))</f>
        <v/>
      </c>
    </row>
    <row r="728" spans="1:8" x14ac:dyDescent="0.25">
      <c r="A728" s="96">
        <f t="shared" si="23"/>
        <v>727</v>
      </c>
      <c r="B728" s="93"/>
      <c r="C728" s="93"/>
      <c r="D728" s="92"/>
      <c r="E728" s="97" t="str">
        <f t="shared" si="22"/>
        <v/>
      </c>
      <c r="F728" s="93"/>
      <c r="G728" s="92"/>
      <c r="H728" s="98" t="str">
        <f>IF(B728="","",IF(IF(ISNA(VLOOKUP(A728,RESULTS!$D$2:$D$1001,1,0)),"",VLOOKUP(A728,RESULTS!$D$2:$D$1001,1,0))=A728,"","X"))</f>
        <v/>
      </c>
    </row>
    <row r="729" spans="1:8" x14ac:dyDescent="0.25">
      <c r="A729" s="96">
        <f t="shared" si="23"/>
        <v>728</v>
      </c>
      <c r="B729" s="93"/>
      <c r="C729" s="93"/>
      <c r="D729" s="92"/>
      <c r="E729" s="97" t="str">
        <f t="shared" si="22"/>
        <v/>
      </c>
      <c r="F729" s="93"/>
      <c r="G729" s="92"/>
      <c r="H729" s="98" t="str">
        <f>IF(B729="","",IF(IF(ISNA(VLOOKUP(A729,RESULTS!$D$2:$D$1001,1,0)),"",VLOOKUP(A729,RESULTS!$D$2:$D$1001,1,0))=A729,"","X"))</f>
        <v/>
      </c>
    </row>
    <row r="730" spans="1:8" x14ac:dyDescent="0.25">
      <c r="A730" s="96">
        <f t="shared" si="23"/>
        <v>729</v>
      </c>
      <c r="B730" s="93"/>
      <c r="C730" s="93"/>
      <c r="D730" s="92"/>
      <c r="E730" s="97" t="str">
        <f t="shared" si="22"/>
        <v/>
      </c>
      <c r="F730" s="93"/>
      <c r="G730" s="92"/>
      <c r="H730" s="98" t="str">
        <f>IF(B730="","",IF(IF(ISNA(VLOOKUP(A730,RESULTS!$D$2:$D$1001,1,0)),"",VLOOKUP(A730,RESULTS!$D$2:$D$1001,1,0))=A730,"","X"))</f>
        <v/>
      </c>
    </row>
    <row r="731" spans="1:8" x14ac:dyDescent="0.25">
      <c r="A731" s="96">
        <f t="shared" si="23"/>
        <v>730</v>
      </c>
      <c r="B731" s="93"/>
      <c r="C731" s="93"/>
      <c r="D731" s="92"/>
      <c r="E731" s="97" t="str">
        <f t="shared" si="22"/>
        <v/>
      </c>
      <c r="F731" s="93"/>
      <c r="G731" s="92"/>
      <c r="H731" s="98" t="str">
        <f>IF(B731="","",IF(IF(ISNA(VLOOKUP(A731,RESULTS!$D$2:$D$1001,1,0)),"",VLOOKUP(A731,RESULTS!$D$2:$D$1001,1,0))=A731,"","X"))</f>
        <v/>
      </c>
    </row>
    <row r="732" spans="1:8" x14ac:dyDescent="0.25">
      <c r="A732" s="96">
        <f t="shared" si="23"/>
        <v>731</v>
      </c>
      <c r="B732" s="93"/>
      <c r="C732" s="93"/>
      <c r="D732" s="92"/>
      <c r="E732" s="97" t="str">
        <f t="shared" si="22"/>
        <v/>
      </c>
      <c r="F732" s="93"/>
      <c r="G732" s="92"/>
      <c r="H732" s="98" t="str">
        <f>IF(B732="","",IF(IF(ISNA(VLOOKUP(A732,RESULTS!$D$2:$D$1001,1,0)),"",VLOOKUP(A732,RESULTS!$D$2:$D$1001,1,0))=A732,"","X"))</f>
        <v/>
      </c>
    </row>
    <row r="733" spans="1:8" x14ac:dyDescent="0.25">
      <c r="A733" s="96">
        <f t="shared" si="23"/>
        <v>732</v>
      </c>
      <c r="B733" s="93"/>
      <c r="C733" s="93"/>
      <c r="D733" s="92"/>
      <c r="E733" s="97" t="str">
        <f t="shared" si="22"/>
        <v/>
      </c>
      <c r="F733" s="93"/>
      <c r="G733" s="92"/>
      <c r="H733" s="98" t="str">
        <f>IF(B733="","",IF(IF(ISNA(VLOOKUP(A733,RESULTS!$D$2:$D$1001,1,0)),"",VLOOKUP(A733,RESULTS!$D$2:$D$1001,1,0))=A733,"","X"))</f>
        <v/>
      </c>
    </row>
    <row r="734" spans="1:8" x14ac:dyDescent="0.25">
      <c r="A734" s="96">
        <f t="shared" si="23"/>
        <v>733</v>
      </c>
      <c r="B734" s="93"/>
      <c r="C734" s="93"/>
      <c r="D734" s="92"/>
      <c r="E734" s="97" t="str">
        <f t="shared" si="22"/>
        <v/>
      </c>
      <c r="F734" s="93"/>
      <c r="G734" s="92"/>
      <c r="H734" s="98" t="str">
        <f>IF(B734="","",IF(IF(ISNA(VLOOKUP(A734,RESULTS!$D$2:$D$1001,1,0)),"",VLOOKUP(A734,RESULTS!$D$2:$D$1001,1,0))=A734,"","X"))</f>
        <v/>
      </c>
    </row>
    <row r="735" spans="1:8" x14ac:dyDescent="0.25">
      <c r="A735" s="96">
        <f t="shared" si="23"/>
        <v>734</v>
      </c>
      <c r="B735" s="93"/>
      <c r="C735" s="93"/>
      <c r="D735" s="92"/>
      <c r="E735" s="97" t="str">
        <f t="shared" si="22"/>
        <v/>
      </c>
      <c r="F735" s="93"/>
      <c r="G735" s="92"/>
      <c r="H735" s="98" t="str">
        <f>IF(B735="","",IF(IF(ISNA(VLOOKUP(A735,RESULTS!$D$2:$D$1001,1,0)),"",VLOOKUP(A735,RESULTS!$D$2:$D$1001,1,0))=A735,"","X"))</f>
        <v/>
      </c>
    </row>
    <row r="736" spans="1:8" x14ac:dyDescent="0.25">
      <c r="A736" s="96">
        <f t="shared" si="23"/>
        <v>735</v>
      </c>
      <c r="B736" s="93"/>
      <c r="C736" s="93"/>
      <c r="D736" s="92"/>
      <c r="E736" s="97" t="str">
        <f t="shared" si="22"/>
        <v/>
      </c>
      <c r="F736" s="93"/>
      <c r="G736" s="92"/>
      <c r="H736" s="98" t="str">
        <f>IF(B736="","",IF(IF(ISNA(VLOOKUP(A736,RESULTS!$D$2:$D$1001,1,0)),"",VLOOKUP(A736,RESULTS!$D$2:$D$1001,1,0))=A736,"","X"))</f>
        <v/>
      </c>
    </row>
    <row r="737" spans="1:8" x14ac:dyDescent="0.25">
      <c r="A737" s="96">
        <f t="shared" si="23"/>
        <v>736</v>
      </c>
      <c r="B737" s="93"/>
      <c r="C737" s="93"/>
      <c r="D737" s="92"/>
      <c r="E737" s="97" t="str">
        <f t="shared" si="22"/>
        <v/>
      </c>
      <c r="F737" s="93"/>
      <c r="G737" s="92"/>
      <c r="H737" s="98" t="str">
        <f>IF(B737="","",IF(IF(ISNA(VLOOKUP(A737,RESULTS!$D$2:$D$1001,1,0)),"",VLOOKUP(A737,RESULTS!$D$2:$D$1001,1,0))=A737,"","X"))</f>
        <v/>
      </c>
    </row>
    <row r="738" spans="1:8" x14ac:dyDescent="0.25">
      <c r="A738" s="96">
        <f t="shared" si="23"/>
        <v>737</v>
      </c>
      <c r="B738" s="93"/>
      <c r="C738" s="93"/>
      <c r="D738" s="92"/>
      <c r="E738" s="97" t="str">
        <f t="shared" si="22"/>
        <v/>
      </c>
      <c r="F738" s="93"/>
      <c r="G738" s="92"/>
      <c r="H738" s="98" t="str">
        <f>IF(B738="","",IF(IF(ISNA(VLOOKUP(A738,RESULTS!$D$2:$D$1001,1,0)),"",VLOOKUP(A738,RESULTS!$D$2:$D$1001,1,0))=A738,"","X"))</f>
        <v/>
      </c>
    </row>
    <row r="739" spans="1:8" x14ac:dyDescent="0.25">
      <c r="A739" s="96">
        <f t="shared" si="23"/>
        <v>738</v>
      </c>
      <c r="B739" s="93"/>
      <c r="C739" s="93"/>
      <c r="D739" s="92"/>
      <c r="E739" s="97" t="str">
        <f t="shared" si="22"/>
        <v/>
      </c>
      <c r="F739" s="93"/>
      <c r="G739" s="92"/>
      <c r="H739" s="98" t="str">
        <f>IF(B739="","",IF(IF(ISNA(VLOOKUP(A739,RESULTS!$D$2:$D$1001,1,0)),"",VLOOKUP(A739,RESULTS!$D$2:$D$1001,1,0))=A739,"","X"))</f>
        <v/>
      </c>
    </row>
    <row r="740" spans="1:8" x14ac:dyDescent="0.25">
      <c r="A740" s="96">
        <f t="shared" si="23"/>
        <v>739</v>
      </c>
      <c r="B740" s="93"/>
      <c r="C740" s="93"/>
      <c r="D740" s="92"/>
      <c r="E740" s="97" t="str">
        <f t="shared" si="22"/>
        <v/>
      </c>
      <c r="F740" s="93"/>
      <c r="G740" s="92"/>
      <c r="H740" s="98" t="str">
        <f>IF(B740="","",IF(IF(ISNA(VLOOKUP(A740,RESULTS!$D$2:$D$1001,1,0)),"",VLOOKUP(A740,RESULTS!$D$2:$D$1001,1,0))=A740,"","X"))</f>
        <v/>
      </c>
    </row>
    <row r="741" spans="1:8" x14ac:dyDescent="0.25">
      <c r="A741" s="96">
        <f t="shared" si="23"/>
        <v>740</v>
      </c>
      <c r="B741" s="93"/>
      <c r="C741" s="93"/>
      <c r="D741" s="92"/>
      <c r="E741" s="97" t="str">
        <f t="shared" si="22"/>
        <v/>
      </c>
      <c r="F741" s="93"/>
      <c r="G741" s="92"/>
      <c r="H741" s="98" t="str">
        <f>IF(B741="","",IF(IF(ISNA(VLOOKUP(A741,RESULTS!$D$2:$D$1001,1,0)),"",VLOOKUP(A741,RESULTS!$D$2:$D$1001,1,0))=A741,"","X"))</f>
        <v/>
      </c>
    </row>
    <row r="742" spans="1:8" x14ac:dyDescent="0.25">
      <c r="A742" s="96">
        <f t="shared" si="23"/>
        <v>741</v>
      </c>
      <c r="B742" s="93"/>
      <c r="C742" s="93"/>
      <c r="D742" s="92"/>
      <c r="E742" s="97" t="str">
        <f t="shared" si="22"/>
        <v/>
      </c>
      <c r="F742" s="93"/>
      <c r="G742" s="92"/>
      <c r="H742" s="98" t="str">
        <f>IF(B742="","",IF(IF(ISNA(VLOOKUP(A742,RESULTS!$D$2:$D$1001,1,0)),"",VLOOKUP(A742,RESULTS!$D$2:$D$1001,1,0))=A742,"","X"))</f>
        <v/>
      </c>
    </row>
    <row r="743" spans="1:8" x14ac:dyDescent="0.25">
      <c r="A743" s="96">
        <f t="shared" si="23"/>
        <v>742</v>
      </c>
      <c r="B743" s="93"/>
      <c r="C743" s="93"/>
      <c r="D743" s="92"/>
      <c r="E743" s="97" t="str">
        <f t="shared" ref="E743:E806" si="24">LEFT(D743,1)</f>
        <v/>
      </c>
      <c r="F743" s="93"/>
      <c r="G743" s="92"/>
      <c r="H743" s="98" t="str">
        <f>IF(B743="","",IF(IF(ISNA(VLOOKUP(A743,RESULTS!$D$2:$D$1001,1,0)),"",VLOOKUP(A743,RESULTS!$D$2:$D$1001,1,0))=A743,"","X"))</f>
        <v/>
      </c>
    </row>
    <row r="744" spans="1:8" x14ac:dyDescent="0.25">
      <c r="A744" s="96">
        <f t="shared" si="23"/>
        <v>743</v>
      </c>
      <c r="B744" s="93"/>
      <c r="C744" s="93"/>
      <c r="D744" s="92"/>
      <c r="E744" s="97" t="str">
        <f t="shared" si="24"/>
        <v/>
      </c>
      <c r="F744" s="93"/>
      <c r="G744" s="92"/>
      <c r="H744" s="98" t="str">
        <f>IF(B744="","",IF(IF(ISNA(VLOOKUP(A744,RESULTS!$D$2:$D$1001,1,0)),"",VLOOKUP(A744,RESULTS!$D$2:$D$1001,1,0))=A744,"","X"))</f>
        <v/>
      </c>
    </row>
    <row r="745" spans="1:8" x14ac:dyDescent="0.25">
      <c r="A745" s="96">
        <f t="shared" si="23"/>
        <v>744</v>
      </c>
      <c r="B745" s="93"/>
      <c r="C745" s="93"/>
      <c r="D745" s="92"/>
      <c r="E745" s="97" t="str">
        <f t="shared" si="24"/>
        <v/>
      </c>
      <c r="F745" s="93"/>
      <c r="G745" s="92"/>
      <c r="H745" s="98" t="str">
        <f>IF(B745="","",IF(IF(ISNA(VLOOKUP(A745,RESULTS!$D$2:$D$1001,1,0)),"",VLOOKUP(A745,RESULTS!$D$2:$D$1001,1,0))=A745,"","X"))</f>
        <v/>
      </c>
    </row>
    <row r="746" spans="1:8" x14ac:dyDescent="0.25">
      <c r="A746" s="96">
        <f t="shared" si="23"/>
        <v>745</v>
      </c>
      <c r="B746" s="93"/>
      <c r="C746" s="93"/>
      <c r="D746" s="92"/>
      <c r="E746" s="97" t="str">
        <f t="shared" si="24"/>
        <v/>
      </c>
      <c r="F746" s="93"/>
      <c r="G746" s="92"/>
      <c r="H746" s="98" t="str">
        <f>IF(B746="","",IF(IF(ISNA(VLOOKUP(A746,RESULTS!$D$2:$D$1001,1,0)),"",VLOOKUP(A746,RESULTS!$D$2:$D$1001,1,0))=A746,"","X"))</f>
        <v/>
      </c>
    </row>
    <row r="747" spans="1:8" x14ac:dyDescent="0.25">
      <c r="A747" s="96">
        <f t="shared" si="23"/>
        <v>746</v>
      </c>
      <c r="B747" s="93"/>
      <c r="C747" s="93"/>
      <c r="D747" s="92"/>
      <c r="E747" s="97" t="str">
        <f t="shared" si="24"/>
        <v/>
      </c>
      <c r="F747" s="93"/>
      <c r="G747" s="92"/>
      <c r="H747" s="98" t="str">
        <f>IF(B747="","",IF(IF(ISNA(VLOOKUP(A747,RESULTS!$D$2:$D$1001,1,0)),"",VLOOKUP(A747,RESULTS!$D$2:$D$1001,1,0))=A747,"","X"))</f>
        <v/>
      </c>
    </row>
    <row r="748" spans="1:8" x14ac:dyDescent="0.25">
      <c r="A748" s="96">
        <f t="shared" si="23"/>
        <v>747</v>
      </c>
      <c r="B748" s="93"/>
      <c r="C748" s="93"/>
      <c r="D748" s="92"/>
      <c r="E748" s="97" t="str">
        <f t="shared" si="24"/>
        <v/>
      </c>
      <c r="F748" s="93"/>
      <c r="G748" s="92"/>
      <c r="H748" s="98" t="str">
        <f>IF(B748="","",IF(IF(ISNA(VLOOKUP(A748,RESULTS!$D$2:$D$1001,1,0)),"",VLOOKUP(A748,RESULTS!$D$2:$D$1001,1,0))=A748,"","X"))</f>
        <v/>
      </c>
    </row>
    <row r="749" spans="1:8" x14ac:dyDescent="0.25">
      <c r="A749" s="96">
        <f t="shared" si="23"/>
        <v>748</v>
      </c>
      <c r="B749" s="93"/>
      <c r="C749" s="93"/>
      <c r="D749" s="92"/>
      <c r="E749" s="97" t="str">
        <f t="shared" si="24"/>
        <v/>
      </c>
      <c r="F749" s="93"/>
      <c r="G749" s="92"/>
      <c r="H749" s="98" t="str">
        <f>IF(B749="","",IF(IF(ISNA(VLOOKUP(A749,RESULTS!$D$2:$D$1001,1,0)),"",VLOOKUP(A749,RESULTS!$D$2:$D$1001,1,0))=A749,"","X"))</f>
        <v/>
      </c>
    </row>
    <row r="750" spans="1:8" x14ac:dyDescent="0.25">
      <c r="A750" s="96">
        <f t="shared" si="23"/>
        <v>749</v>
      </c>
      <c r="B750" s="93"/>
      <c r="C750" s="93"/>
      <c r="D750" s="92"/>
      <c r="E750" s="97" t="str">
        <f t="shared" si="24"/>
        <v/>
      </c>
      <c r="F750" s="93"/>
      <c r="G750" s="92"/>
      <c r="H750" s="98" t="str">
        <f>IF(B750="","",IF(IF(ISNA(VLOOKUP(A750,RESULTS!$D$2:$D$1001,1,0)),"",VLOOKUP(A750,RESULTS!$D$2:$D$1001,1,0))=A750,"","X"))</f>
        <v/>
      </c>
    </row>
    <row r="751" spans="1:8" x14ac:dyDescent="0.25">
      <c r="A751" s="96">
        <f t="shared" si="23"/>
        <v>750</v>
      </c>
      <c r="B751" s="93"/>
      <c r="C751" s="93"/>
      <c r="D751" s="92"/>
      <c r="E751" s="97" t="str">
        <f t="shared" si="24"/>
        <v/>
      </c>
      <c r="F751" s="93"/>
      <c r="G751" s="92"/>
      <c r="H751" s="98" t="str">
        <f>IF(B751="","",IF(IF(ISNA(VLOOKUP(A751,RESULTS!$D$2:$D$1001,1,0)),"",VLOOKUP(A751,RESULTS!$D$2:$D$1001,1,0))=A751,"","X"))</f>
        <v/>
      </c>
    </row>
    <row r="752" spans="1:8" x14ac:dyDescent="0.25">
      <c r="A752" s="96">
        <f t="shared" si="23"/>
        <v>751</v>
      </c>
      <c r="B752" s="93"/>
      <c r="C752" s="93"/>
      <c r="D752" s="92"/>
      <c r="E752" s="97" t="str">
        <f t="shared" si="24"/>
        <v/>
      </c>
      <c r="F752" s="93"/>
      <c r="G752" s="92"/>
      <c r="H752" s="98" t="str">
        <f>IF(B752="","",IF(IF(ISNA(VLOOKUP(A752,RESULTS!$D$2:$D$1001,1,0)),"",VLOOKUP(A752,RESULTS!$D$2:$D$1001,1,0))=A752,"","X"))</f>
        <v/>
      </c>
    </row>
    <row r="753" spans="1:8" x14ac:dyDescent="0.25">
      <c r="A753" s="96">
        <f t="shared" si="23"/>
        <v>752</v>
      </c>
      <c r="B753" s="93"/>
      <c r="C753" s="93"/>
      <c r="D753" s="92"/>
      <c r="E753" s="97" t="str">
        <f t="shared" si="24"/>
        <v/>
      </c>
      <c r="F753" s="93"/>
      <c r="G753" s="92"/>
      <c r="H753" s="98" t="str">
        <f>IF(B753="","",IF(IF(ISNA(VLOOKUP(A753,RESULTS!$D$2:$D$1001,1,0)),"",VLOOKUP(A753,RESULTS!$D$2:$D$1001,1,0))=A753,"","X"))</f>
        <v/>
      </c>
    </row>
    <row r="754" spans="1:8" x14ac:dyDescent="0.25">
      <c r="A754" s="96">
        <f t="shared" si="23"/>
        <v>753</v>
      </c>
      <c r="B754" s="93"/>
      <c r="C754" s="93"/>
      <c r="D754" s="92"/>
      <c r="E754" s="97" t="str">
        <f t="shared" si="24"/>
        <v/>
      </c>
      <c r="F754" s="93"/>
      <c r="G754" s="92"/>
      <c r="H754" s="98" t="str">
        <f>IF(B754="","",IF(IF(ISNA(VLOOKUP(A754,RESULTS!$D$2:$D$1001,1,0)),"",VLOOKUP(A754,RESULTS!$D$2:$D$1001,1,0))=A754,"","X"))</f>
        <v/>
      </c>
    </row>
    <row r="755" spans="1:8" x14ac:dyDescent="0.25">
      <c r="A755" s="96">
        <f t="shared" si="23"/>
        <v>754</v>
      </c>
      <c r="B755" s="93"/>
      <c r="C755" s="93"/>
      <c r="D755" s="92"/>
      <c r="E755" s="97" t="str">
        <f t="shared" si="24"/>
        <v/>
      </c>
      <c r="F755" s="93"/>
      <c r="G755" s="92"/>
      <c r="H755" s="98" t="str">
        <f>IF(B755="","",IF(IF(ISNA(VLOOKUP(A755,RESULTS!$D$2:$D$1001,1,0)),"",VLOOKUP(A755,RESULTS!$D$2:$D$1001,1,0))=A755,"","X"))</f>
        <v/>
      </c>
    </row>
    <row r="756" spans="1:8" x14ac:dyDescent="0.25">
      <c r="A756" s="96">
        <f t="shared" si="23"/>
        <v>755</v>
      </c>
      <c r="B756" s="93"/>
      <c r="C756" s="93"/>
      <c r="D756" s="92"/>
      <c r="E756" s="97" t="str">
        <f t="shared" si="24"/>
        <v/>
      </c>
      <c r="F756" s="93"/>
      <c r="G756" s="92"/>
      <c r="H756" s="98" t="str">
        <f>IF(B756="","",IF(IF(ISNA(VLOOKUP(A756,RESULTS!$D$2:$D$1001,1,0)),"",VLOOKUP(A756,RESULTS!$D$2:$D$1001,1,0))=A756,"","X"))</f>
        <v/>
      </c>
    </row>
    <row r="757" spans="1:8" x14ac:dyDescent="0.25">
      <c r="A757" s="96">
        <f t="shared" si="23"/>
        <v>756</v>
      </c>
      <c r="B757" s="93"/>
      <c r="C757" s="93"/>
      <c r="D757" s="92"/>
      <c r="E757" s="97" t="str">
        <f t="shared" si="24"/>
        <v/>
      </c>
      <c r="F757" s="93"/>
      <c r="G757" s="92"/>
      <c r="H757" s="98" t="str">
        <f>IF(B757="","",IF(IF(ISNA(VLOOKUP(A757,RESULTS!$D$2:$D$1001,1,0)),"",VLOOKUP(A757,RESULTS!$D$2:$D$1001,1,0))=A757,"","X"))</f>
        <v/>
      </c>
    </row>
    <row r="758" spans="1:8" x14ac:dyDescent="0.25">
      <c r="A758" s="96">
        <f t="shared" si="23"/>
        <v>757</v>
      </c>
      <c r="B758" s="93"/>
      <c r="C758" s="93"/>
      <c r="D758" s="92"/>
      <c r="E758" s="97" t="str">
        <f t="shared" si="24"/>
        <v/>
      </c>
      <c r="F758" s="93"/>
      <c r="G758" s="92"/>
      <c r="H758" s="98" t="str">
        <f>IF(B758="","",IF(IF(ISNA(VLOOKUP(A758,RESULTS!$D$2:$D$1001,1,0)),"",VLOOKUP(A758,RESULTS!$D$2:$D$1001,1,0))=A758,"","X"))</f>
        <v/>
      </c>
    </row>
    <row r="759" spans="1:8" x14ac:dyDescent="0.25">
      <c r="A759" s="96">
        <f t="shared" si="23"/>
        <v>758</v>
      </c>
      <c r="B759" s="93"/>
      <c r="C759" s="93"/>
      <c r="D759" s="92"/>
      <c r="E759" s="97" t="str">
        <f t="shared" si="24"/>
        <v/>
      </c>
      <c r="F759" s="93"/>
      <c r="G759" s="92"/>
      <c r="H759" s="98" t="str">
        <f>IF(B759="","",IF(IF(ISNA(VLOOKUP(A759,RESULTS!$D$2:$D$1001,1,0)),"",VLOOKUP(A759,RESULTS!$D$2:$D$1001,1,0))=A759,"","X"))</f>
        <v/>
      </c>
    </row>
    <row r="760" spans="1:8" x14ac:dyDescent="0.25">
      <c r="A760" s="96">
        <f t="shared" si="23"/>
        <v>759</v>
      </c>
      <c r="B760" s="93"/>
      <c r="C760" s="93"/>
      <c r="D760" s="92"/>
      <c r="E760" s="97" t="str">
        <f t="shared" si="24"/>
        <v/>
      </c>
      <c r="F760" s="93"/>
      <c r="G760" s="92"/>
      <c r="H760" s="98" t="str">
        <f>IF(B760="","",IF(IF(ISNA(VLOOKUP(A760,RESULTS!$D$2:$D$1001,1,0)),"",VLOOKUP(A760,RESULTS!$D$2:$D$1001,1,0))=A760,"","X"))</f>
        <v/>
      </c>
    </row>
    <row r="761" spans="1:8" x14ac:dyDescent="0.25">
      <c r="A761" s="96">
        <f t="shared" si="23"/>
        <v>760</v>
      </c>
      <c r="B761" s="93"/>
      <c r="C761" s="93"/>
      <c r="D761" s="92"/>
      <c r="E761" s="97" t="str">
        <f t="shared" si="24"/>
        <v/>
      </c>
      <c r="F761" s="93"/>
      <c r="G761" s="92"/>
      <c r="H761" s="98" t="str">
        <f>IF(B761="","",IF(IF(ISNA(VLOOKUP(A761,RESULTS!$D$2:$D$1001,1,0)),"",VLOOKUP(A761,RESULTS!$D$2:$D$1001,1,0))=A761,"","X"))</f>
        <v/>
      </c>
    </row>
    <row r="762" spans="1:8" x14ac:dyDescent="0.25">
      <c r="A762" s="96">
        <f t="shared" si="23"/>
        <v>761</v>
      </c>
      <c r="B762" s="93"/>
      <c r="C762" s="93"/>
      <c r="D762" s="92"/>
      <c r="E762" s="97" t="str">
        <f t="shared" si="24"/>
        <v/>
      </c>
      <c r="F762" s="93"/>
      <c r="G762" s="92"/>
      <c r="H762" s="98" t="str">
        <f>IF(B762="","",IF(IF(ISNA(VLOOKUP(A762,RESULTS!$D$2:$D$1001,1,0)),"",VLOOKUP(A762,RESULTS!$D$2:$D$1001,1,0))=A762,"","X"))</f>
        <v/>
      </c>
    </row>
    <row r="763" spans="1:8" x14ac:dyDescent="0.25">
      <c r="A763" s="96">
        <f t="shared" si="23"/>
        <v>762</v>
      </c>
      <c r="B763" s="93"/>
      <c r="C763" s="93"/>
      <c r="D763" s="92"/>
      <c r="E763" s="97" t="str">
        <f t="shared" si="24"/>
        <v/>
      </c>
      <c r="F763" s="93"/>
      <c r="G763" s="92"/>
      <c r="H763" s="98" t="str">
        <f>IF(B763="","",IF(IF(ISNA(VLOOKUP(A763,RESULTS!$D$2:$D$1001,1,0)),"",VLOOKUP(A763,RESULTS!$D$2:$D$1001,1,0))=A763,"","X"))</f>
        <v/>
      </c>
    </row>
    <row r="764" spans="1:8" x14ac:dyDescent="0.25">
      <c r="A764" s="96">
        <f t="shared" si="23"/>
        <v>763</v>
      </c>
      <c r="B764" s="93"/>
      <c r="C764" s="93"/>
      <c r="D764" s="92"/>
      <c r="E764" s="97" t="str">
        <f t="shared" si="24"/>
        <v/>
      </c>
      <c r="F764" s="93"/>
      <c r="G764" s="92"/>
      <c r="H764" s="98" t="str">
        <f>IF(B764="","",IF(IF(ISNA(VLOOKUP(A764,RESULTS!$D$2:$D$1001,1,0)),"",VLOOKUP(A764,RESULTS!$D$2:$D$1001,1,0))=A764,"","X"))</f>
        <v/>
      </c>
    </row>
    <row r="765" spans="1:8" x14ac:dyDescent="0.25">
      <c r="A765" s="96">
        <f t="shared" si="23"/>
        <v>764</v>
      </c>
      <c r="B765" s="93"/>
      <c r="C765" s="93"/>
      <c r="D765" s="92"/>
      <c r="E765" s="97" t="str">
        <f t="shared" si="24"/>
        <v/>
      </c>
      <c r="F765" s="93"/>
      <c r="G765" s="92"/>
      <c r="H765" s="98" t="str">
        <f>IF(B765="","",IF(IF(ISNA(VLOOKUP(A765,RESULTS!$D$2:$D$1001,1,0)),"",VLOOKUP(A765,RESULTS!$D$2:$D$1001,1,0))=A765,"","X"))</f>
        <v/>
      </c>
    </row>
    <row r="766" spans="1:8" x14ac:dyDescent="0.25">
      <c r="A766" s="96">
        <f t="shared" si="23"/>
        <v>765</v>
      </c>
      <c r="B766" s="93"/>
      <c r="C766" s="93"/>
      <c r="D766" s="92"/>
      <c r="E766" s="97" t="str">
        <f t="shared" si="24"/>
        <v/>
      </c>
      <c r="F766" s="93"/>
      <c r="G766" s="92"/>
      <c r="H766" s="98" t="str">
        <f>IF(B766="","",IF(IF(ISNA(VLOOKUP(A766,RESULTS!$D$2:$D$1001,1,0)),"",VLOOKUP(A766,RESULTS!$D$2:$D$1001,1,0))=A766,"","X"))</f>
        <v/>
      </c>
    </row>
    <row r="767" spans="1:8" x14ac:dyDescent="0.25">
      <c r="A767" s="96">
        <f t="shared" si="23"/>
        <v>766</v>
      </c>
      <c r="B767" s="93"/>
      <c r="C767" s="93"/>
      <c r="D767" s="92"/>
      <c r="E767" s="97" t="str">
        <f t="shared" si="24"/>
        <v/>
      </c>
      <c r="F767" s="93"/>
      <c r="G767" s="92"/>
      <c r="H767" s="98" t="str">
        <f>IF(B767="","",IF(IF(ISNA(VLOOKUP(A767,RESULTS!$D$2:$D$1001,1,0)),"",VLOOKUP(A767,RESULTS!$D$2:$D$1001,1,0))=A767,"","X"))</f>
        <v/>
      </c>
    </row>
    <row r="768" spans="1:8" x14ac:dyDescent="0.25">
      <c r="A768" s="96">
        <f t="shared" si="23"/>
        <v>767</v>
      </c>
      <c r="B768" s="93"/>
      <c r="C768" s="93"/>
      <c r="D768" s="92"/>
      <c r="E768" s="97" t="str">
        <f t="shared" si="24"/>
        <v/>
      </c>
      <c r="F768" s="93"/>
      <c r="G768" s="92"/>
      <c r="H768" s="98" t="str">
        <f>IF(B768="","",IF(IF(ISNA(VLOOKUP(A768,RESULTS!$D$2:$D$1001,1,0)),"",VLOOKUP(A768,RESULTS!$D$2:$D$1001,1,0))=A768,"","X"))</f>
        <v/>
      </c>
    </row>
    <row r="769" spans="1:8" x14ac:dyDescent="0.25">
      <c r="A769" s="96">
        <f t="shared" si="23"/>
        <v>768</v>
      </c>
      <c r="B769" s="93"/>
      <c r="C769" s="93"/>
      <c r="D769" s="92"/>
      <c r="E769" s="97" t="str">
        <f t="shared" si="24"/>
        <v/>
      </c>
      <c r="F769" s="93"/>
      <c r="G769" s="92"/>
      <c r="H769" s="98" t="str">
        <f>IF(B769="","",IF(IF(ISNA(VLOOKUP(A769,RESULTS!$D$2:$D$1001,1,0)),"",VLOOKUP(A769,RESULTS!$D$2:$D$1001,1,0))=A769,"","X"))</f>
        <v/>
      </c>
    </row>
    <row r="770" spans="1:8" x14ac:dyDescent="0.25">
      <c r="A770" s="96">
        <f t="shared" si="23"/>
        <v>769</v>
      </c>
      <c r="B770" s="93"/>
      <c r="C770" s="93"/>
      <c r="D770" s="92"/>
      <c r="E770" s="97" t="str">
        <f t="shared" si="24"/>
        <v/>
      </c>
      <c r="F770" s="93"/>
      <c r="G770" s="92"/>
      <c r="H770" s="98" t="str">
        <f>IF(B770="","",IF(IF(ISNA(VLOOKUP(A770,RESULTS!$D$2:$D$1001,1,0)),"",VLOOKUP(A770,RESULTS!$D$2:$D$1001,1,0))=A770,"","X"))</f>
        <v/>
      </c>
    </row>
    <row r="771" spans="1:8" x14ac:dyDescent="0.25">
      <c r="A771" s="96">
        <f t="shared" ref="A771:A834" si="25">A770+1</f>
        <v>770</v>
      </c>
      <c r="B771" s="93"/>
      <c r="C771" s="93"/>
      <c r="D771" s="92"/>
      <c r="E771" s="97" t="str">
        <f t="shared" si="24"/>
        <v/>
      </c>
      <c r="F771" s="93"/>
      <c r="G771" s="92"/>
      <c r="H771" s="98" t="str">
        <f>IF(B771="","",IF(IF(ISNA(VLOOKUP(A771,RESULTS!$D$2:$D$1001,1,0)),"",VLOOKUP(A771,RESULTS!$D$2:$D$1001,1,0))=A771,"","X"))</f>
        <v/>
      </c>
    </row>
    <row r="772" spans="1:8" x14ac:dyDescent="0.25">
      <c r="A772" s="96">
        <f t="shared" si="25"/>
        <v>771</v>
      </c>
      <c r="B772" s="93"/>
      <c r="C772" s="93"/>
      <c r="D772" s="92"/>
      <c r="E772" s="97" t="str">
        <f t="shared" si="24"/>
        <v/>
      </c>
      <c r="F772" s="93"/>
      <c r="G772" s="92"/>
      <c r="H772" s="98" t="str">
        <f>IF(B772="","",IF(IF(ISNA(VLOOKUP(A772,RESULTS!$D$2:$D$1001,1,0)),"",VLOOKUP(A772,RESULTS!$D$2:$D$1001,1,0))=A772,"","X"))</f>
        <v/>
      </c>
    </row>
    <row r="773" spans="1:8" x14ac:dyDescent="0.25">
      <c r="A773" s="96">
        <f t="shared" si="25"/>
        <v>772</v>
      </c>
      <c r="B773" s="93"/>
      <c r="C773" s="93"/>
      <c r="D773" s="92"/>
      <c r="E773" s="97" t="str">
        <f t="shared" si="24"/>
        <v/>
      </c>
      <c r="F773" s="93"/>
      <c r="G773" s="92"/>
      <c r="H773" s="98" t="str">
        <f>IF(B773="","",IF(IF(ISNA(VLOOKUP(A773,RESULTS!$D$2:$D$1001,1,0)),"",VLOOKUP(A773,RESULTS!$D$2:$D$1001,1,0))=A773,"","X"))</f>
        <v/>
      </c>
    </row>
    <row r="774" spans="1:8" x14ac:dyDescent="0.25">
      <c r="A774" s="96">
        <f t="shared" si="25"/>
        <v>773</v>
      </c>
      <c r="B774" s="93"/>
      <c r="C774" s="93"/>
      <c r="D774" s="92"/>
      <c r="E774" s="97" t="str">
        <f t="shared" si="24"/>
        <v/>
      </c>
      <c r="F774" s="93"/>
      <c r="G774" s="92"/>
      <c r="H774" s="98" t="str">
        <f>IF(B774="","",IF(IF(ISNA(VLOOKUP(A774,RESULTS!$D$2:$D$1001,1,0)),"",VLOOKUP(A774,RESULTS!$D$2:$D$1001,1,0))=A774,"","X"))</f>
        <v/>
      </c>
    </row>
    <row r="775" spans="1:8" x14ac:dyDescent="0.25">
      <c r="A775" s="96">
        <f t="shared" si="25"/>
        <v>774</v>
      </c>
      <c r="B775" s="93"/>
      <c r="C775" s="93"/>
      <c r="D775" s="92"/>
      <c r="E775" s="97" t="str">
        <f t="shared" si="24"/>
        <v/>
      </c>
      <c r="F775" s="93"/>
      <c r="G775" s="92"/>
      <c r="H775" s="98" t="str">
        <f>IF(B775="","",IF(IF(ISNA(VLOOKUP(A775,RESULTS!$D$2:$D$1001,1,0)),"",VLOOKUP(A775,RESULTS!$D$2:$D$1001,1,0))=A775,"","X"))</f>
        <v/>
      </c>
    </row>
    <row r="776" spans="1:8" x14ac:dyDescent="0.25">
      <c r="A776" s="96">
        <f t="shared" si="25"/>
        <v>775</v>
      </c>
      <c r="B776" s="93"/>
      <c r="C776" s="93"/>
      <c r="D776" s="92"/>
      <c r="E776" s="97" t="str">
        <f t="shared" si="24"/>
        <v/>
      </c>
      <c r="F776" s="93"/>
      <c r="G776" s="92"/>
      <c r="H776" s="98" t="str">
        <f>IF(B776="","",IF(IF(ISNA(VLOOKUP(A776,RESULTS!$D$2:$D$1001,1,0)),"",VLOOKUP(A776,RESULTS!$D$2:$D$1001,1,0))=A776,"","X"))</f>
        <v/>
      </c>
    </row>
    <row r="777" spans="1:8" x14ac:dyDescent="0.25">
      <c r="A777" s="96">
        <f t="shared" si="25"/>
        <v>776</v>
      </c>
      <c r="B777" s="93"/>
      <c r="C777" s="93"/>
      <c r="D777" s="92"/>
      <c r="E777" s="97" t="str">
        <f t="shared" si="24"/>
        <v/>
      </c>
      <c r="F777" s="93"/>
      <c r="G777" s="92"/>
      <c r="H777" s="98" t="str">
        <f>IF(B777="","",IF(IF(ISNA(VLOOKUP(A777,RESULTS!$D$2:$D$1001,1,0)),"",VLOOKUP(A777,RESULTS!$D$2:$D$1001,1,0))=A777,"","X"))</f>
        <v/>
      </c>
    </row>
    <row r="778" spans="1:8" x14ac:dyDescent="0.25">
      <c r="A778" s="96">
        <f t="shared" si="25"/>
        <v>777</v>
      </c>
      <c r="B778" s="93"/>
      <c r="C778" s="93"/>
      <c r="D778" s="92"/>
      <c r="E778" s="97" t="str">
        <f t="shared" si="24"/>
        <v/>
      </c>
      <c r="F778" s="93"/>
      <c r="G778" s="92"/>
      <c r="H778" s="98" t="str">
        <f>IF(B778="","",IF(IF(ISNA(VLOOKUP(A778,RESULTS!$D$2:$D$1001,1,0)),"",VLOOKUP(A778,RESULTS!$D$2:$D$1001,1,0))=A778,"","X"))</f>
        <v/>
      </c>
    </row>
    <row r="779" spans="1:8" x14ac:dyDescent="0.25">
      <c r="A779" s="96">
        <f t="shared" si="25"/>
        <v>778</v>
      </c>
      <c r="B779" s="93"/>
      <c r="C779" s="93"/>
      <c r="D779" s="92"/>
      <c r="E779" s="97" t="str">
        <f t="shared" si="24"/>
        <v/>
      </c>
      <c r="F779" s="93"/>
      <c r="G779" s="92"/>
      <c r="H779" s="98" t="str">
        <f>IF(B779="","",IF(IF(ISNA(VLOOKUP(A779,RESULTS!$D$2:$D$1001,1,0)),"",VLOOKUP(A779,RESULTS!$D$2:$D$1001,1,0))=A779,"","X"))</f>
        <v/>
      </c>
    </row>
    <row r="780" spans="1:8" x14ac:dyDescent="0.25">
      <c r="A780" s="96">
        <f t="shared" si="25"/>
        <v>779</v>
      </c>
      <c r="B780" s="93"/>
      <c r="C780" s="93"/>
      <c r="D780" s="92"/>
      <c r="E780" s="97" t="str">
        <f t="shared" si="24"/>
        <v/>
      </c>
      <c r="F780" s="93"/>
      <c r="G780" s="92"/>
      <c r="H780" s="98" t="str">
        <f>IF(B780="","",IF(IF(ISNA(VLOOKUP(A780,RESULTS!$D$2:$D$1001,1,0)),"",VLOOKUP(A780,RESULTS!$D$2:$D$1001,1,0))=A780,"","X"))</f>
        <v/>
      </c>
    </row>
    <row r="781" spans="1:8" x14ac:dyDescent="0.25">
      <c r="A781" s="96">
        <f t="shared" si="25"/>
        <v>780</v>
      </c>
      <c r="B781" s="93"/>
      <c r="C781" s="93"/>
      <c r="D781" s="92"/>
      <c r="E781" s="97" t="str">
        <f t="shared" si="24"/>
        <v/>
      </c>
      <c r="F781" s="93"/>
      <c r="G781" s="92"/>
      <c r="H781" s="98" t="str">
        <f>IF(B781="","",IF(IF(ISNA(VLOOKUP(A781,RESULTS!$D$2:$D$1001,1,0)),"",VLOOKUP(A781,RESULTS!$D$2:$D$1001,1,0))=A781,"","X"))</f>
        <v/>
      </c>
    </row>
    <row r="782" spans="1:8" x14ac:dyDescent="0.25">
      <c r="A782" s="96">
        <f t="shared" si="25"/>
        <v>781</v>
      </c>
      <c r="B782" s="93"/>
      <c r="C782" s="93"/>
      <c r="D782" s="92"/>
      <c r="E782" s="97" t="str">
        <f t="shared" si="24"/>
        <v/>
      </c>
      <c r="F782" s="93"/>
      <c r="G782" s="92"/>
      <c r="H782" s="98" t="str">
        <f>IF(B782="","",IF(IF(ISNA(VLOOKUP(A782,RESULTS!$D$2:$D$1001,1,0)),"",VLOOKUP(A782,RESULTS!$D$2:$D$1001,1,0))=A782,"","X"))</f>
        <v/>
      </c>
    </row>
    <row r="783" spans="1:8" x14ac:dyDescent="0.25">
      <c r="A783" s="96">
        <f t="shared" si="25"/>
        <v>782</v>
      </c>
      <c r="B783" s="93"/>
      <c r="C783" s="93"/>
      <c r="D783" s="92"/>
      <c r="E783" s="97" t="str">
        <f t="shared" si="24"/>
        <v/>
      </c>
      <c r="F783" s="93"/>
      <c r="G783" s="92"/>
      <c r="H783" s="98" t="str">
        <f>IF(B783="","",IF(IF(ISNA(VLOOKUP(A783,RESULTS!$D$2:$D$1001,1,0)),"",VLOOKUP(A783,RESULTS!$D$2:$D$1001,1,0))=A783,"","X"))</f>
        <v/>
      </c>
    </row>
    <row r="784" spans="1:8" x14ac:dyDescent="0.25">
      <c r="A784" s="96">
        <f t="shared" si="25"/>
        <v>783</v>
      </c>
      <c r="B784" s="93"/>
      <c r="C784" s="93"/>
      <c r="D784" s="92"/>
      <c r="E784" s="97" t="str">
        <f t="shared" si="24"/>
        <v/>
      </c>
      <c r="F784" s="93"/>
      <c r="G784" s="92"/>
      <c r="H784" s="98" t="str">
        <f>IF(B784="","",IF(IF(ISNA(VLOOKUP(A784,RESULTS!$D$2:$D$1001,1,0)),"",VLOOKUP(A784,RESULTS!$D$2:$D$1001,1,0))=A784,"","X"))</f>
        <v/>
      </c>
    </row>
    <row r="785" spans="1:8" x14ac:dyDescent="0.25">
      <c r="A785" s="96">
        <f t="shared" si="25"/>
        <v>784</v>
      </c>
      <c r="B785" s="93"/>
      <c r="C785" s="93"/>
      <c r="D785" s="92"/>
      <c r="E785" s="97" t="str">
        <f t="shared" si="24"/>
        <v/>
      </c>
      <c r="F785" s="93"/>
      <c r="G785" s="92"/>
      <c r="H785" s="98" t="str">
        <f>IF(B785="","",IF(IF(ISNA(VLOOKUP(A785,RESULTS!$D$2:$D$1001,1,0)),"",VLOOKUP(A785,RESULTS!$D$2:$D$1001,1,0))=A785,"","X"))</f>
        <v/>
      </c>
    </row>
    <row r="786" spans="1:8" x14ac:dyDescent="0.25">
      <c r="A786" s="96">
        <f t="shared" si="25"/>
        <v>785</v>
      </c>
      <c r="B786" s="93"/>
      <c r="C786" s="93"/>
      <c r="D786" s="92"/>
      <c r="E786" s="97" t="str">
        <f t="shared" si="24"/>
        <v/>
      </c>
      <c r="F786" s="93"/>
      <c r="G786" s="92"/>
      <c r="H786" s="98" t="str">
        <f>IF(B786="","",IF(IF(ISNA(VLOOKUP(A786,RESULTS!$D$2:$D$1001,1,0)),"",VLOOKUP(A786,RESULTS!$D$2:$D$1001,1,0))=A786,"","X"))</f>
        <v/>
      </c>
    </row>
    <row r="787" spans="1:8" x14ac:dyDescent="0.25">
      <c r="A787" s="96">
        <f t="shared" si="25"/>
        <v>786</v>
      </c>
      <c r="B787" s="93"/>
      <c r="C787" s="93"/>
      <c r="D787" s="92"/>
      <c r="E787" s="97" t="str">
        <f t="shared" si="24"/>
        <v/>
      </c>
      <c r="F787" s="93"/>
      <c r="G787" s="92"/>
      <c r="H787" s="98" t="str">
        <f>IF(B787="","",IF(IF(ISNA(VLOOKUP(A787,RESULTS!$D$2:$D$1001,1,0)),"",VLOOKUP(A787,RESULTS!$D$2:$D$1001,1,0))=A787,"","X"))</f>
        <v/>
      </c>
    </row>
    <row r="788" spans="1:8" x14ac:dyDescent="0.25">
      <c r="A788" s="96">
        <f t="shared" si="25"/>
        <v>787</v>
      </c>
      <c r="B788" s="93"/>
      <c r="C788" s="93"/>
      <c r="D788" s="92"/>
      <c r="E788" s="97" t="str">
        <f t="shared" si="24"/>
        <v/>
      </c>
      <c r="F788" s="93"/>
      <c r="G788" s="92"/>
      <c r="H788" s="98" t="str">
        <f>IF(B788="","",IF(IF(ISNA(VLOOKUP(A788,RESULTS!$D$2:$D$1001,1,0)),"",VLOOKUP(A788,RESULTS!$D$2:$D$1001,1,0))=A788,"","X"))</f>
        <v/>
      </c>
    </row>
    <row r="789" spans="1:8" x14ac:dyDescent="0.25">
      <c r="A789" s="96">
        <f t="shared" si="25"/>
        <v>788</v>
      </c>
      <c r="B789" s="93"/>
      <c r="C789" s="93"/>
      <c r="D789" s="92"/>
      <c r="E789" s="97" t="str">
        <f t="shared" si="24"/>
        <v/>
      </c>
      <c r="F789" s="93"/>
      <c r="G789" s="92"/>
      <c r="H789" s="98" t="str">
        <f>IF(B789="","",IF(IF(ISNA(VLOOKUP(A789,RESULTS!$D$2:$D$1001,1,0)),"",VLOOKUP(A789,RESULTS!$D$2:$D$1001,1,0))=A789,"","X"))</f>
        <v/>
      </c>
    </row>
    <row r="790" spans="1:8" x14ac:dyDescent="0.25">
      <c r="A790" s="96">
        <f t="shared" si="25"/>
        <v>789</v>
      </c>
      <c r="B790" s="93"/>
      <c r="C790" s="93"/>
      <c r="D790" s="92"/>
      <c r="E790" s="97" t="str">
        <f t="shared" si="24"/>
        <v/>
      </c>
      <c r="F790" s="93"/>
      <c r="G790" s="92"/>
      <c r="H790" s="98" t="str">
        <f>IF(B790="","",IF(IF(ISNA(VLOOKUP(A790,RESULTS!$D$2:$D$1001,1,0)),"",VLOOKUP(A790,RESULTS!$D$2:$D$1001,1,0))=A790,"","X"))</f>
        <v/>
      </c>
    </row>
    <row r="791" spans="1:8" x14ac:dyDescent="0.25">
      <c r="A791" s="96">
        <f t="shared" si="25"/>
        <v>790</v>
      </c>
      <c r="B791" s="93"/>
      <c r="C791" s="93"/>
      <c r="D791" s="92"/>
      <c r="E791" s="97" t="str">
        <f t="shared" si="24"/>
        <v/>
      </c>
      <c r="F791" s="93"/>
      <c r="G791" s="92"/>
      <c r="H791" s="98" t="str">
        <f>IF(B791="","",IF(IF(ISNA(VLOOKUP(A791,RESULTS!$D$2:$D$1001,1,0)),"",VLOOKUP(A791,RESULTS!$D$2:$D$1001,1,0))=A791,"","X"))</f>
        <v/>
      </c>
    </row>
    <row r="792" spans="1:8" x14ac:dyDescent="0.25">
      <c r="A792" s="96">
        <f t="shared" si="25"/>
        <v>791</v>
      </c>
      <c r="B792" s="93"/>
      <c r="C792" s="93"/>
      <c r="D792" s="92"/>
      <c r="E792" s="97" t="str">
        <f t="shared" si="24"/>
        <v/>
      </c>
      <c r="F792" s="93"/>
      <c r="G792" s="92"/>
      <c r="H792" s="98" t="str">
        <f>IF(B792="","",IF(IF(ISNA(VLOOKUP(A792,RESULTS!$D$2:$D$1001,1,0)),"",VLOOKUP(A792,RESULTS!$D$2:$D$1001,1,0))=A792,"","X"))</f>
        <v/>
      </c>
    </row>
    <row r="793" spans="1:8" x14ac:dyDescent="0.25">
      <c r="A793" s="96">
        <f t="shared" si="25"/>
        <v>792</v>
      </c>
      <c r="B793" s="93"/>
      <c r="C793" s="93"/>
      <c r="D793" s="92"/>
      <c r="E793" s="97" t="str">
        <f t="shared" si="24"/>
        <v/>
      </c>
      <c r="F793" s="93"/>
      <c r="G793" s="92"/>
      <c r="H793" s="98" t="str">
        <f>IF(B793="","",IF(IF(ISNA(VLOOKUP(A793,RESULTS!$D$2:$D$1001,1,0)),"",VLOOKUP(A793,RESULTS!$D$2:$D$1001,1,0))=A793,"","X"))</f>
        <v/>
      </c>
    </row>
    <row r="794" spans="1:8" x14ac:dyDescent="0.25">
      <c r="A794" s="96">
        <f t="shared" si="25"/>
        <v>793</v>
      </c>
      <c r="B794" s="93"/>
      <c r="C794" s="93"/>
      <c r="D794" s="92"/>
      <c r="E794" s="97" t="str">
        <f t="shared" si="24"/>
        <v/>
      </c>
      <c r="F794" s="93"/>
      <c r="G794" s="92"/>
      <c r="H794" s="98" t="str">
        <f>IF(B794="","",IF(IF(ISNA(VLOOKUP(A794,RESULTS!$D$2:$D$1001,1,0)),"",VLOOKUP(A794,RESULTS!$D$2:$D$1001,1,0))=A794,"","X"))</f>
        <v/>
      </c>
    </row>
    <row r="795" spans="1:8" x14ac:dyDescent="0.25">
      <c r="A795" s="96">
        <f t="shared" si="25"/>
        <v>794</v>
      </c>
      <c r="B795" s="93"/>
      <c r="C795" s="93"/>
      <c r="D795" s="92"/>
      <c r="E795" s="97" t="str">
        <f t="shared" si="24"/>
        <v/>
      </c>
      <c r="F795" s="93"/>
      <c r="G795" s="92"/>
      <c r="H795" s="98" t="str">
        <f>IF(B795="","",IF(IF(ISNA(VLOOKUP(A795,RESULTS!$D$2:$D$1001,1,0)),"",VLOOKUP(A795,RESULTS!$D$2:$D$1001,1,0))=A795,"","X"))</f>
        <v/>
      </c>
    </row>
    <row r="796" spans="1:8" x14ac:dyDescent="0.25">
      <c r="A796" s="96">
        <f t="shared" si="25"/>
        <v>795</v>
      </c>
      <c r="B796" s="93"/>
      <c r="C796" s="93"/>
      <c r="D796" s="92"/>
      <c r="E796" s="97" t="str">
        <f t="shared" si="24"/>
        <v/>
      </c>
      <c r="F796" s="93"/>
      <c r="G796" s="92"/>
      <c r="H796" s="98" t="str">
        <f>IF(B796="","",IF(IF(ISNA(VLOOKUP(A796,RESULTS!$D$2:$D$1001,1,0)),"",VLOOKUP(A796,RESULTS!$D$2:$D$1001,1,0))=A796,"","X"))</f>
        <v/>
      </c>
    </row>
    <row r="797" spans="1:8" x14ac:dyDescent="0.25">
      <c r="A797" s="96">
        <f t="shared" si="25"/>
        <v>796</v>
      </c>
      <c r="B797" s="93"/>
      <c r="C797" s="93"/>
      <c r="D797" s="92"/>
      <c r="E797" s="97" t="str">
        <f t="shared" si="24"/>
        <v/>
      </c>
      <c r="F797" s="93"/>
      <c r="G797" s="92"/>
      <c r="H797" s="98" t="str">
        <f>IF(B797="","",IF(IF(ISNA(VLOOKUP(A797,RESULTS!$D$2:$D$1001,1,0)),"",VLOOKUP(A797,RESULTS!$D$2:$D$1001,1,0))=A797,"","X"))</f>
        <v/>
      </c>
    </row>
    <row r="798" spans="1:8" x14ac:dyDescent="0.25">
      <c r="A798" s="96">
        <f t="shared" si="25"/>
        <v>797</v>
      </c>
      <c r="B798" s="93"/>
      <c r="C798" s="93"/>
      <c r="D798" s="92"/>
      <c r="E798" s="97" t="str">
        <f t="shared" si="24"/>
        <v/>
      </c>
      <c r="F798" s="93"/>
      <c r="G798" s="92"/>
      <c r="H798" s="98" t="str">
        <f>IF(B798="","",IF(IF(ISNA(VLOOKUP(A798,RESULTS!$D$2:$D$1001,1,0)),"",VLOOKUP(A798,RESULTS!$D$2:$D$1001,1,0))=A798,"","X"))</f>
        <v/>
      </c>
    </row>
    <row r="799" spans="1:8" x14ac:dyDescent="0.25">
      <c r="A799" s="96">
        <f t="shared" si="25"/>
        <v>798</v>
      </c>
      <c r="B799" s="93"/>
      <c r="C799" s="93"/>
      <c r="D799" s="92"/>
      <c r="E799" s="97" t="str">
        <f t="shared" si="24"/>
        <v/>
      </c>
      <c r="F799" s="93"/>
      <c r="G799" s="92"/>
      <c r="H799" s="98" t="str">
        <f>IF(B799="","",IF(IF(ISNA(VLOOKUP(A799,RESULTS!$D$2:$D$1001,1,0)),"",VLOOKUP(A799,RESULTS!$D$2:$D$1001,1,0))=A799,"","X"))</f>
        <v/>
      </c>
    </row>
    <row r="800" spans="1:8" x14ac:dyDescent="0.25">
      <c r="A800" s="96">
        <f t="shared" si="25"/>
        <v>799</v>
      </c>
      <c r="B800" s="93"/>
      <c r="C800" s="93"/>
      <c r="D800" s="92"/>
      <c r="E800" s="97" t="str">
        <f t="shared" si="24"/>
        <v/>
      </c>
      <c r="F800" s="93"/>
      <c r="G800" s="92"/>
      <c r="H800" s="98" t="str">
        <f>IF(B800="","",IF(IF(ISNA(VLOOKUP(A800,RESULTS!$D$2:$D$1001,1,0)),"",VLOOKUP(A800,RESULTS!$D$2:$D$1001,1,0))=A800,"","X"))</f>
        <v/>
      </c>
    </row>
    <row r="801" spans="1:8" x14ac:dyDescent="0.25">
      <c r="A801" s="96">
        <f t="shared" si="25"/>
        <v>800</v>
      </c>
      <c r="B801" s="93"/>
      <c r="C801" s="93"/>
      <c r="D801" s="92"/>
      <c r="E801" s="97" t="str">
        <f t="shared" si="24"/>
        <v/>
      </c>
      <c r="F801" s="93"/>
      <c r="G801" s="92"/>
      <c r="H801" s="98" t="str">
        <f>IF(B801="","",IF(IF(ISNA(VLOOKUP(A801,RESULTS!$D$2:$D$1001,1,0)),"",VLOOKUP(A801,RESULTS!$D$2:$D$1001,1,0))=A801,"","X"))</f>
        <v/>
      </c>
    </row>
    <row r="802" spans="1:8" x14ac:dyDescent="0.25">
      <c r="A802" s="96">
        <f t="shared" si="25"/>
        <v>801</v>
      </c>
      <c r="B802" s="93"/>
      <c r="C802" s="93"/>
      <c r="D802" s="92"/>
      <c r="E802" s="97" t="str">
        <f t="shared" si="24"/>
        <v/>
      </c>
      <c r="F802" s="93"/>
      <c r="G802" s="92"/>
      <c r="H802" s="98" t="str">
        <f>IF(B802="","",IF(IF(ISNA(VLOOKUP(A802,RESULTS!$D$2:$D$1001,1,0)),"",VLOOKUP(A802,RESULTS!$D$2:$D$1001,1,0))=A802,"","X"))</f>
        <v/>
      </c>
    </row>
    <row r="803" spans="1:8" x14ac:dyDescent="0.25">
      <c r="A803" s="96">
        <f t="shared" si="25"/>
        <v>802</v>
      </c>
      <c r="B803" s="93"/>
      <c r="C803" s="93"/>
      <c r="D803" s="92"/>
      <c r="E803" s="97" t="str">
        <f t="shared" si="24"/>
        <v/>
      </c>
      <c r="F803" s="93"/>
      <c r="G803" s="92"/>
      <c r="H803" s="98" t="str">
        <f>IF(B803="","",IF(IF(ISNA(VLOOKUP(A803,RESULTS!$D$2:$D$1001,1,0)),"",VLOOKUP(A803,RESULTS!$D$2:$D$1001,1,0))=A803,"","X"))</f>
        <v/>
      </c>
    </row>
    <row r="804" spans="1:8" x14ac:dyDescent="0.25">
      <c r="A804" s="96">
        <f t="shared" si="25"/>
        <v>803</v>
      </c>
      <c r="B804" s="93"/>
      <c r="C804" s="93"/>
      <c r="D804" s="92"/>
      <c r="E804" s="97" t="str">
        <f t="shared" si="24"/>
        <v/>
      </c>
      <c r="F804" s="93"/>
      <c r="G804" s="92"/>
      <c r="H804" s="98" t="str">
        <f>IF(B804="","",IF(IF(ISNA(VLOOKUP(A804,RESULTS!$D$2:$D$1001,1,0)),"",VLOOKUP(A804,RESULTS!$D$2:$D$1001,1,0))=A804,"","X"))</f>
        <v/>
      </c>
    </row>
    <row r="805" spans="1:8" x14ac:dyDescent="0.25">
      <c r="A805" s="96">
        <f t="shared" si="25"/>
        <v>804</v>
      </c>
      <c r="B805" s="93"/>
      <c r="C805" s="93"/>
      <c r="D805" s="92"/>
      <c r="E805" s="97" t="str">
        <f t="shared" si="24"/>
        <v/>
      </c>
      <c r="F805" s="93"/>
      <c r="G805" s="92"/>
      <c r="H805" s="98" t="str">
        <f>IF(B805="","",IF(IF(ISNA(VLOOKUP(A805,RESULTS!$D$2:$D$1001,1,0)),"",VLOOKUP(A805,RESULTS!$D$2:$D$1001,1,0))=A805,"","X"))</f>
        <v/>
      </c>
    </row>
    <row r="806" spans="1:8" x14ac:dyDescent="0.25">
      <c r="A806" s="96">
        <f t="shared" si="25"/>
        <v>805</v>
      </c>
      <c r="B806" s="93"/>
      <c r="C806" s="93"/>
      <c r="D806" s="92"/>
      <c r="E806" s="97" t="str">
        <f t="shared" si="24"/>
        <v/>
      </c>
      <c r="F806" s="93"/>
      <c r="G806" s="92"/>
      <c r="H806" s="98" t="str">
        <f>IF(B806="","",IF(IF(ISNA(VLOOKUP(A806,RESULTS!$D$2:$D$1001,1,0)),"",VLOOKUP(A806,RESULTS!$D$2:$D$1001,1,0))=A806,"","X"))</f>
        <v/>
      </c>
    </row>
    <row r="807" spans="1:8" x14ac:dyDescent="0.25">
      <c r="A807" s="96">
        <f t="shared" si="25"/>
        <v>806</v>
      </c>
      <c r="B807" s="93"/>
      <c r="C807" s="93"/>
      <c r="D807" s="92"/>
      <c r="E807" s="97" t="str">
        <f t="shared" ref="E807:E870" si="26">LEFT(D807,1)</f>
        <v/>
      </c>
      <c r="F807" s="93"/>
      <c r="G807" s="92"/>
      <c r="H807" s="98" t="str">
        <f>IF(B807="","",IF(IF(ISNA(VLOOKUP(A807,RESULTS!$D$2:$D$1001,1,0)),"",VLOOKUP(A807,RESULTS!$D$2:$D$1001,1,0))=A807,"","X"))</f>
        <v/>
      </c>
    </row>
    <row r="808" spans="1:8" x14ac:dyDescent="0.25">
      <c r="A808" s="96">
        <f t="shared" si="25"/>
        <v>807</v>
      </c>
      <c r="B808" s="93"/>
      <c r="C808" s="93"/>
      <c r="D808" s="92"/>
      <c r="E808" s="97" t="str">
        <f t="shared" si="26"/>
        <v/>
      </c>
      <c r="F808" s="93"/>
      <c r="G808" s="92"/>
      <c r="H808" s="98" t="str">
        <f>IF(B808="","",IF(IF(ISNA(VLOOKUP(A808,RESULTS!$D$2:$D$1001,1,0)),"",VLOOKUP(A808,RESULTS!$D$2:$D$1001,1,0))=A808,"","X"))</f>
        <v/>
      </c>
    </row>
    <row r="809" spans="1:8" x14ac:dyDescent="0.25">
      <c r="A809" s="96">
        <f t="shared" si="25"/>
        <v>808</v>
      </c>
      <c r="B809" s="93"/>
      <c r="C809" s="93"/>
      <c r="D809" s="92"/>
      <c r="E809" s="97" t="str">
        <f t="shared" si="26"/>
        <v/>
      </c>
      <c r="F809" s="93"/>
      <c r="G809" s="92"/>
      <c r="H809" s="98" t="str">
        <f>IF(B809="","",IF(IF(ISNA(VLOOKUP(A809,RESULTS!$D$2:$D$1001,1,0)),"",VLOOKUP(A809,RESULTS!$D$2:$D$1001,1,0))=A809,"","X"))</f>
        <v/>
      </c>
    </row>
    <row r="810" spans="1:8" x14ac:dyDescent="0.25">
      <c r="A810" s="96">
        <f t="shared" si="25"/>
        <v>809</v>
      </c>
      <c r="B810" s="93"/>
      <c r="C810" s="93"/>
      <c r="D810" s="92"/>
      <c r="E810" s="97" t="str">
        <f t="shared" si="26"/>
        <v/>
      </c>
      <c r="F810" s="93"/>
      <c r="G810" s="92"/>
      <c r="H810" s="98" t="str">
        <f>IF(B810="","",IF(IF(ISNA(VLOOKUP(A810,RESULTS!$D$2:$D$1001,1,0)),"",VLOOKUP(A810,RESULTS!$D$2:$D$1001,1,0))=A810,"","X"))</f>
        <v/>
      </c>
    </row>
    <row r="811" spans="1:8" x14ac:dyDescent="0.25">
      <c r="A811" s="96">
        <f t="shared" si="25"/>
        <v>810</v>
      </c>
      <c r="B811" s="93"/>
      <c r="C811" s="93"/>
      <c r="D811" s="92"/>
      <c r="E811" s="97" t="str">
        <f t="shared" si="26"/>
        <v/>
      </c>
      <c r="F811" s="93"/>
      <c r="G811" s="92"/>
      <c r="H811" s="98" t="str">
        <f>IF(B811="","",IF(IF(ISNA(VLOOKUP(A811,RESULTS!$D$2:$D$1001,1,0)),"",VLOOKUP(A811,RESULTS!$D$2:$D$1001,1,0))=A811,"","X"))</f>
        <v/>
      </c>
    </row>
    <row r="812" spans="1:8" x14ac:dyDescent="0.25">
      <c r="A812" s="96">
        <f t="shared" si="25"/>
        <v>811</v>
      </c>
      <c r="B812" s="93"/>
      <c r="C812" s="93"/>
      <c r="D812" s="92"/>
      <c r="E812" s="97" t="str">
        <f t="shared" si="26"/>
        <v/>
      </c>
      <c r="F812" s="93"/>
      <c r="G812" s="92"/>
      <c r="H812" s="98" t="str">
        <f>IF(B812="","",IF(IF(ISNA(VLOOKUP(A812,RESULTS!$D$2:$D$1001,1,0)),"",VLOOKUP(A812,RESULTS!$D$2:$D$1001,1,0))=A812,"","X"))</f>
        <v/>
      </c>
    </row>
    <row r="813" spans="1:8" x14ac:dyDescent="0.25">
      <c r="A813" s="96">
        <f t="shared" si="25"/>
        <v>812</v>
      </c>
      <c r="B813" s="93"/>
      <c r="C813" s="93"/>
      <c r="D813" s="92"/>
      <c r="E813" s="97" t="str">
        <f t="shared" si="26"/>
        <v/>
      </c>
      <c r="F813" s="93"/>
      <c r="G813" s="92"/>
      <c r="H813" s="98" t="str">
        <f>IF(B813="","",IF(IF(ISNA(VLOOKUP(A813,RESULTS!$D$2:$D$1001,1,0)),"",VLOOKUP(A813,RESULTS!$D$2:$D$1001,1,0))=A813,"","X"))</f>
        <v/>
      </c>
    </row>
    <row r="814" spans="1:8" x14ac:dyDescent="0.25">
      <c r="A814" s="96">
        <f t="shared" si="25"/>
        <v>813</v>
      </c>
      <c r="B814" s="93"/>
      <c r="C814" s="93"/>
      <c r="D814" s="92"/>
      <c r="E814" s="97" t="str">
        <f t="shared" si="26"/>
        <v/>
      </c>
      <c r="F814" s="93"/>
      <c r="G814" s="92"/>
      <c r="H814" s="98" t="str">
        <f>IF(B814="","",IF(IF(ISNA(VLOOKUP(A814,RESULTS!$D$2:$D$1001,1,0)),"",VLOOKUP(A814,RESULTS!$D$2:$D$1001,1,0))=A814,"","X"))</f>
        <v/>
      </c>
    </row>
    <row r="815" spans="1:8" x14ac:dyDescent="0.25">
      <c r="A815" s="96">
        <f t="shared" si="25"/>
        <v>814</v>
      </c>
      <c r="B815" s="93"/>
      <c r="C815" s="93"/>
      <c r="D815" s="92"/>
      <c r="E815" s="97" t="str">
        <f t="shared" si="26"/>
        <v/>
      </c>
      <c r="F815" s="93"/>
      <c r="G815" s="92"/>
      <c r="H815" s="98" t="str">
        <f>IF(B815="","",IF(IF(ISNA(VLOOKUP(A815,RESULTS!$D$2:$D$1001,1,0)),"",VLOOKUP(A815,RESULTS!$D$2:$D$1001,1,0))=A815,"","X"))</f>
        <v/>
      </c>
    </row>
    <row r="816" spans="1:8" x14ac:dyDescent="0.25">
      <c r="A816" s="96">
        <f t="shared" si="25"/>
        <v>815</v>
      </c>
      <c r="B816" s="93"/>
      <c r="C816" s="93"/>
      <c r="D816" s="92"/>
      <c r="E816" s="97" t="str">
        <f t="shared" si="26"/>
        <v/>
      </c>
      <c r="F816" s="93"/>
      <c r="G816" s="92"/>
      <c r="H816" s="98" t="str">
        <f>IF(B816="","",IF(IF(ISNA(VLOOKUP(A816,RESULTS!$D$2:$D$1001,1,0)),"",VLOOKUP(A816,RESULTS!$D$2:$D$1001,1,0))=A816,"","X"))</f>
        <v/>
      </c>
    </row>
    <row r="817" spans="1:8" x14ac:dyDescent="0.25">
      <c r="A817" s="96">
        <f t="shared" si="25"/>
        <v>816</v>
      </c>
      <c r="B817" s="93"/>
      <c r="C817" s="93"/>
      <c r="D817" s="92"/>
      <c r="E817" s="97" t="str">
        <f t="shared" si="26"/>
        <v/>
      </c>
      <c r="F817" s="93"/>
      <c r="G817" s="92"/>
      <c r="H817" s="98" t="str">
        <f>IF(B817="","",IF(IF(ISNA(VLOOKUP(A817,RESULTS!$D$2:$D$1001,1,0)),"",VLOOKUP(A817,RESULTS!$D$2:$D$1001,1,0))=A817,"","X"))</f>
        <v/>
      </c>
    </row>
    <row r="818" spans="1:8" x14ac:dyDescent="0.25">
      <c r="A818" s="96">
        <f t="shared" si="25"/>
        <v>817</v>
      </c>
      <c r="B818" s="93"/>
      <c r="C818" s="93"/>
      <c r="D818" s="92"/>
      <c r="E818" s="97" t="str">
        <f t="shared" si="26"/>
        <v/>
      </c>
      <c r="F818" s="93"/>
      <c r="G818" s="92"/>
      <c r="H818" s="98" t="str">
        <f>IF(B818="","",IF(IF(ISNA(VLOOKUP(A818,RESULTS!$D$2:$D$1001,1,0)),"",VLOOKUP(A818,RESULTS!$D$2:$D$1001,1,0))=A818,"","X"))</f>
        <v/>
      </c>
    </row>
    <row r="819" spans="1:8" x14ac:dyDescent="0.25">
      <c r="A819" s="96">
        <f t="shared" si="25"/>
        <v>818</v>
      </c>
      <c r="B819" s="93"/>
      <c r="C819" s="93"/>
      <c r="D819" s="92"/>
      <c r="E819" s="97" t="str">
        <f t="shared" si="26"/>
        <v/>
      </c>
      <c r="F819" s="93"/>
      <c r="G819" s="92"/>
      <c r="H819" s="98" t="str">
        <f>IF(B819="","",IF(IF(ISNA(VLOOKUP(A819,RESULTS!$D$2:$D$1001,1,0)),"",VLOOKUP(A819,RESULTS!$D$2:$D$1001,1,0))=A819,"","X"))</f>
        <v/>
      </c>
    </row>
    <row r="820" spans="1:8" x14ac:dyDescent="0.25">
      <c r="A820" s="96">
        <f t="shared" si="25"/>
        <v>819</v>
      </c>
      <c r="B820" s="93"/>
      <c r="C820" s="93"/>
      <c r="D820" s="92"/>
      <c r="E820" s="97" t="str">
        <f t="shared" si="26"/>
        <v/>
      </c>
      <c r="F820" s="93"/>
      <c r="G820" s="92"/>
      <c r="H820" s="98" t="str">
        <f>IF(B820="","",IF(IF(ISNA(VLOOKUP(A820,RESULTS!$D$2:$D$1001,1,0)),"",VLOOKUP(A820,RESULTS!$D$2:$D$1001,1,0))=A820,"","X"))</f>
        <v/>
      </c>
    </row>
    <row r="821" spans="1:8" x14ac:dyDescent="0.25">
      <c r="A821" s="96">
        <f t="shared" si="25"/>
        <v>820</v>
      </c>
      <c r="B821" s="93"/>
      <c r="C821" s="93"/>
      <c r="D821" s="92"/>
      <c r="E821" s="97" t="str">
        <f t="shared" si="26"/>
        <v/>
      </c>
      <c r="F821" s="93"/>
      <c r="G821" s="92"/>
      <c r="H821" s="98" t="str">
        <f>IF(B821="","",IF(IF(ISNA(VLOOKUP(A821,RESULTS!$D$2:$D$1001,1,0)),"",VLOOKUP(A821,RESULTS!$D$2:$D$1001,1,0))=A821,"","X"))</f>
        <v/>
      </c>
    </row>
    <row r="822" spans="1:8" x14ac:dyDescent="0.25">
      <c r="A822" s="96">
        <f t="shared" si="25"/>
        <v>821</v>
      </c>
      <c r="B822" s="93"/>
      <c r="C822" s="93"/>
      <c r="D822" s="92"/>
      <c r="E822" s="97" t="str">
        <f t="shared" si="26"/>
        <v/>
      </c>
      <c r="F822" s="93"/>
      <c r="G822" s="92"/>
      <c r="H822" s="98" t="str">
        <f>IF(B822="","",IF(IF(ISNA(VLOOKUP(A822,RESULTS!$D$2:$D$1001,1,0)),"",VLOOKUP(A822,RESULTS!$D$2:$D$1001,1,0))=A822,"","X"))</f>
        <v/>
      </c>
    </row>
    <row r="823" spans="1:8" x14ac:dyDescent="0.25">
      <c r="A823" s="96">
        <f t="shared" si="25"/>
        <v>822</v>
      </c>
      <c r="B823" s="93"/>
      <c r="C823" s="93"/>
      <c r="D823" s="92"/>
      <c r="E823" s="97" t="str">
        <f t="shared" si="26"/>
        <v/>
      </c>
      <c r="F823" s="93"/>
      <c r="G823" s="92"/>
      <c r="H823" s="98" t="str">
        <f>IF(B823="","",IF(IF(ISNA(VLOOKUP(A823,RESULTS!$D$2:$D$1001,1,0)),"",VLOOKUP(A823,RESULTS!$D$2:$D$1001,1,0))=A823,"","X"))</f>
        <v/>
      </c>
    </row>
    <row r="824" spans="1:8" x14ac:dyDescent="0.25">
      <c r="A824" s="96">
        <f t="shared" si="25"/>
        <v>823</v>
      </c>
      <c r="B824" s="93"/>
      <c r="C824" s="93"/>
      <c r="D824" s="92"/>
      <c r="E824" s="97" t="str">
        <f t="shared" si="26"/>
        <v/>
      </c>
      <c r="F824" s="93"/>
      <c r="G824" s="92"/>
      <c r="H824" s="98" t="str">
        <f>IF(B824="","",IF(IF(ISNA(VLOOKUP(A824,RESULTS!$D$2:$D$1001,1,0)),"",VLOOKUP(A824,RESULTS!$D$2:$D$1001,1,0))=A824,"","X"))</f>
        <v/>
      </c>
    </row>
    <row r="825" spans="1:8" x14ac:dyDescent="0.25">
      <c r="A825" s="96">
        <f t="shared" si="25"/>
        <v>824</v>
      </c>
      <c r="B825" s="93"/>
      <c r="C825" s="93"/>
      <c r="D825" s="92"/>
      <c r="E825" s="97" t="str">
        <f t="shared" si="26"/>
        <v/>
      </c>
      <c r="F825" s="93"/>
      <c r="G825" s="92"/>
      <c r="H825" s="98" t="str">
        <f>IF(B825="","",IF(IF(ISNA(VLOOKUP(A825,RESULTS!$D$2:$D$1001,1,0)),"",VLOOKUP(A825,RESULTS!$D$2:$D$1001,1,0))=A825,"","X"))</f>
        <v/>
      </c>
    </row>
    <row r="826" spans="1:8" x14ac:dyDescent="0.25">
      <c r="A826" s="96">
        <f t="shared" si="25"/>
        <v>825</v>
      </c>
      <c r="B826" s="93"/>
      <c r="C826" s="93"/>
      <c r="D826" s="92"/>
      <c r="E826" s="97" t="str">
        <f t="shared" si="26"/>
        <v/>
      </c>
      <c r="F826" s="93"/>
      <c r="G826" s="92"/>
      <c r="H826" s="98" t="str">
        <f>IF(B826="","",IF(IF(ISNA(VLOOKUP(A826,RESULTS!$D$2:$D$1001,1,0)),"",VLOOKUP(A826,RESULTS!$D$2:$D$1001,1,0))=A826,"","X"))</f>
        <v/>
      </c>
    </row>
    <row r="827" spans="1:8" x14ac:dyDescent="0.25">
      <c r="A827" s="96">
        <f t="shared" si="25"/>
        <v>826</v>
      </c>
      <c r="B827" s="93"/>
      <c r="C827" s="93"/>
      <c r="D827" s="92"/>
      <c r="E827" s="97" t="str">
        <f t="shared" si="26"/>
        <v/>
      </c>
      <c r="F827" s="93"/>
      <c r="G827" s="92"/>
      <c r="H827" s="98" t="str">
        <f>IF(B827="","",IF(IF(ISNA(VLOOKUP(A827,RESULTS!$D$2:$D$1001,1,0)),"",VLOOKUP(A827,RESULTS!$D$2:$D$1001,1,0))=A827,"","X"))</f>
        <v/>
      </c>
    </row>
    <row r="828" spans="1:8" x14ac:dyDescent="0.25">
      <c r="A828" s="96">
        <f t="shared" si="25"/>
        <v>827</v>
      </c>
      <c r="B828" s="93"/>
      <c r="C828" s="93"/>
      <c r="D828" s="92"/>
      <c r="E828" s="97" t="str">
        <f t="shared" si="26"/>
        <v/>
      </c>
      <c r="F828" s="93"/>
      <c r="G828" s="92"/>
      <c r="H828" s="98" t="str">
        <f>IF(B828="","",IF(IF(ISNA(VLOOKUP(A828,RESULTS!$D$2:$D$1001,1,0)),"",VLOOKUP(A828,RESULTS!$D$2:$D$1001,1,0))=A828,"","X"))</f>
        <v/>
      </c>
    </row>
    <row r="829" spans="1:8" x14ac:dyDescent="0.25">
      <c r="A829" s="96">
        <f t="shared" si="25"/>
        <v>828</v>
      </c>
      <c r="B829" s="93"/>
      <c r="C829" s="93"/>
      <c r="D829" s="92"/>
      <c r="E829" s="97" t="str">
        <f t="shared" si="26"/>
        <v/>
      </c>
      <c r="F829" s="93"/>
      <c r="G829" s="92"/>
      <c r="H829" s="98" t="str">
        <f>IF(B829="","",IF(IF(ISNA(VLOOKUP(A829,RESULTS!$D$2:$D$1001,1,0)),"",VLOOKUP(A829,RESULTS!$D$2:$D$1001,1,0))=A829,"","X"))</f>
        <v/>
      </c>
    </row>
    <row r="830" spans="1:8" x14ac:dyDescent="0.25">
      <c r="A830" s="96">
        <f t="shared" si="25"/>
        <v>829</v>
      </c>
      <c r="B830" s="93"/>
      <c r="C830" s="93"/>
      <c r="D830" s="92"/>
      <c r="E830" s="97" t="str">
        <f t="shared" si="26"/>
        <v/>
      </c>
      <c r="F830" s="93"/>
      <c r="G830" s="92"/>
      <c r="H830" s="98" t="str">
        <f>IF(B830="","",IF(IF(ISNA(VLOOKUP(A830,RESULTS!$D$2:$D$1001,1,0)),"",VLOOKUP(A830,RESULTS!$D$2:$D$1001,1,0))=A830,"","X"))</f>
        <v/>
      </c>
    </row>
    <row r="831" spans="1:8" x14ac:dyDescent="0.25">
      <c r="A831" s="96">
        <f t="shared" si="25"/>
        <v>830</v>
      </c>
      <c r="B831" s="93"/>
      <c r="C831" s="93"/>
      <c r="D831" s="92"/>
      <c r="E831" s="97" t="str">
        <f t="shared" si="26"/>
        <v/>
      </c>
      <c r="F831" s="93"/>
      <c r="G831" s="92"/>
      <c r="H831" s="98" t="str">
        <f>IF(B831="","",IF(IF(ISNA(VLOOKUP(A831,RESULTS!$D$2:$D$1001,1,0)),"",VLOOKUP(A831,RESULTS!$D$2:$D$1001,1,0))=A831,"","X"))</f>
        <v/>
      </c>
    </row>
    <row r="832" spans="1:8" x14ac:dyDescent="0.25">
      <c r="A832" s="96">
        <f t="shared" si="25"/>
        <v>831</v>
      </c>
      <c r="B832" s="93"/>
      <c r="C832" s="93"/>
      <c r="D832" s="92"/>
      <c r="E832" s="97" t="str">
        <f t="shared" si="26"/>
        <v/>
      </c>
      <c r="F832" s="93"/>
      <c r="G832" s="92"/>
      <c r="H832" s="98" t="str">
        <f>IF(B832="","",IF(IF(ISNA(VLOOKUP(A832,RESULTS!$D$2:$D$1001,1,0)),"",VLOOKUP(A832,RESULTS!$D$2:$D$1001,1,0))=A832,"","X"))</f>
        <v/>
      </c>
    </row>
    <row r="833" spans="1:8" x14ac:dyDescent="0.25">
      <c r="A833" s="96">
        <f t="shared" si="25"/>
        <v>832</v>
      </c>
      <c r="B833" s="93"/>
      <c r="C833" s="93"/>
      <c r="D833" s="92"/>
      <c r="E833" s="97" t="str">
        <f t="shared" si="26"/>
        <v/>
      </c>
      <c r="F833" s="93"/>
      <c r="G833" s="92"/>
      <c r="H833" s="98" t="str">
        <f>IF(B833="","",IF(IF(ISNA(VLOOKUP(A833,RESULTS!$D$2:$D$1001,1,0)),"",VLOOKUP(A833,RESULTS!$D$2:$D$1001,1,0))=A833,"","X"))</f>
        <v/>
      </c>
    </row>
    <row r="834" spans="1:8" x14ac:dyDescent="0.25">
      <c r="A834" s="96">
        <f t="shared" si="25"/>
        <v>833</v>
      </c>
      <c r="B834" s="93"/>
      <c r="C834" s="93"/>
      <c r="D834" s="92"/>
      <c r="E834" s="97" t="str">
        <f t="shared" si="26"/>
        <v/>
      </c>
      <c r="F834" s="93"/>
      <c r="G834" s="92"/>
      <c r="H834" s="98" t="str">
        <f>IF(B834="","",IF(IF(ISNA(VLOOKUP(A834,RESULTS!$D$2:$D$1001,1,0)),"",VLOOKUP(A834,RESULTS!$D$2:$D$1001,1,0))=A834,"","X"))</f>
        <v/>
      </c>
    </row>
    <row r="835" spans="1:8" x14ac:dyDescent="0.25">
      <c r="A835" s="96">
        <f t="shared" ref="A835:A898" si="27">A834+1</f>
        <v>834</v>
      </c>
      <c r="B835" s="93"/>
      <c r="C835" s="93"/>
      <c r="D835" s="92"/>
      <c r="E835" s="97" t="str">
        <f t="shared" si="26"/>
        <v/>
      </c>
      <c r="F835" s="93"/>
      <c r="G835" s="92"/>
      <c r="H835" s="98" t="str">
        <f>IF(B835="","",IF(IF(ISNA(VLOOKUP(A835,RESULTS!$D$2:$D$1001,1,0)),"",VLOOKUP(A835,RESULTS!$D$2:$D$1001,1,0))=A835,"","X"))</f>
        <v/>
      </c>
    </row>
    <row r="836" spans="1:8" x14ac:dyDescent="0.25">
      <c r="A836" s="96">
        <f t="shared" si="27"/>
        <v>835</v>
      </c>
      <c r="B836" s="93"/>
      <c r="C836" s="93"/>
      <c r="D836" s="92"/>
      <c r="E836" s="97" t="str">
        <f t="shared" si="26"/>
        <v/>
      </c>
      <c r="F836" s="93"/>
      <c r="G836" s="92"/>
      <c r="H836" s="98" t="str">
        <f>IF(B836="","",IF(IF(ISNA(VLOOKUP(A836,RESULTS!$D$2:$D$1001,1,0)),"",VLOOKUP(A836,RESULTS!$D$2:$D$1001,1,0))=A836,"","X"))</f>
        <v/>
      </c>
    </row>
    <row r="837" spans="1:8" x14ac:dyDescent="0.25">
      <c r="A837" s="96">
        <f t="shared" si="27"/>
        <v>836</v>
      </c>
      <c r="B837" s="93"/>
      <c r="C837" s="93"/>
      <c r="D837" s="92"/>
      <c r="E837" s="97" t="str">
        <f t="shared" si="26"/>
        <v/>
      </c>
      <c r="F837" s="93"/>
      <c r="G837" s="92"/>
      <c r="H837" s="98" t="str">
        <f>IF(B837="","",IF(IF(ISNA(VLOOKUP(A837,RESULTS!$D$2:$D$1001,1,0)),"",VLOOKUP(A837,RESULTS!$D$2:$D$1001,1,0))=A837,"","X"))</f>
        <v/>
      </c>
    </row>
    <row r="838" spans="1:8" x14ac:dyDescent="0.25">
      <c r="A838" s="96">
        <f t="shared" si="27"/>
        <v>837</v>
      </c>
      <c r="B838" s="93"/>
      <c r="C838" s="93"/>
      <c r="D838" s="92"/>
      <c r="E838" s="97" t="str">
        <f t="shared" si="26"/>
        <v/>
      </c>
      <c r="F838" s="93"/>
      <c r="G838" s="92"/>
      <c r="H838" s="98" t="str">
        <f>IF(B838="","",IF(IF(ISNA(VLOOKUP(A838,RESULTS!$D$2:$D$1001,1,0)),"",VLOOKUP(A838,RESULTS!$D$2:$D$1001,1,0))=A838,"","X"))</f>
        <v/>
      </c>
    </row>
    <row r="839" spans="1:8" x14ac:dyDescent="0.25">
      <c r="A839" s="96">
        <f t="shared" si="27"/>
        <v>838</v>
      </c>
      <c r="B839" s="93"/>
      <c r="C839" s="93"/>
      <c r="D839" s="92"/>
      <c r="E839" s="97" t="str">
        <f t="shared" si="26"/>
        <v/>
      </c>
      <c r="F839" s="93"/>
      <c r="G839" s="92"/>
      <c r="H839" s="98" t="str">
        <f>IF(B839="","",IF(IF(ISNA(VLOOKUP(A839,RESULTS!$D$2:$D$1001,1,0)),"",VLOOKUP(A839,RESULTS!$D$2:$D$1001,1,0))=A839,"","X"))</f>
        <v/>
      </c>
    </row>
    <row r="840" spans="1:8" x14ac:dyDescent="0.25">
      <c r="A840" s="96">
        <f t="shared" si="27"/>
        <v>839</v>
      </c>
      <c r="B840" s="93"/>
      <c r="C840" s="93"/>
      <c r="D840" s="92"/>
      <c r="E840" s="97" t="str">
        <f t="shared" si="26"/>
        <v/>
      </c>
      <c r="F840" s="93"/>
      <c r="G840" s="92"/>
      <c r="H840" s="98" t="str">
        <f>IF(B840="","",IF(IF(ISNA(VLOOKUP(A840,RESULTS!$D$2:$D$1001,1,0)),"",VLOOKUP(A840,RESULTS!$D$2:$D$1001,1,0))=A840,"","X"))</f>
        <v/>
      </c>
    </row>
    <row r="841" spans="1:8" x14ac:dyDescent="0.25">
      <c r="A841" s="96">
        <f t="shared" si="27"/>
        <v>840</v>
      </c>
      <c r="B841" s="93"/>
      <c r="C841" s="93"/>
      <c r="D841" s="92"/>
      <c r="E841" s="97" t="str">
        <f t="shared" si="26"/>
        <v/>
      </c>
      <c r="F841" s="93"/>
      <c r="G841" s="92"/>
      <c r="H841" s="98" t="str">
        <f>IF(B841="","",IF(IF(ISNA(VLOOKUP(A841,RESULTS!$D$2:$D$1001,1,0)),"",VLOOKUP(A841,RESULTS!$D$2:$D$1001,1,0))=A841,"","X"))</f>
        <v/>
      </c>
    </row>
    <row r="842" spans="1:8" x14ac:dyDescent="0.25">
      <c r="A842" s="96">
        <f t="shared" si="27"/>
        <v>841</v>
      </c>
      <c r="B842" s="93"/>
      <c r="C842" s="93"/>
      <c r="D842" s="92"/>
      <c r="E842" s="97" t="str">
        <f t="shared" si="26"/>
        <v/>
      </c>
      <c r="F842" s="93"/>
      <c r="G842" s="92"/>
      <c r="H842" s="98" t="str">
        <f>IF(B842="","",IF(IF(ISNA(VLOOKUP(A842,RESULTS!$D$2:$D$1001,1,0)),"",VLOOKUP(A842,RESULTS!$D$2:$D$1001,1,0))=A842,"","X"))</f>
        <v/>
      </c>
    </row>
    <row r="843" spans="1:8" x14ac:dyDescent="0.25">
      <c r="A843" s="96">
        <f t="shared" si="27"/>
        <v>842</v>
      </c>
      <c r="B843" s="93"/>
      <c r="C843" s="93"/>
      <c r="D843" s="92"/>
      <c r="E843" s="97" t="str">
        <f t="shared" si="26"/>
        <v/>
      </c>
      <c r="F843" s="93"/>
      <c r="G843" s="92"/>
      <c r="H843" s="98" t="str">
        <f>IF(B843="","",IF(IF(ISNA(VLOOKUP(A843,RESULTS!$D$2:$D$1001,1,0)),"",VLOOKUP(A843,RESULTS!$D$2:$D$1001,1,0))=A843,"","X"))</f>
        <v/>
      </c>
    </row>
    <row r="844" spans="1:8" x14ac:dyDescent="0.25">
      <c r="A844" s="96">
        <f t="shared" si="27"/>
        <v>843</v>
      </c>
      <c r="B844" s="93"/>
      <c r="C844" s="93"/>
      <c r="D844" s="92"/>
      <c r="E844" s="97" t="str">
        <f t="shared" si="26"/>
        <v/>
      </c>
      <c r="F844" s="93"/>
      <c r="G844" s="92"/>
      <c r="H844" s="98" t="str">
        <f>IF(B844="","",IF(IF(ISNA(VLOOKUP(A844,RESULTS!$D$2:$D$1001,1,0)),"",VLOOKUP(A844,RESULTS!$D$2:$D$1001,1,0))=A844,"","X"))</f>
        <v/>
      </c>
    </row>
    <row r="845" spans="1:8" x14ac:dyDescent="0.25">
      <c r="A845" s="96">
        <f t="shared" si="27"/>
        <v>844</v>
      </c>
      <c r="B845" s="93"/>
      <c r="C845" s="93"/>
      <c r="D845" s="92"/>
      <c r="E845" s="97" t="str">
        <f t="shared" si="26"/>
        <v/>
      </c>
      <c r="F845" s="93"/>
      <c r="G845" s="92"/>
      <c r="H845" s="98" t="str">
        <f>IF(B845="","",IF(IF(ISNA(VLOOKUP(A845,RESULTS!$D$2:$D$1001,1,0)),"",VLOOKUP(A845,RESULTS!$D$2:$D$1001,1,0))=A845,"","X"))</f>
        <v/>
      </c>
    </row>
    <row r="846" spans="1:8" x14ac:dyDescent="0.25">
      <c r="A846" s="96">
        <f t="shared" si="27"/>
        <v>845</v>
      </c>
      <c r="B846" s="93"/>
      <c r="C846" s="93"/>
      <c r="D846" s="92"/>
      <c r="E846" s="97" t="str">
        <f t="shared" si="26"/>
        <v/>
      </c>
      <c r="F846" s="93"/>
      <c r="G846" s="92"/>
      <c r="H846" s="98" t="str">
        <f>IF(B846="","",IF(IF(ISNA(VLOOKUP(A846,RESULTS!$D$2:$D$1001,1,0)),"",VLOOKUP(A846,RESULTS!$D$2:$D$1001,1,0))=A846,"","X"))</f>
        <v/>
      </c>
    </row>
    <row r="847" spans="1:8" x14ac:dyDescent="0.25">
      <c r="A847" s="96">
        <f t="shared" si="27"/>
        <v>846</v>
      </c>
      <c r="B847" s="93"/>
      <c r="C847" s="93"/>
      <c r="D847" s="92"/>
      <c r="E847" s="97" t="str">
        <f t="shared" si="26"/>
        <v/>
      </c>
      <c r="F847" s="93"/>
      <c r="G847" s="92"/>
      <c r="H847" s="98" t="str">
        <f>IF(B847="","",IF(IF(ISNA(VLOOKUP(A847,RESULTS!$D$2:$D$1001,1,0)),"",VLOOKUP(A847,RESULTS!$D$2:$D$1001,1,0))=A847,"","X"))</f>
        <v/>
      </c>
    </row>
    <row r="848" spans="1:8" x14ac:dyDescent="0.25">
      <c r="A848" s="96">
        <f t="shared" si="27"/>
        <v>847</v>
      </c>
      <c r="B848" s="93"/>
      <c r="C848" s="93"/>
      <c r="D848" s="92"/>
      <c r="E848" s="97" t="str">
        <f t="shared" si="26"/>
        <v/>
      </c>
      <c r="F848" s="93"/>
      <c r="G848" s="92"/>
      <c r="H848" s="98" t="str">
        <f>IF(B848="","",IF(IF(ISNA(VLOOKUP(A848,RESULTS!$D$2:$D$1001,1,0)),"",VLOOKUP(A848,RESULTS!$D$2:$D$1001,1,0))=A848,"","X"))</f>
        <v/>
      </c>
    </row>
    <row r="849" spans="1:8" x14ac:dyDescent="0.25">
      <c r="A849" s="96">
        <f t="shared" si="27"/>
        <v>848</v>
      </c>
      <c r="B849" s="93"/>
      <c r="C849" s="93"/>
      <c r="D849" s="92"/>
      <c r="E849" s="97" t="str">
        <f t="shared" si="26"/>
        <v/>
      </c>
      <c r="F849" s="93"/>
      <c r="G849" s="92"/>
      <c r="H849" s="98" t="str">
        <f>IF(B849="","",IF(IF(ISNA(VLOOKUP(A849,RESULTS!$D$2:$D$1001,1,0)),"",VLOOKUP(A849,RESULTS!$D$2:$D$1001,1,0))=A849,"","X"))</f>
        <v/>
      </c>
    </row>
    <row r="850" spans="1:8" x14ac:dyDescent="0.25">
      <c r="A850" s="96">
        <f t="shared" si="27"/>
        <v>849</v>
      </c>
      <c r="B850" s="93"/>
      <c r="C850" s="93"/>
      <c r="D850" s="92"/>
      <c r="E850" s="97" t="str">
        <f t="shared" si="26"/>
        <v/>
      </c>
      <c r="F850" s="93"/>
      <c r="G850" s="92"/>
      <c r="H850" s="98" t="str">
        <f>IF(B850="","",IF(IF(ISNA(VLOOKUP(A850,RESULTS!$D$2:$D$1001,1,0)),"",VLOOKUP(A850,RESULTS!$D$2:$D$1001,1,0))=A850,"","X"))</f>
        <v/>
      </c>
    </row>
    <row r="851" spans="1:8" x14ac:dyDescent="0.25">
      <c r="A851" s="96">
        <f t="shared" si="27"/>
        <v>850</v>
      </c>
      <c r="B851" s="93"/>
      <c r="C851" s="93"/>
      <c r="D851" s="92"/>
      <c r="E851" s="97" t="str">
        <f t="shared" si="26"/>
        <v/>
      </c>
      <c r="F851" s="93"/>
      <c r="G851" s="92"/>
      <c r="H851" s="98" t="str">
        <f>IF(B851="","",IF(IF(ISNA(VLOOKUP(A851,RESULTS!$D$2:$D$1001,1,0)),"",VLOOKUP(A851,RESULTS!$D$2:$D$1001,1,0))=A851,"","X"))</f>
        <v/>
      </c>
    </row>
    <row r="852" spans="1:8" x14ac:dyDescent="0.25">
      <c r="A852" s="96">
        <f t="shared" si="27"/>
        <v>851</v>
      </c>
      <c r="B852" s="93"/>
      <c r="C852" s="93"/>
      <c r="D852" s="92"/>
      <c r="E852" s="97" t="str">
        <f t="shared" si="26"/>
        <v/>
      </c>
      <c r="F852" s="93"/>
      <c r="G852" s="92"/>
      <c r="H852" s="98" t="str">
        <f>IF(B852="","",IF(IF(ISNA(VLOOKUP(A852,RESULTS!$D$2:$D$1001,1,0)),"",VLOOKUP(A852,RESULTS!$D$2:$D$1001,1,0))=A852,"","X"))</f>
        <v/>
      </c>
    </row>
    <row r="853" spans="1:8" x14ac:dyDescent="0.25">
      <c r="A853" s="96">
        <f t="shared" si="27"/>
        <v>852</v>
      </c>
      <c r="B853" s="93"/>
      <c r="C853" s="93"/>
      <c r="D853" s="92"/>
      <c r="E853" s="97" t="str">
        <f t="shared" si="26"/>
        <v/>
      </c>
      <c r="F853" s="93"/>
      <c r="G853" s="92"/>
      <c r="H853" s="98" t="str">
        <f>IF(B853="","",IF(IF(ISNA(VLOOKUP(A853,RESULTS!$D$2:$D$1001,1,0)),"",VLOOKUP(A853,RESULTS!$D$2:$D$1001,1,0))=A853,"","X"))</f>
        <v/>
      </c>
    </row>
    <row r="854" spans="1:8" x14ac:dyDescent="0.25">
      <c r="A854" s="96">
        <f t="shared" si="27"/>
        <v>853</v>
      </c>
      <c r="B854" s="93"/>
      <c r="C854" s="93"/>
      <c r="D854" s="92"/>
      <c r="E854" s="97" t="str">
        <f t="shared" si="26"/>
        <v/>
      </c>
      <c r="F854" s="93"/>
      <c r="G854" s="92"/>
      <c r="H854" s="98" t="str">
        <f>IF(B854="","",IF(IF(ISNA(VLOOKUP(A854,RESULTS!$D$2:$D$1001,1,0)),"",VLOOKUP(A854,RESULTS!$D$2:$D$1001,1,0))=A854,"","X"))</f>
        <v/>
      </c>
    </row>
    <row r="855" spans="1:8" x14ac:dyDescent="0.25">
      <c r="A855" s="96">
        <f t="shared" si="27"/>
        <v>854</v>
      </c>
      <c r="B855" s="93"/>
      <c r="C855" s="93"/>
      <c r="D855" s="92"/>
      <c r="E855" s="97" t="str">
        <f t="shared" si="26"/>
        <v/>
      </c>
      <c r="F855" s="93"/>
      <c r="G855" s="92"/>
      <c r="H855" s="98" t="str">
        <f>IF(B855="","",IF(IF(ISNA(VLOOKUP(A855,RESULTS!$D$2:$D$1001,1,0)),"",VLOOKUP(A855,RESULTS!$D$2:$D$1001,1,0))=A855,"","X"))</f>
        <v/>
      </c>
    </row>
    <row r="856" spans="1:8" x14ac:dyDescent="0.25">
      <c r="A856" s="96">
        <f t="shared" si="27"/>
        <v>855</v>
      </c>
      <c r="B856" s="93"/>
      <c r="C856" s="93"/>
      <c r="D856" s="92"/>
      <c r="E856" s="97" t="str">
        <f t="shared" si="26"/>
        <v/>
      </c>
      <c r="F856" s="93"/>
      <c r="G856" s="92"/>
      <c r="H856" s="98" t="str">
        <f>IF(B856="","",IF(IF(ISNA(VLOOKUP(A856,RESULTS!$D$2:$D$1001,1,0)),"",VLOOKUP(A856,RESULTS!$D$2:$D$1001,1,0))=A856,"","X"))</f>
        <v/>
      </c>
    </row>
    <row r="857" spans="1:8" x14ac:dyDescent="0.25">
      <c r="A857" s="96">
        <f t="shared" si="27"/>
        <v>856</v>
      </c>
      <c r="B857" s="93"/>
      <c r="C857" s="93"/>
      <c r="D857" s="92"/>
      <c r="E857" s="97" t="str">
        <f t="shared" si="26"/>
        <v/>
      </c>
      <c r="F857" s="93"/>
      <c r="G857" s="92"/>
      <c r="H857" s="98" t="str">
        <f>IF(B857="","",IF(IF(ISNA(VLOOKUP(A857,RESULTS!$D$2:$D$1001,1,0)),"",VLOOKUP(A857,RESULTS!$D$2:$D$1001,1,0))=A857,"","X"))</f>
        <v/>
      </c>
    </row>
    <row r="858" spans="1:8" x14ac:dyDescent="0.25">
      <c r="A858" s="96">
        <f t="shared" si="27"/>
        <v>857</v>
      </c>
      <c r="B858" s="93"/>
      <c r="C858" s="93"/>
      <c r="D858" s="92"/>
      <c r="E858" s="97" t="str">
        <f t="shared" si="26"/>
        <v/>
      </c>
      <c r="F858" s="93"/>
      <c r="G858" s="92"/>
      <c r="H858" s="98" t="str">
        <f>IF(B858="","",IF(IF(ISNA(VLOOKUP(A858,RESULTS!$D$2:$D$1001,1,0)),"",VLOOKUP(A858,RESULTS!$D$2:$D$1001,1,0))=A858,"","X"))</f>
        <v/>
      </c>
    </row>
    <row r="859" spans="1:8" x14ac:dyDescent="0.25">
      <c r="A859" s="96">
        <f t="shared" si="27"/>
        <v>858</v>
      </c>
      <c r="B859" s="93"/>
      <c r="C859" s="93"/>
      <c r="D859" s="92"/>
      <c r="E859" s="97" t="str">
        <f t="shared" si="26"/>
        <v/>
      </c>
      <c r="F859" s="93"/>
      <c r="G859" s="92"/>
      <c r="H859" s="98" t="str">
        <f>IF(B859="","",IF(IF(ISNA(VLOOKUP(A859,RESULTS!$D$2:$D$1001,1,0)),"",VLOOKUP(A859,RESULTS!$D$2:$D$1001,1,0))=A859,"","X"))</f>
        <v/>
      </c>
    </row>
    <row r="860" spans="1:8" x14ac:dyDescent="0.25">
      <c r="A860" s="96">
        <f t="shared" si="27"/>
        <v>859</v>
      </c>
      <c r="B860" s="93"/>
      <c r="C860" s="93"/>
      <c r="D860" s="92"/>
      <c r="E860" s="97" t="str">
        <f t="shared" si="26"/>
        <v/>
      </c>
      <c r="F860" s="93"/>
      <c r="G860" s="92"/>
      <c r="H860" s="98" t="str">
        <f>IF(B860="","",IF(IF(ISNA(VLOOKUP(A860,RESULTS!$D$2:$D$1001,1,0)),"",VLOOKUP(A860,RESULTS!$D$2:$D$1001,1,0))=A860,"","X"))</f>
        <v/>
      </c>
    </row>
    <row r="861" spans="1:8" x14ac:dyDescent="0.25">
      <c r="A861" s="96">
        <f t="shared" si="27"/>
        <v>860</v>
      </c>
      <c r="B861" s="93"/>
      <c r="C861" s="93"/>
      <c r="D861" s="92"/>
      <c r="E861" s="97" t="str">
        <f t="shared" si="26"/>
        <v/>
      </c>
      <c r="F861" s="93"/>
      <c r="G861" s="92"/>
      <c r="H861" s="98" t="str">
        <f>IF(B861="","",IF(IF(ISNA(VLOOKUP(A861,RESULTS!$D$2:$D$1001,1,0)),"",VLOOKUP(A861,RESULTS!$D$2:$D$1001,1,0))=A861,"","X"))</f>
        <v/>
      </c>
    </row>
    <row r="862" spans="1:8" x14ac:dyDescent="0.25">
      <c r="A862" s="96">
        <f t="shared" si="27"/>
        <v>861</v>
      </c>
      <c r="B862" s="93"/>
      <c r="C862" s="93"/>
      <c r="D862" s="92"/>
      <c r="E862" s="97" t="str">
        <f t="shared" si="26"/>
        <v/>
      </c>
      <c r="F862" s="93"/>
      <c r="G862" s="92"/>
      <c r="H862" s="98" t="str">
        <f>IF(B862="","",IF(IF(ISNA(VLOOKUP(A862,RESULTS!$D$2:$D$1001,1,0)),"",VLOOKUP(A862,RESULTS!$D$2:$D$1001,1,0))=A862,"","X"))</f>
        <v/>
      </c>
    </row>
    <row r="863" spans="1:8" x14ac:dyDescent="0.25">
      <c r="A863" s="96">
        <f t="shared" si="27"/>
        <v>862</v>
      </c>
      <c r="B863" s="93"/>
      <c r="C863" s="93"/>
      <c r="D863" s="92"/>
      <c r="E863" s="97" t="str">
        <f t="shared" si="26"/>
        <v/>
      </c>
      <c r="F863" s="93"/>
      <c r="G863" s="92"/>
      <c r="H863" s="98" t="str">
        <f>IF(B863="","",IF(IF(ISNA(VLOOKUP(A863,RESULTS!$D$2:$D$1001,1,0)),"",VLOOKUP(A863,RESULTS!$D$2:$D$1001,1,0))=A863,"","X"))</f>
        <v/>
      </c>
    </row>
    <row r="864" spans="1:8" x14ac:dyDescent="0.25">
      <c r="A864" s="96">
        <f t="shared" si="27"/>
        <v>863</v>
      </c>
      <c r="B864" s="93"/>
      <c r="C864" s="93"/>
      <c r="D864" s="92"/>
      <c r="E864" s="97" t="str">
        <f t="shared" si="26"/>
        <v/>
      </c>
      <c r="F864" s="93"/>
      <c r="G864" s="92"/>
      <c r="H864" s="98" t="str">
        <f>IF(B864="","",IF(IF(ISNA(VLOOKUP(A864,RESULTS!$D$2:$D$1001,1,0)),"",VLOOKUP(A864,RESULTS!$D$2:$D$1001,1,0))=A864,"","X"))</f>
        <v/>
      </c>
    </row>
    <row r="865" spans="1:8" x14ac:dyDescent="0.25">
      <c r="A865" s="96">
        <f t="shared" si="27"/>
        <v>864</v>
      </c>
      <c r="B865" s="93"/>
      <c r="C865" s="93"/>
      <c r="D865" s="92"/>
      <c r="E865" s="97" t="str">
        <f t="shared" si="26"/>
        <v/>
      </c>
      <c r="F865" s="93"/>
      <c r="G865" s="92"/>
      <c r="H865" s="98" t="str">
        <f>IF(B865="","",IF(IF(ISNA(VLOOKUP(A865,RESULTS!$D$2:$D$1001,1,0)),"",VLOOKUP(A865,RESULTS!$D$2:$D$1001,1,0))=A865,"","X"))</f>
        <v/>
      </c>
    </row>
    <row r="866" spans="1:8" x14ac:dyDescent="0.25">
      <c r="A866" s="96">
        <f t="shared" si="27"/>
        <v>865</v>
      </c>
      <c r="B866" s="93"/>
      <c r="C866" s="93"/>
      <c r="D866" s="92"/>
      <c r="E866" s="97" t="str">
        <f t="shared" si="26"/>
        <v/>
      </c>
      <c r="F866" s="93"/>
      <c r="G866" s="92"/>
      <c r="H866" s="98" t="str">
        <f>IF(B866="","",IF(IF(ISNA(VLOOKUP(A866,RESULTS!$D$2:$D$1001,1,0)),"",VLOOKUP(A866,RESULTS!$D$2:$D$1001,1,0))=A866,"","X"))</f>
        <v/>
      </c>
    </row>
    <row r="867" spans="1:8" x14ac:dyDescent="0.25">
      <c r="A867" s="96">
        <f t="shared" si="27"/>
        <v>866</v>
      </c>
      <c r="B867" s="93"/>
      <c r="C867" s="93"/>
      <c r="D867" s="92"/>
      <c r="E867" s="97" t="str">
        <f t="shared" si="26"/>
        <v/>
      </c>
      <c r="F867" s="93"/>
      <c r="G867" s="92"/>
      <c r="H867" s="98" t="str">
        <f>IF(B867="","",IF(IF(ISNA(VLOOKUP(A867,RESULTS!$D$2:$D$1001,1,0)),"",VLOOKUP(A867,RESULTS!$D$2:$D$1001,1,0))=A867,"","X"))</f>
        <v/>
      </c>
    </row>
    <row r="868" spans="1:8" x14ac:dyDescent="0.25">
      <c r="A868" s="96">
        <f t="shared" si="27"/>
        <v>867</v>
      </c>
      <c r="B868" s="93"/>
      <c r="C868" s="93"/>
      <c r="D868" s="92"/>
      <c r="E868" s="97" t="str">
        <f t="shared" si="26"/>
        <v/>
      </c>
      <c r="F868" s="93"/>
      <c r="G868" s="92"/>
      <c r="H868" s="98" t="str">
        <f>IF(B868="","",IF(IF(ISNA(VLOOKUP(A868,RESULTS!$D$2:$D$1001,1,0)),"",VLOOKUP(A868,RESULTS!$D$2:$D$1001,1,0))=A868,"","X"))</f>
        <v/>
      </c>
    </row>
    <row r="869" spans="1:8" x14ac:dyDescent="0.25">
      <c r="A869" s="96">
        <f t="shared" si="27"/>
        <v>868</v>
      </c>
      <c r="B869" s="93"/>
      <c r="C869" s="93"/>
      <c r="D869" s="92"/>
      <c r="E869" s="97" t="str">
        <f t="shared" si="26"/>
        <v/>
      </c>
      <c r="F869" s="93"/>
      <c r="G869" s="92"/>
      <c r="H869" s="98" t="str">
        <f>IF(B869="","",IF(IF(ISNA(VLOOKUP(A869,RESULTS!$D$2:$D$1001,1,0)),"",VLOOKUP(A869,RESULTS!$D$2:$D$1001,1,0))=A869,"","X"))</f>
        <v/>
      </c>
    </row>
    <row r="870" spans="1:8" x14ac:dyDescent="0.25">
      <c r="A870" s="96">
        <f t="shared" si="27"/>
        <v>869</v>
      </c>
      <c r="B870" s="93"/>
      <c r="C870" s="93"/>
      <c r="D870" s="92"/>
      <c r="E870" s="97" t="str">
        <f t="shared" si="26"/>
        <v/>
      </c>
      <c r="F870" s="93"/>
      <c r="G870" s="92"/>
      <c r="H870" s="98" t="str">
        <f>IF(B870="","",IF(IF(ISNA(VLOOKUP(A870,RESULTS!$D$2:$D$1001,1,0)),"",VLOOKUP(A870,RESULTS!$D$2:$D$1001,1,0))=A870,"","X"))</f>
        <v/>
      </c>
    </row>
    <row r="871" spans="1:8" x14ac:dyDescent="0.25">
      <c r="A871" s="96">
        <f t="shared" si="27"/>
        <v>870</v>
      </c>
      <c r="B871" s="93"/>
      <c r="C871" s="93"/>
      <c r="D871" s="92"/>
      <c r="E871" s="97" t="str">
        <f t="shared" ref="E871:E934" si="28">LEFT(D871,1)</f>
        <v/>
      </c>
      <c r="F871" s="93"/>
      <c r="G871" s="92"/>
      <c r="H871" s="98" t="str">
        <f>IF(B871="","",IF(IF(ISNA(VLOOKUP(A871,RESULTS!$D$2:$D$1001,1,0)),"",VLOOKUP(A871,RESULTS!$D$2:$D$1001,1,0))=A871,"","X"))</f>
        <v/>
      </c>
    </row>
    <row r="872" spans="1:8" x14ac:dyDescent="0.25">
      <c r="A872" s="96">
        <f t="shared" si="27"/>
        <v>871</v>
      </c>
      <c r="B872" s="93"/>
      <c r="C872" s="93"/>
      <c r="D872" s="92"/>
      <c r="E872" s="97" t="str">
        <f t="shared" si="28"/>
        <v/>
      </c>
      <c r="F872" s="93"/>
      <c r="G872" s="92"/>
      <c r="H872" s="98" t="str">
        <f>IF(B872="","",IF(IF(ISNA(VLOOKUP(A872,RESULTS!$D$2:$D$1001,1,0)),"",VLOOKUP(A872,RESULTS!$D$2:$D$1001,1,0))=A872,"","X"))</f>
        <v/>
      </c>
    </row>
    <row r="873" spans="1:8" x14ac:dyDescent="0.25">
      <c r="A873" s="96">
        <f t="shared" si="27"/>
        <v>872</v>
      </c>
      <c r="B873" s="93"/>
      <c r="C873" s="93"/>
      <c r="D873" s="92"/>
      <c r="E873" s="97" t="str">
        <f t="shared" si="28"/>
        <v/>
      </c>
      <c r="F873" s="93"/>
      <c r="G873" s="92"/>
      <c r="H873" s="98" t="str">
        <f>IF(B873="","",IF(IF(ISNA(VLOOKUP(A873,RESULTS!$D$2:$D$1001,1,0)),"",VLOOKUP(A873,RESULTS!$D$2:$D$1001,1,0))=A873,"","X"))</f>
        <v/>
      </c>
    </row>
    <row r="874" spans="1:8" x14ac:dyDescent="0.25">
      <c r="A874" s="96">
        <f t="shared" si="27"/>
        <v>873</v>
      </c>
      <c r="B874" s="93"/>
      <c r="C874" s="93"/>
      <c r="D874" s="92"/>
      <c r="E874" s="97" t="str">
        <f t="shared" si="28"/>
        <v/>
      </c>
      <c r="F874" s="93"/>
      <c r="G874" s="92"/>
      <c r="H874" s="98" t="str">
        <f>IF(B874="","",IF(IF(ISNA(VLOOKUP(A874,RESULTS!$D$2:$D$1001,1,0)),"",VLOOKUP(A874,RESULTS!$D$2:$D$1001,1,0))=A874,"","X"))</f>
        <v/>
      </c>
    </row>
    <row r="875" spans="1:8" x14ac:dyDescent="0.25">
      <c r="A875" s="96">
        <f t="shared" si="27"/>
        <v>874</v>
      </c>
      <c r="B875" s="93"/>
      <c r="C875" s="93"/>
      <c r="D875" s="92"/>
      <c r="E875" s="97" t="str">
        <f t="shared" si="28"/>
        <v/>
      </c>
      <c r="F875" s="93"/>
      <c r="G875" s="92"/>
      <c r="H875" s="98" t="str">
        <f>IF(B875="","",IF(IF(ISNA(VLOOKUP(A875,RESULTS!$D$2:$D$1001,1,0)),"",VLOOKUP(A875,RESULTS!$D$2:$D$1001,1,0))=A875,"","X"))</f>
        <v/>
      </c>
    </row>
    <row r="876" spans="1:8" x14ac:dyDescent="0.25">
      <c r="A876" s="96">
        <f t="shared" si="27"/>
        <v>875</v>
      </c>
      <c r="B876" s="93"/>
      <c r="C876" s="93"/>
      <c r="D876" s="92"/>
      <c r="E876" s="97" t="str">
        <f t="shared" si="28"/>
        <v/>
      </c>
      <c r="F876" s="93"/>
      <c r="G876" s="92"/>
      <c r="H876" s="98" t="str">
        <f>IF(B876="","",IF(IF(ISNA(VLOOKUP(A876,RESULTS!$D$2:$D$1001,1,0)),"",VLOOKUP(A876,RESULTS!$D$2:$D$1001,1,0))=A876,"","X"))</f>
        <v/>
      </c>
    </row>
    <row r="877" spans="1:8" x14ac:dyDescent="0.25">
      <c r="A877" s="96">
        <f t="shared" si="27"/>
        <v>876</v>
      </c>
      <c r="B877" s="93"/>
      <c r="C877" s="93"/>
      <c r="D877" s="92"/>
      <c r="E877" s="97" t="str">
        <f t="shared" si="28"/>
        <v/>
      </c>
      <c r="F877" s="93"/>
      <c r="G877" s="92"/>
      <c r="H877" s="98" t="str">
        <f>IF(B877="","",IF(IF(ISNA(VLOOKUP(A877,RESULTS!$D$2:$D$1001,1,0)),"",VLOOKUP(A877,RESULTS!$D$2:$D$1001,1,0))=A877,"","X"))</f>
        <v/>
      </c>
    </row>
    <row r="878" spans="1:8" x14ac:dyDescent="0.25">
      <c r="A878" s="96">
        <f t="shared" si="27"/>
        <v>877</v>
      </c>
      <c r="B878" s="93"/>
      <c r="C878" s="93"/>
      <c r="D878" s="92"/>
      <c r="E878" s="97" t="str">
        <f t="shared" si="28"/>
        <v/>
      </c>
      <c r="F878" s="93"/>
      <c r="G878" s="92"/>
      <c r="H878" s="98" t="str">
        <f>IF(B878="","",IF(IF(ISNA(VLOOKUP(A878,RESULTS!$D$2:$D$1001,1,0)),"",VLOOKUP(A878,RESULTS!$D$2:$D$1001,1,0))=A878,"","X"))</f>
        <v/>
      </c>
    </row>
    <row r="879" spans="1:8" x14ac:dyDescent="0.25">
      <c r="A879" s="96">
        <f t="shared" si="27"/>
        <v>878</v>
      </c>
      <c r="B879" s="93"/>
      <c r="C879" s="93"/>
      <c r="D879" s="92"/>
      <c r="E879" s="97" t="str">
        <f t="shared" si="28"/>
        <v/>
      </c>
      <c r="F879" s="93"/>
      <c r="G879" s="92"/>
      <c r="H879" s="98" t="str">
        <f>IF(B879="","",IF(IF(ISNA(VLOOKUP(A879,RESULTS!$D$2:$D$1001,1,0)),"",VLOOKUP(A879,RESULTS!$D$2:$D$1001,1,0))=A879,"","X"))</f>
        <v/>
      </c>
    </row>
    <row r="880" spans="1:8" x14ac:dyDescent="0.25">
      <c r="A880" s="96">
        <f t="shared" si="27"/>
        <v>879</v>
      </c>
      <c r="B880" s="93"/>
      <c r="C880" s="93"/>
      <c r="D880" s="92"/>
      <c r="E880" s="97" t="str">
        <f t="shared" si="28"/>
        <v/>
      </c>
      <c r="F880" s="93"/>
      <c r="G880" s="92"/>
      <c r="H880" s="98" t="str">
        <f>IF(B880="","",IF(IF(ISNA(VLOOKUP(A880,RESULTS!$D$2:$D$1001,1,0)),"",VLOOKUP(A880,RESULTS!$D$2:$D$1001,1,0))=A880,"","X"))</f>
        <v/>
      </c>
    </row>
    <row r="881" spans="1:8" x14ac:dyDescent="0.25">
      <c r="A881" s="96">
        <f t="shared" si="27"/>
        <v>880</v>
      </c>
      <c r="B881" s="93"/>
      <c r="C881" s="93"/>
      <c r="D881" s="92"/>
      <c r="E881" s="97" t="str">
        <f t="shared" si="28"/>
        <v/>
      </c>
      <c r="F881" s="93"/>
      <c r="G881" s="92"/>
      <c r="H881" s="98" t="str">
        <f>IF(B881="","",IF(IF(ISNA(VLOOKUP(A881,RESULTS!$D$2:$D$1001,1,0)),"",VLOOKUP(A881,RESULTS!$D$2:$D$1001,1,0))=A881,"","X"))</f>
        <v/>
      </c>
    </row>
    <row r="882" spans="1:8" x14ac:dyDescent="0.25">
      <c r="A882" s="96">
        <f t="shared" si="27"/>
        <v>881</v>
      </c>
      <c r="B882" s="93"/>
      <c r="C882" s="93"/>
      <c r="D882" s="92"/>
      <c r="E882" s="97" t="str">
        <f t="shared" si="28"/>
        <v/>
      </c>
      <c r="F882" s="93"/>
      <c r="G882" s="92"/>
      <c r="H882" s="98" t="str">
        <f>IF(B882="","",IF(IF(ISNA(VLOOKUP(A882,RESULTS!$D$2:$D$1001,1,0)),"",VLOOKUP(A882,RESULTS!$D$2:$D$1001,1,0))=A882,"","X"))</f>
        <v/>
      </c>
    </row>
    <row r="883" spans="1:8" x14ac:dyDescent="0.25">
      <c r="A883" s="96">
        <f t="shared" si="27"/>
        <v>882</v>
      </c>
      <c r="B883" s="93"/>
      <c r="C883" s="93"/>
      <c r="D883" s="92"/>
      <c r="E883" s="97" t="str">
        <f t="shared" si="28"/>
        <v/>
      </c>
      <c r="F883" s="93"/>
      <c r="G883" s="92"/>
      <c r="H883" s="98" t="str">
        <f>IF(B883="","",IF(IF(ISNA(VLOOKUP(A883,RESULTS!$D$2:$D$1001,1,0)),"",VLOOKUP(A883,RESULTS!$D$2:$D$1001,1,0))=A883,"","X"))</f>
        <v/>
      </c>
    </row>
    <row r="884" spans="1:8" x14ac:dyDescent="0.25">
      <c r="A884" s="96">
        <f t="shared" si="27"/>
        <v>883</v>
      </c>
      <c r="B884" s="93"/>
      <c r="C884" s="93"/>
      <c r="D884" s="92"/>
      <c r="E884" s="97" t="str">
        <f t="shared" si="28"/>
        <v/>
      </c>
      <c r="F884" s="93"/>
      <c r="G884" s="92"/>
      <c r="H884" s="98" t="str">
        <f>IF(B884="","",IF(IF(ISNA(VLOOKUP(A884,RESULTS!$D$2:$D$1001,1,0)),"",VLOOKUP(A884,RESULTS!$D$2:$D$1001,1,0))=A884,"","X"))</f>
        <v/>
      </c>
    </row>
    <row r="885" spans="1:8" x14ac:dyDescent="0.25">
      <c r="A885" s="96">
        <f t="shared" si="27"/>
        <v>884</v>
      </c>
      <c r="B885" s="93"/>
      <c r="C885" s="93"/>
      <c r="D885" s="92"/>
      <c r="E885" s="97" t="str">
        <f t="shared" si="28"/>
        <v/>
      </c>
      <c r="F885" s="93"/>
      <c r="G885" s="92"/>
      <c r="H885" s="98" t="str">
        <f>IF(B885="","",IF(IF(ISNA(VLOOKUP(A885,RESULTS!$D$2:$D$1001,1,0)),"",VLOOKUP(A885,RESULTS!$D$2:$D$1001,1,0))=A885,"","X"))</f>
        <v/>
      </c>
    </row>
    <row r="886" spans="1:8" x14ac:dyDescent="0.25">
      <c r="A886" s="96">
        <f t="shared" si="27"/>
        <v>885</v>
      </c>
      <c r="B886" s="93"/>
      <c r="C886" s="93"/>
      <c r="D886" s="92"/>
      <c r="E886" s="97" t="str">
        <f t="shared" si="28"/>
        <v/>
      </c>
      <c r="F886" s="93"/>
      <c r="G886" s="92"/>
      <c r="H886" s="98" t="str">
        <f>IF(B886="","",IF(IF(ISNA(VLOOKUP(A886,RESULTS!$D$2:$D$1001,1,0)),"",VLOOKUP(A886,RESULTS!$D$2:$D$1001,1,0))=A886,"","X"))</f>
        <v/>
      </c>
    </row>
    <row r="887" spans="1:8" x14ac:dyDescent="0.25">
      <c r="A887" s="96">
        <f t="shared" si="27"/>
        <v>886</v>
      </c>
      <c r="B887" s="93"/>
      <c r="C887" s="93"/>
      <c r="D887" s="92"/>
      <c r="E887" s="97" t="str">
        <f t="shared" si="28"/>
        <v/>
      </c>
      <c r="F887" s="93"/>
      <c r="G887" s="92"/>
      <c r="H887" s="98" t="str">
        <f>IF(B887="","",IF(IF(ISNA(VLOOKUP(A887,RESULTS!$D$2:$D$1001,1,0)),"",VLOOKUP(A887,RESULTS!$D$2:$D$1001,1,0))=A887,"","X"))</f>
        <v/>
      </c>
    </row>
    <row r="888" spans="1:8" x14ac:dyDescent="0.25">
      <c r="A888" s="96">
        <f t="shared" si="27"/>
        <v>887</v>
      </c>
      <c r="B888" s="93"/>
      <c r="C888" s="93"/>
      <c r="D888" s="92"/>
      <c r="E888" s="97" t="str">
        <f t="shared" si="28"/>
        <v/>
      </c>
      <c r="F888" s="93"/>
      <c r="G888" s="92"/>
      <c r="H888" s="98" t="str">
        <f>IF(B888="","",IF(IF(ISNA(VLOOKUP(A888,RESULTS!$D$2:$D$1001,1,0)),"",VLOOKUP(A888,RESULTS!$D$2:$D$1001,1,0))=A888,"","X"))</f>
        <v/>
      </c>
    </row>
    <row r="889" spans="1:8" x14ac:dyDescent="0.25">
      <c r="A889" s="96">
        <f t="shared" si="27"/>
        <v>888</v>
      </c>
      <c r="B889" s="93"/>
      <c r="C889" s="93"/>
      <c r="D889" s="92"/>
      <c r="E889" s="97" t="str">
        <f t="shared" si="28"/>
        <v/>
      </c>
      <c r="F889" s="93"/>
      <c r="G889" s="92"/>
      <c r="H889" s="98" t="str">
        <f>IF(B889="","",IF(IF(ISNA(VLOOKUP(A889,RESULTS!$D$2:$D$1001,1,0)),"",VLOOKUP(A889,RESULTS!$D$2:$D$1001,1,0))=A889,"","X"))</f>
        <v/>
      </c>
    </row>
    <row r="890" spans="1:8" x14ac:dyDescent="0.25">
      <c r="A890" s="96">
        <f t="shared" si="27"/>
        <v>889</v>
      </c>
      <c r="B890" s="93"/>
      <c r="C890" s="93"/>
      <c r="D890" s="92"/>
      <c r="E890" s="97" t="str">
        <f t="shared" si="28"/>
        <v/>
      </c>
      <c r="F890" s="93"/>
      <c r="G890" s="92"/>
      <c r="H890" s="98" t="str">
        <f>IF(B890="","",IF(IF(ISNA(VLOOKUP(A890,RESULTS!$D$2:$D$1001,1,0)),"",VLOOKUP(A890,RESULTS!$D$2:$D$1001,1,0))=A890,"","X"))</f>
        <v/>
      </c>
    </row>
    <row r="891" spans="1:8" x14ac:dyDescent="0.25">
      <c r="A891" s="96">
        <f t="shared" si="27"/>
        <v>890</v>
      </c>
      <c r="B891" s="93"/>
      <c r="C891" s="93"/>
      <c r="D891" s="92"/>
      <c r="E891" s="97" t="str">
        <f t="shared" si="28"/>
        <v/>
      </c>
      <c r="F891" s="93"/>
      <c r="G891" s="92"/>
      <c r="H891" s="98" t="str">
        <f>IF(B891="","",IF(IF(ISNA(VLOOKUP(A891,RESULTS!$D$2:$D$1001,1,0)),"",VLOOKUP(A891,RESULTS!$D$2:$D$1001,1,0))=A891,"","X"))</f>
        <v/>
      </c>
    </row>
    <row r="892" spans="1:8" x14ac:dyDescent="0.25">
      <c r="A892" s="96">
        <f t="shared" si="27"/>
        <v>891</v>
      </c>
      <c r="B892" s="93"/>
      <c r="C892" s="93"/>
      <c r="D892" s="92"/>
      <c r="E892" s="97" t="str">
        <f t="shared" si="28"/>
        <v/>
      </c>
      <c r="F892" s="93"/>
      <c r="G892" s="92"/>
      <c r="H892" s="98" t="str">
        <f>IF(B892="","",IF(IF(ISNA(VLOOKUP(A892,RESULTS!$D$2:$D$1001,1,0)),"",VLOOKUP(A892,RESULTS!$D$2:$D$1001,1,0))=A892,"","X"))</f>
        <v/>
      </c>
    </row>
    <row r="893" spans="1:8" x14ac:dyDescent="0.25">
      <c r="A893" s="96">
        <f t="shared" si="27"/>
        <v>892</v>
      </c>
      <c r="B893" s="93"/>
      <c r="C893" s="93"/>
      <c r="D893" s="92"/>
      <c r="E893" s="97" t="str">
        <f t="shared" si="28"/>
        <v/>
      </c>
      <c r="F893" s="93"/>
      <c r="G893" s="92"/>
      <c r="H893" s="98" t="str">
        <f>IF(B893="","",IF(IF(ISNA(VLOOKUP(A893,RESULTS!$D$2:$D$1001,1,0)),"",VLOOKUP(A893,RESULTS!$D$2:$D$1001,1,0))=A893,"","X"))</f>
        <v/>
      </c>
    </row>
    <row r="894" spans="1:8" x14ac:dyDescent="0.25">
      <c r="A894" s="96">
        <f t="shared" si="27"/>
        <v>893</v>
      </c>
      <c r="B894" s="93"/>
      <c r="C894" s="93"/>
      <c r="D894" s="92"/>
      <c r="E894" s="97" t="str">
        <f t="shared" si="28"/>
        <v/>
      </c>
      <c r="F894" s="93"/>
      <c r="G894" s="92"/>
      <c r="H894" s="98" t="str">
        <f>IF(B894="","",IF(IF(ISNA(VLOOKUP(A894,RESULTS!$D$2:$D$1001,1,0)),"",VLOOKUP(A894,RESULTS!$D$2:$D$1001,1,0))=A894,"","X"))</f>
        <v/>
      </c>
    </row>
    <row r="895" spans="1:8" x14ac:dyDescent="0.25">
      <c r="A895" s="96">
        <f t="shared" si="27"/>
        <v>894</v>
      </c>
      <c r="B895" s="93"/>
      <c r="C895" s="93"/>
      <c r="D895" s="92"/>
      <c r="E895" s="97" t="str">
        <f t="shared" si="28"/>
        <v/>
      </c>
      <c r="F895" s="93"/>
      <c r="G895" s="92"/>
      <c r="H895" s="98" t="str">
        <f>IF(B895="","",IF(IF(ISNA(VLOOKUP(A895,RESULTS!$D$2:$D$1001,1,0)),"",VLOOKUP(A895,RESULTS!$D$2:$D$1001,1,0))=A895,"","X"))</f>
        <v/>
      </c>
    </row>
    <row r="896" spans="1:8" x14ac:dyDescent="0.25">
      <c r="A896" s="96">
        <f t="shared" si="27"/>
        <v>895</v>
      </c>
      <c r="B896" s="93"/>
      <c r="C896" s="93"/>
      <c r="D896" s="92"/>
      <c r="E896" s="97" t="str">
        <f t="shared" si="28"/>
        <v/>
      </c>
      <c r="F896" s="93"/>
      <c r="G896" s="92"/>
      <c r="H896" s="98" t="str">
        <f>IF(B896="","",IF(IF(ISNA(VLOOKUP(A896,RESULTS!$D$2:$D$1001,1,0)),"",VLOOKUP(A896,RESULTS!$D$2:$D$1001,1,0))=A896,"","X"))</f>
        <v/>
      </c>
    </row>
    <row r="897" spans="1:8" x14ac:dyDescent="0.25">
      <c r="A897" s="96">
        <f t="shared" si="27"/>
        <v>896</v>
      </c>
      <c r="B897" s="93"/>
      <c r="C897" s="93"/>
      <c r="D897" s="92"/>
      <c r="E897" s="97" t="str">
        <f t="shared" si="28"/>
        <v/>
      </c>
      <c r="F897" s="93"/>
      <c r="G897" s="92"/>
      <c r="H897" s="98" t="str">
        <f>IF(B897="","",IF(IF(ISNA(VLOOKUP(A897,RESULTS!$D$2:$D$1001,1,0)),"",VLOOKUP(A897,RESULTS!$D$2:$D$1001,1,0))=A897,"","X"))</f>
        <v/>
      </c>
    </row>
    <row r="898" spans="1:8" x14ac:dyDescent="0.25">
      <c r="A898" s="96">
        <f t="shared" si="27"/>
        <v>897</v>
      </c>
      <c r="B898" s="93"/>
      <c r="C898" s="93"/>
      <c r="D898" s="92"/>
      <c r="E898" s="97" t="str">
        <f t="shared" si="28"/>
        <v/>
      </c>
      <c r="F898" s="93"/>
      <c r="G898" s="92"/>
      <c r="H898" s="98" t="str">
        <f>IF(B898="","",IF(IF(ISNA(VLOOKUP(A898,RESULTS!$D$2:$D$1001,1,0)),"",VLOOKUP(A898,RESULTS!$D$2:$D$1001,1,0))=A898,"","X"))</f>
        <v/>
      </c>
    </row>
    <row r="899" spans="1:8" x14ac:dyDescent="0.25">
      <c r="A899" s="96">
        <f t="shared" ref="A899:A962" si="29">A898+1</f>
        <v>898</v>
      </c>
      <c r="B899" s="93"/>
      <c r="C899" s="93"/>
      <c r="D899" s="92"/>
      <c r="E899" s="97" t="str">
        <f t="shared" si="28"/>
        <v/>
      </c>
      <c r="F899" s="93"/>
      <c r="G899" s="92"/>
      <c r="H899" s="98" t="str">
        <f>IF(B899="","",IF(IF(ISNA(VLOOKUP(A899,RESULTS!$D$2:$D$1001,1,0)),"",VLOOKUP(A899,RESULTS!$D$2:$D$1001,1,0))=A899,"","X"))</f>
        <v/>
      </c>
    </row>
    <row r="900" spans="1:8" x14ac:dyDescent="0.25">
      <c r="A900" s="96">
        <f t="shared" si="29"/>
        <v>899</v>
      </c>
      <c r="B900" s="93"/>
      <c r="C900" s="93"/>
      <c r="D900" s="92"/>
      <c r="E900" s="97" t="str">
        <f t="shared" si="28"/>
        <v/>
      </c>
      <c r="F900" s="93"/>
      <c r="G900" s="92"/>
      <c r="H900" s="98" t="str">
        <f>IF(B900="","",IF(IF(ISNA(VLOOKUP(A900,RESULTS!$D$2:$D$1001,1,0)),"",VLOOKUP(A900,RESULTS!$D$2:$D$1001,1,0))=A900,"","X"))</f>
        <v/>
      </c>
    </row>
    <row r="901" spans="1:8" x14ac:dyDescent="0.25">
      <c r="A901" s="96">
        <f t="shared" si="29"/>
        <v>900</v>
      </c>
      <c r="B901" s="93"/>
      <c r="C901" s="93"/>
      <c r="D901" s="92"/>
      <c r="E901" s="97" t="str">
        <f t="shared" si="28"/>
        <v/>
      </c>
      <c r="F901" s="93"/>
      <c r="G901" s="92"/>
      <c r="H901" s="98" t="str">
        <f>IF(B901="","",IF(IF(ISNA(VLOOKUP(A901,RESULTS!$D$2:$D$1001,1,0)),"",VLOOKUP(A901,RESULTS!$D$2:$D$1001,1,0))=A901,"","X"))</f>
        <v/>
      </c>
    </row>
    <row r="902" spans="1:8" x14ac:dyDescent="0.25">
      <c r="A902" s="96">
        <f t="shared" si="29"/>
        <v>901</v>
      </c>
      <c r="B902" s="93"/>
      <c r="C902" s="93"/>
      <c r="D902" s="92"/>
      <c r="E902" s="97" t="str">
        <f t="shared" si="28"/>
        <v/>
      </c>
      <c r="F902" s="93"/>
      <c r="G902" s="92"/>
      <c r="H902" s="98" t="str">
        <f>IF(B902="","",IF(IF(ISNA(VLOOKUP(A902,RESULTS!$D$2:$D$1001,1,0)),"",VLOOKUP(A902,RESULTS!$D$2:$D$1001,1,0))=A902,"","X"))</f>
        <v/>
      </c>
    </row>
    <row r="903" spans="1:8" x14ac:dyDescent="0.25">
      <c r="A903" s="96">
        <f t="shared" si="29"/>
        <v>902</v>
      </c>
      <c r="B903" s="93"/>
      <c r="C903" s="93"/>
      <c r="D903" s="92"/>
      <c r="E903" s="97" t="str">
        <f t="shared" si="28"/>
        <v/>
      </c>
      <c r="F903" s="93"/>
      <c r="G903" s="92"/>
      <c r="H903" s="98" t="str">
        <f>IF(B903="","",IF(IF(ISNA(VLOOKUP(A903,RESULTS!$D$2:$D$1001,1,0)),"",VLOOKUP(A903,RESULTS!$D$2:$D$1001,1,0))=A903,"","X"))</f>
        <v/>
      </c>
    </row>
    <row r="904" spans="1:8" x14ac:dyDescent="0.25">
      <c r="A904" s="96">
        <f t="shared" si="29"/>
        <v>903</v>
      </c>
      <c r="B904" s="93"/>
      <c r="C904" s="93"/>
      <c r="D904" s="92"/>
      <c r="E904" s="97" t="str">
        <f t="shared" si="28"/>
        <v/>
      </c>
      <c r="F904" s="93"/>
      <c r="G904" s="92"/>
      <c r="H904" s="98" t="str">
        <f>IF(B904="","",IF(IF(ISNA(VLOOKUP(A904,RESULTS!$D$2:$D$1001,1,0)),"",VLOOKUP(A904,RESULTS!$D$2:$D$1001,1,0))=A904,"","X"))</f>
        <v/>
      </c>
    </row>
    <row r="905" spans="1:8" x14ac:dyDescent="0.25">
      <c r="A905" s="96">
        <f t="shared" si="29"/>
        <v>904</v>
      </c>
      <c r="B905" s="93"/>
      <c r="C905" s="93"/>
      <c r="D905" s="92"/>
      <c r="E905" s="97" t="str">
        <f t="shared" si="28"/>
        <v/>
      </c>
      <c r="F905" s="93"/>
      <c r="G905" s="92"/>
      <c r="H905" s="98" t="str">
        <f>IF(B905="","",IF(IF(ISNA(VLOOKUP(A905,RESULTS!$D$2:$D$1001,1,0)),"",VLOOKUP(A905,RESULTS!$D$2:$D$1001,1,0))=A905,"","X"))</f>
        <v/>
      </c>
    </row>
    <row r="906" spans="1:8" x14ac:dyDescent="0.25">
      <c r="A906" s="96">
        <f t="shared" si="29"/>
        <v>905</v>
      </c>
      <c r="B906" s="93"/>
      <c r="C906" s="93"/>
      <c r="D906" s="92"/>
      <c r="E906" s="97" t="str">
        <f t="shared" si="28"/>
        <v/>
      </c>
      <c r="F906" s="93"/>
      <c r="G906" s="92"/>
      <c r="H906" s="98" t="str">
        <f>IF(B906="","",IF(IF(ISNA(VLOOKUP(A906,RESULTS!$D$2:$D$1001,1,0)),"",VLOOKUP(A906,RESULTS!$D$2:$D$1001,1,0))=A906,"","X"))</f>
        <v/>
      </c>
    </row>
    <row r="907" spans="1:8" x14ac:dyDescent="0.25">
      <c r="A907" s="96">
        <f t="shared" si="29"/>
        <v>906</v>
      </c>
      <c r="B907" s="93"/>
      <c r="C907" s="93"/>
      <c r="D907" s="92"/>
      <c r="E907" s="97" t="str">
        <f t="shared" si="28"/>
        <v/>
      </c>
      <c r="F907" s="93"/>
      <c r="G907" s="92"/>
      <c r="H907" s="98" t="str">
        <f>IF(B907="","",IF(IF(ISNA(VLOOKUP(A907,RESULTS!$D$2:$D$1001,1,0)),"",VLOOKUP(A907,RESULTS!$D$2:$D$1001,1,0))=A907,"","X"))</f>
        <v/>
      </c>
    </row>
    <row r="908" spans="1:8" x14ac:dyDescent="0.25">
      <c r="A908" s="96">
        <f t="shared" si="29"/>
        <v>907</v>
      </c>
      <c r="B908" s="93"/>
      <c r="C908" s="93"/>
      <c r="D908" s="92"/>
      <c r="E908" s="97" t="str">
        <f t="shared" si="28"/>
        <v/>
      </c>
      <c r="F908" s="93"/>
      <c r="G908" s="92"/>
      <c r="H908" s="98" t="str">
        <f>IF(B908="","",IF(IF(ISNA(VLOOKUP(A908,RESULTS!$D$2:$D$1001,1,0)),"",VLOOKUP(A908,RESULTS!$D$2:$D$1001,1,0))=A908,"","X"))</f>
        <v/>
      </c>
    </row>
    <row r="909" spans="1:8" x14ac:dyDescent="0.25">
      <c r="A909" s="96">
        <f t="shared" si="29"/>
        <v>908</v>
      </c>
      <c r="B909" s="93"/>
      <c r="C909" s="93"/>
      <c r="D909" s="92"/>
      <c r="E909" s="97" t="str">
        <f t="shared" si="28"/>
        <v/>
      </c>
      <c r="F909" s="93"/>
      <c r="G909" s="92"/>
      <c r="H909" s="98" t="str">
        <f>IF(B909="","",IF(IF(ISNA(VLOOKUP(A909,RESULTS!$D$2:$D$1001,1,0)),"",VLOOKUP(A909,RESULTS!$D$2:$D$1001,1,0))=A909,"","X"))</f>
        <v/>
      </c>
    </row>
    <row r="910" spans="1:8" x14ac:dyDescent="0.25">
      <c r="A910" s="96">
        <f t="shared" si="29"/>
        <v>909</v>
      </c>
      <c r="B910" s="93"/>
      <c r="C910" s="93"/>
      <c r="D910" s="92"/>
      <c r="E910" s="97" t="str">
        <f t="shared" si="28"/>
        <v/>
      </c>
      <c r="F910" s="93"/>
      <c r="G910" s="92"/>
      <c r="H910" s="98" t="str">
        <f>IF(B910="","",IF(IF(ISNA(VLOOKUP(A910,RESULTS!$D$2:$D$1001,1,0)),"",VLOOKUP(A910,RESULTS!$D$2:$D$1001,1,0))=A910,"","X"))</f>
        <v/>
      </c>
    </row>
    <row r="911" spans="1:8" x14ac:dyDescent="0.25">
      <c r="A911" s="96">
        <f t="shared" si="29"/>
        <v>910</v>
      </c>
      <c r="B911" s="93"/>
      <c r="C911" s="93"/>
      <c r="D911" s="92"/>
      <c r="E911" s="97" t="str">
        <f t="shared" si="28"/>
        <v/>
      </c>
      <c r="F911" s="93"/>
      <c r="G911" s="92"/>
      <c r="H911" s="98" t="str">
        <f>IF(B911="","",IF(IF(ISNA(VLOOKUP(A911,RESULTS!$D$2:$D$1001,1,0)),"",VLOOKUP(A911,RESULTS!$D$2:$D$1001,1,0))=A911,"","X"))</f>
        <v/>
      </c>
    </row>
    <row r="912" spans="1:8" x14ac:dyDescent="0.25">
      <c r="A912" s="96">
        <f t="shared" si="29"/>
        <v>911</v>
      </c>
      <c r="B912" s="93"/>
      <c r="C912" s="93"/>
      <c r="D912" s="92"/>
      <c r="E912" s="97" t="str">
        <f t="shared" si="28"/>
        <v/>
      </c>
      <c r="F912" s="93"/>
      <c r="G912" s="92"/>
      <c r="H912" s="98" t="str">
        <f>IF(B912="","",IF(IF(ISNA(VLOOKUP(A912,RESULTS!$D$2:$D$1001,1,0)),"",VLOOKUP(A912,RESULTS!$D$2:$D$1001,1,0))=A912,"","X"))</f>
        <v/>
      </c>
    </row>
    <row r="913" spans="1:8" x14ac:dyDescent="0.25">
      <c r="A913" s="96">
        <f t="shared" si="29"/>
        <v>912</v>
      </c>
      <c r="B913" s="93"/>
      <c r="C913" s="93"/>
      <c r="D913" s="92"/>
      <c r="E913" s="97" t="str">
        <f t="shared" si="28"/>
        <v/>
      </c>
      <c r="F913" s="93"/>
      <c r="G913" s="92"/>
      <c r="H913" s="98" t="str">
        <f>IF(B913="","",IF(IF(ISNA(VLOOKUP(A913,RESULTS!$D$2:$D$1001,1,0)),"",VLOOKUP(A913,RESULTS!$D$2:$D$1001,1,0))=A913,"","X"))</f>
        <v/>
      </c>
    </row>
    <row r="914" spans="1:8" x14ac:dyDescent="0.25">
      <c r="A914" s="96">
        <f t="shared" si="29"/>
        <v>913</v>
      </c>
      <c r="B914" s="93"/>
      <c r="C914" s="93"/>
      <c r="D914" s="92"/>
      <c r="E914" s="97" t="str">
        <f t="shared" si="28"/>
        <v/>
      </c>
      <c r="F914" s="93"/>
      <c r="G914" s="92"/>
      <c r="H914" s="98" t="str">
        <f>IF(B914="","",IF(IF(ISNA(VLOOKUP(A914,RESULTS!$D$2:$D$1001,1,0)),"",VLOOKUP(A914,RESULTS!$D$2:$D$1001,1,0))=A914,"","X"))</f>
        <v/>
      </c>
    </row>
    <row r="915" spans="1:8" x14ac:dyDescent="0.25">
      <c r="A915" s="96">
        <f t="shared" si="29"/>
        <v>914</v>
      </c>
      <c r="B915" s="93"/>
      <c r="C915" s="93"/>
      <c r="D915" s="92"/>
      <c r="E915" s="97" t="str">
        <f t="shared" si="28"/>
        <v/>
      </c>
      <c r="F915" s="93"/>
      <c r="G915" s="92"/>
      <c r="H915" s="98" t="str">
        <f>IF(B915="","",IF(IF(ISNA(VLOOKUP(A915,RESULTS!$D$2:$D$1001,1,0)),"",VLOOKUP(A915,RESULTS!$D$2:$D$1001,1,0))=A915,"","X"))</f>
        <v/>
      </c>
    </row>
    <row r="916" spans="1:8" x14ac:dyDescent="0.25">
      <c r="A916" s="96">
        <f t="shared" si="29"/>
        <v>915</v>
      </c>
      <c r="B916" s="93"/>
      <c r="C916" s="93"/>
      <c r="D916" s="92"/>
      <c r="E916" s="97" t="str">
        <f t="shared" si="28"/>
        <v/>
      </c>
      <c r="F916" s="93"/>
      <c r="G916" s="92"/>
      <c r="H916" s="98" t="str">
        <f>IF(B916="","",IF(IF(ISNA(VLOOKUP(A916,RESULTS!$D$2:$D$1001,1,0)),"",VLOOKUP(A916,RESULTS!$D$2:$D$1001,1,0))=A916,"","X"))</f>
        <v/>
      </c>
    </row>
    <row r="917" spans="1:8" x14ac:dyDescent="0.25">
      <c r="A917" s="96">
        <f t="shared" si="29"/>
        <v>916</v>
      </c>
      <c r="B917" s="93"/>
      <c r="C917" s="93"/>
      <c r="D917" s="92"/>
      <c r="E917" s="97" t="str">
        <f t="shared" si="28"/>
        <v/>
      </c>
      <c r="F917" s="93"/>
      <c r="G917" s="92"/>
      <c r="H917" s="98" t="str">
        <f>IF(B917="","",IF(IF(ISNA(VLOOKUP(A917,RESULTS!$D$2:$D$1001,1,0)),"",VLOOKUP(A917,RESULTS!$D$2:$D$1001,1,0))=A917,"","X"))</f>
        <v/>
      </c>
    </row>
    <row r="918" spans="1:8" x14ac:dyDescent="0.25">
      <c r="A918" s="96">
        <f t="shared" si="29"/>
        <v>917</v>
      </c>
      <c r="B918" s="93"/>
      <c r="C918" s="93"/>
      <c r="D918" s="92"/>
      <c r="E918" s="97" t="str">
        <f t="shared" si="28"/>
        <v/>
      </c>
      <c r="F918" s="93"/>
      <c r="G918" s="92"/>
      <c r="H918" s="98" t="str">
        <f>IF(B918="","",IF(IF(ISNA(VLOOKUP(A918,RESULTS!$D$2:$D$1001,1,0)),"",VLOOKUP(A918,RESULTS!$D$2:$D$1001,1,0))=A918,"","X"))</f>
        <v/>
      </c>
    </row>
    <row r="919" spans="1:8" x14ac:dyDescent="0.25">
      <c r="A919" s="96">
        <f t="shared" si="29"/>
        <v>918</v>
      </c>
      <c r="B919" s="93"/>
      <c r="C919" s="93"/>
      <c r="D919" s="92"/>
      <c r="E919" s="97" t="str">
        <f t="shared" si="28"/>
        <v/>
      </c>
      <c r="F919" s="93"/>
      <c r="G919" s="92"/>
      <c r="H919" s="98" t="str">
        <f>IF(B919="","",IF(IF(ISNA(VLOOKUP(A919,RESULTS!$D$2:$D$1001,1,0)),"",VLOOKUP(A919,RESULTS!$D$2:$D$1001,1,0))=A919,"","X"))</f>
        <v/>
      </c>
    </row>
    <row r="920" spans="1:8" x14ac:dyDescent="0.25">
      <c r="A920" s="96">
        <f t="shared" si="29"/>
        <v>919</v>
      </c>
      <c r="B920" s="93"/>
      <c r="C920" s="93"/>
      <c r="D920" s="92"/>
      <c r="E920" s="97" t="str">
        <f t="shared" si="28"/>
        <v/>
      </c>
      <c r="F920" s="93"/>
      <c r="G920" s="92"/>
      <c r="H920" s="98" t="str">
        <f>IF(B920="","",IF(IF(ISNA(VLOOKUP(A920,RESULTS!$D$2:$D$1001,1,0)),"",VLOOKUP(A920,RESULTS!$D$2:$D$1001,1,0))=A920,"","X"))</f>
        <v/>
      </c>
    </row>
    <row r="921" spans="1:8" x14ac:dyDescent="0.25">
      <c r="A921" s="96">
        <f t="shared" si="29"/>
        <v>920</v>
      </c>
      <c r="B921" s="93"/>
      <c r="C921" s="93"/>
      <c r="D921" s="92"/>
      <c r="E921" s="97" t="str">
        <f t="shared" si="28"/>
        <v/>
      </c>
      <c r="F921" s="93"/>
      <c r="G921" s="92"/>
      <c r="H921" s="98" t="str">
        <f>IF(B921="","",IF(IF(ISNA(VLOOKUP(A921,RESULTS!$D$2:$D$1001,1,0)),"",VLOOKUP(A921,RESULTS!$D$2:$D$1001,1,0))=A921,"","X"))</f>
        <v/>
      </c>
    </row>
    <row r="922" spans="1:8" x14ac:dyDescent="0.25">
      <c r="A922" s="96">
        <f t="shared" si="29"/>
        <v>921</v>
      </c>
      <c r="B922" s="93"/>
      <c r="C922" s="93"/>
      <c r="D922" s="92"/>
      <c r="E922" s="97" t="str">
        <f t="shared" si="28"/>
        <v/>
      </c>
      <c r="F922" s="93"/>
      <c r="G922" s="92"/>
      <c r="H922" s="98" t="str">
        <f>IF(B922="","",IF(IF(ISNA(VLOOKUP(A922,RESULTS!$D$2:$D$1001,1,0)),"",VLOOKUP(A922,RESULTS!$D$2:$D$1001,1,0))=A922,"","X"))</f>
        <v/>
      </c>
    </row>
    <row r="923" spans="1:8" x14ac:dyDescent="0.25">
      <c r="A923" s="96">
        <f t="shared" si="29"/>
        <v>922</v>
      </c>
      <c r="B923" s="93"/>
      <c r="C923" s="93"/>
      <c r="D923" s="92"/>
      <c r="E923" s="97" t="str">
        <f t="shared" si="28"/>
        <v/>
      </c>
      <c r="F923" s="93"/>
      <c r="G923" s="92"/>
      <c r="H923" s="98" t="str">
        <f>IF(B923="","",IF(IF(ISNA(VLOOKUP(A923,RESULTS!$D$2:$D$1001,1,0)),"",VLOOKUP(A923,RESULTS!$D$2:$D$1001,1,0))=A923,"","X"))</f>
        <v/>
      </c>
    </row>
    <row r="924" spans="1:8" x14ac:dyDescent="0.25">
      <c r="A924" s="96">
        <f t="shared" si="29"/>
        <v>923</v>
      </c>
      <c r="B924" s="93"/>
      <c r="C924" s="93"/>
      <c r="D924" s="92"/>
      <c r="E924" s="97" t="str">
        <f t="shared" si="28"/>
        <v/>
      </c>
      <c r="F924" s="93"/>
      <c r="G924" s="92"/>
      <c r="H924" s="98" t="str">
        <f>IF(B924="","",IF(IF(ISNA(VLOOKUP(A924,RESULTS!$D$2:$D$1001,1,0)),"",VLOOKUP(A924,RESULTS!$D$2:$D$1001,1,0))=A924,"","X"))</f>
        <v/>
      </c>
    </row>
    <row r="925" spans="1:8" x14ac:dyDescent="0.25">
      <c r="A925" s="96">
        <f t="shared" si="29"/>
        <v>924</v>
      </c>
      <c r="B925" s="93"/>
      <c r="C925" s="93"/>
      <c r="D925" s="92"/>
      <c r="E925" s="97" t="str">
        <f t="shared" si="28"/>
        <v/>
      </c>
      <c r="F925" s="93"/>
      <c r="G925" s="92"/>
      <c r="H925" s="98" t="str">
        <f>IF(B925="","",IF(IF(ISNA(VLOOKUP(A925,RESULTS!$D$2:$D$1001,1,0)),"",VLOOKUP(A925,RESULTS!$D$2:$D$1001,1,0))=A925,"","X"))</f>
        <v/>
      </c>
    </row>
    <row r="926" spans="1:8" x14ac:dyDescent="0.25">
      <c r="A926" s="96">
        <f t="shared" si="29"/>
        <v>925</v>
      </c>
      <c r="B926" s="93"/>
      <c r="C926" s="93"/>
      <c r="D926" s="92"/>
      <c r="E926" s="97" t="str">
        <f t="shared" si="28"/>
        <v/>
      </c>
      <c r="F926" s="93"/>
      <c r="G926" s="92"/>
      <c r="H926" s="98" t="str">
        <f>IF(B926="","",IF(IF(ISNA(VLOOKUP(A926,RESULTS!$D$2:$D$1001,1,0)),"",VLOOKUP(A926,RESULTS!$D$2:$D$1001,1,0))=A926,"","X"))</f>
        <v/>
      </c>
    </row>
    <row r="927" spans="1:8" x14ac:dyDescent="0.25">
      <c r="A927" s="96">
        <f t="shared" si="29"/>
        <v>926</v>
      </c>
      <c r="B927" s="93"/>
      <c r="C927" s="93"/>
      <c r="D927" s="92"/>
      <c r="E927" s="97" t="str">
        <f t="shared" si="28"/>
        <v/>
      </c>
      <c r="F927" s="93"/>
      <c r="G927" s="92"/>
      <c r="H927" s="98" t="str">
        <f>IF(B927="","",IF(IF(ISNA(VLOOKUP(A927,RESULTS!$D$2:$D$1001,1,0)),"",VLOOKUP(A927,RESULTS!$D$2:$D$1001,1,0))=A927,"","X"))</f>
        <v/>
      </c>
    </row>
    <row r="928" spans="1:8" x14ac:dyDescent="0.25">
      <c r="A928" s="96">
        <f t="shared" si="29"/>
        <v>927</v>
      </c>
      <c r="B928" s="93"/>
      <c r="C928" s="93"/>
      <c r="D928" s="92"/>
      <c r="E928" s="97" t="str">
        <f t="shared" si="28"/>
        <v/>
      </c>
      <c r="F928" s="93"/>
      <c r="G928" s="92"/>
      <c r="H928" s="98" t="str">
        <f>IF(B928="","",IF(IF(ISNA(VLOOKUP(A928,RESULTS!$D$2:$D$1001,1,0)),"",VLOOKUP(A928,RESULTS!$D$2:$D$1001,1,0))=A928,"","X"))</f>
        <v/>
      </c>
    </row>
    <row r="929" spans="1:8" x14ac:dyDescent="0.25">
      <c r="A929" s="96">
        <f t="shared" si="29"/>
        <v>928</v>
      </c>
      <c r="B929" s="93"/>
      <c r="C929" s="93"/>
      <c r="D929" s="92"/>
      <c r="E929" s="97" t="str">
        <f t="shared" si="28"/>
        <v/>
      </c>
      <c r="F929" s="93"/>
      <c r="G929" s="92"/>
      <c r="H929" s="98" t="str">
        <f>IF(B929="","",IF(IF(ISNA(VLOOKUP(A929,RESULTS!$D$2:$D$1001,1,0)),"",VLOOKUP(A929,RESULTS!$D$2:$D$1001,1,0))=A929,"","X"))</f>
        <v/>
      </c>
    </row>
    <row r="930" spans="1:8" x14ac:dyDescent="0.25">
      <c r="A930" s="96">
        <f t="shared" si="29"/>
        <v>929</v>
      </c>
      <c r="B930" s="93"/>
      <c r="C930" s="93"/>
      <c r="D930" s="92"/>
      <c r="E930" s="97" t="str">
        <f t="shared" si="28"/>
        <v/>
      </c>
      <c r="F930" s="93"/>
      <c r="G930" s="92"/>
      <c r="H930" s="98" t="str">
        <f>IF(B930="","",IF(IF(ISNA(VLOOKUP(A930,RESULTS!$D$2:$D$1001,1,0)),"",VLOOKUP(A930,RESULTS!$D$2:$D$1001,1,0))=A930,"","X"))</f>
        <v/>
      </c>
    </row>
    <row r="931" spans="1:8" x14ac:dyDescent="0.25">
      <c r="A931" s="96">
        <f t="shared" si="29"/>
        <v>930</v>
      </c>
      <c r="B931" s="93"/>
      <c r="C931" s="93"/>
      <c r="D931" s="92"/>
      <c r="E931" s="97" t="str">
        <f t="shared" si="28"/>
        <v/>
      </c>
      <c r="F931" s="93"/>
      <c r="G931" s="92"/>
      <c r="H931" s="98" t="str">
        <f>IF(B931="","",IF(IF(ISNA(VLOOKUP(A931,RESULTS!$D$2:$D$1001,1,0)),"",VLOOKUP(A931,RESULTS!$D$2:$D$1001,1,0))=A931,"","X"))</f>
        <v/>
      </c>
    </row>
    <row r="932" spans="1:8" x14ac:dyDescent="0.25">
      <c r="A932" s="96">
        <f t="shared" si="29"/>
        <v>931</v>
      </c>
      <c r="B932" s="93"/>
      <c r="C932" s="93"/>
      <c r="D932" s="92"/>
      <c r="E932" s="97" t="str">
        <f t="shared" si="28"/>
        <v/>
      </c>
      <c r="F932" s="93"/>
      <c r="G932" s="92"/>
      <c r="H932" s="98" t="str">
        <f>IF(B932="","",IF(IF(ISNA(VLOOKUP(A932,RESULTS!$D$2:$D$1001,1,0)),"",VLOOKUP(A932,RESULTS!$D$2:$D$1001,1,0))=A932,"","X"))</f>
        <v/>
      </c>
    </row>
    <row r="933" spans="1:8" x14ac:dyDescent="0.25">
      <c r="A933" s="96">
        <f t="shared" si="29"/>
        <v>932</v>
      </c>
      <c r="B933" s="93"/>
      <c r="C933" s="93"/>
      <c r="D933" s="92"/>
      <c r="E933" s="97" t="str">
        <f t="shared" si="28"/>
        <v/>
      </c>
      <c r="F933" s="93"/>
      <c r="G933" s="92"/>
      <c r="H933" s="98" t="str">
        <f>IF(B933="","",IF(IF(ISNA(VLOOKUP(A933,RESULTS!$D$2:$D$1001,1,0)),"",VLOOKUP(A933,RESULTS!$D$2:$D$1001,1,0))=A933,"","X"))</f>
        <v/>
      </c>
    </row>
    <row r="934" spans="1:8" x14ac:dyDescent="0.25">
      <c r="A934" s="96">
        <f t="shared" si="29"/>
        <v>933</v>
      </c>
      <c r="B934" s="93"/>
      <c r="C934" s="93"/>
      <c r="D934" s="92"/>
      <c r="E934" s="97" t="str">
        <f t="shared" si="28"/>
        <v/>
      </c>
      <c r="F934" s="93"/>
      <c r="G934" s="92"/>
      <c r="H934" s="98" t="str">
        <f>IF(B934="","",IF(IF(ISNA(VLOOKUP(A934,RESULTS!$D$2:$D$1001,1,0)),"",VLOOKUP(A934,RESULTS!$D$2:$D$1001,1,0))=A934,"","X"))</f>
        <v/>
      </c>
    </row>
    <row r="935" spans="1:8" x14ac:dyDescent="0.25">
      <c r="A935" s="96">
        <f t="shared" si="29"/>
        <v>934</v>
      </c>
      <c r="B935" s="93"/>
      <c r="C935" s="93"/>
      <c r="D935" s="92"/>
      <c r="E935" s="97" t="str">
        <f t="shared" ref="E935:E998" si="30">LEFT(D935,1)</f>
        <v/>
      </c>
      <c r="F935" s="93"/>
      <c r="G935" s="92"/>
      <c r="H935" s="98" t="str">
        <f>IF(B935="","",IF(IF(ISNA(VLOOKUP(A935,RESULTS!$D$2:$D$1001,1,0)),"",VLOOKUP(A935,RESULTS!$D$2:$D$1001,1,0))=A935,"","X"))</f>
        <v/>
      </c>
    </row>
    <row r="936" spans="1:8" x14ac:dyDescent="0.25">
      <c r="A936" s="96">
        <f t="shared" si="29"/>
        <v>935</v>
      </c>
      <c r="B936" s="93"/>
      <c r="C936" s="93"/>
      <c r="D936" s="92"/>
      <c r="E936" s="97" t="str">
        <f t="shared" si="30"/>
        <v/>
      </c>
      <c r="F936" s="93"/>
      <c r="G936" s="92"/>
      <c r="H936" s="98" t="str">
        <f>IF(B936="","",IF(IF(ISNA(VLOOKUP(A936,RESULTS!$D$2:$D$1001,1,0)),"",VLOOKUP(A936,RESULTS!$D$2:$D$1001,1,0))=A936,"","X"))</f>
        <v/>
      </c>
    </row>
    <row r="937" spans="1:8" x14ac:dyDescent="0.25">
      <c r="A937" s="96">
        <f t="shared" si="29"/>
        <v>936</v>
      </c>
      <c r="B937" s="93"/>
      <c r="C937" s="93"/>
      <c r="D937" s="92"/>
      <c r="E937" s="97" t="str">
        <f t="shared" si="30"/>
        <v/>
      </c>
      <c r="F937" s="93"/>
      <c r="G937" s="92"/>
      <c r="H937" s="98" t="str">
        <f>IF(B937="","",IF(IF(ISNA(VLOOKUP(A937,RESULTS!$D$2:$D$1001,1,0)),"",VLOOKUP(A937,RESULTS!$D$2:$D$1001,1,0))=A937,"","X"))</f>
        <v/>
      </c>
    </row>
    <row r="938" spans="1:8" x14ac:dyDescent="0.25">
      <c r="A938" s="96">
        <f t="shared" si="29"/>
        <v>937</v>
      </c>
      <c r="B938" s="93"/>
      <c r="C938" s="93"/>
      <c r="D938" s="92"/>
      <c r="E938" s="97" t="str">
        <f t="shared" si="30"/>
        <v/>
      </c>
      <c r="F938" s="93"/>
      <c r="G938" s="92"/>
      <c r="H938" s="98" t="str">
        <f>IF(B938="","",IF(IF(ISNA(VLOOKUP(A938,RESULTS!$D$2:$D$1001,1,0)),"",VLOOKUP(A938,RESULTS!$D$2:$D$1001,1,0))=A938,"","X"))</f>
        <v/>
      </c>
    </row>
    <row r="939" spans="1:8" x14ac:dyDescent="0.25">
      <c r="A939" s="96">
        <f t="shared" si="29"/>
        <v>938</v>
      </c>
      <c r="B939" s="93"/>
      <c r="C939" s="93"/>
      <c r="D939" s="92"/>
      <c r="E939" s="97" t="str">
        <f t="shared" si="30"/>
        <v/>
      </c>
      <c r="F939" s="93"/>
      <c r="G939" s="92"/>
      <c r="H939" s="98" t="str">
        <f>IF(B939="","",IF(IF(ISNA(VLOOKUP(A939,RESULTS!$D$2:$D$1001,1,0)),"",VLOOKUP(A939,RESULTS!$D$2:$D$1001,1,0))=A939,"","X"))</f>
        <v/>
      </c>
    </row>
    <row r="940" spans="1:8" x14ac:dyDescent="0.25">
      <c r="A940" s="96">
        <f t="shared" si="29"/>
        <v>939</v>
      </c>
      <c r="B940" s="93"/>
      <c r="C940" s="93"/>
      <c r="D940" s="92"/>
      <c r="E940" s="97" t="str">
        <f t="shared" si="30"/>
        <v/>
      </c>
      <c r="F940" s="93"/>
      <c r="G940" s="92"/>
      <c r="H940" s="98" t="str">
        <f>IF(B940="","",IF(IF(ISNA(VLOOKUP(A940,RESULTS!$D$2:$D$1001,1,0)),"",VLOOKUP(A940,RESULTS!$D$2:$D$1001,1,0))=A940,"","X"))</f>
        <v/>
      </c>
    </row>
    <row r="941" spans="1:8" x14ac:dyDescent="0.25">
      <c r="A941" s="96">
        <f t="shared" si="29"/>
        <v>940</v>
      </c>
      <c r="B941" s="93"/>
      <c r="C941" s="93"/>
      <c r="D941" s="92"/>
      <c r="E941" s="97" t="str">
        <f t="shared" si="30"/>
        <v/>
      </c>
      <c r="F941" s="93"/>
      <c r="G941" s="92"/>
      <c r="H941" s="98" t="str">
        <f>IF(B941="","",IF(IF(ISNA(VLOOKUP(A941,RESULTS!$D$2:$D$1001,1,0)),"",VLOOKUP(A941,RESULTS!$D$2:$D$1001,1,0))=A941,"","X"))</f>
        <v/>
      </c>
    </row>
    <row r="942" spans="1:8" x14ac:dyDescent="0.25">
      <c r="A942" s="96">
        <f t="shared" si="29"/>
        <v>941</v>
      </c>
      <c r="B942" s="93"/>
      <c r="C942" s="93"/>
      <c r="D942" s="92"/>
      <c r="E942" s="97" t="str">
        <f t="shared" si="30"/>
        <v/>
      </c>
      <c r="F942" s="93"/>
      <c r="G942" s="92"/>
      <c r="H942" s="98" t="str">
        <f>IF(B942="","",IF(IF(ISNA(VLOOKUP(A942,RESULTS!$D$2:$D$1001,1,0)),"",VLOOKUP(A942,RESULTS!$D$2:$D$1001,1,0))=A942,"","X"))</f>
        <v/>
      </c>
    </row>
    <row r="943" spans="1:8" x14ac:dyDescent="0.25">
      <c r="A943" s="96">
        <f t="shared" si="29"/>
        <v>942</v>
      </c>
      <c r="B943" s="93"/>
      <c r="C943" s="93"/>
      <c r="D943" s="92"/>
      <c r="E943" s="97" t="str">
        <f t="shared" si="30"/>
        <v/>
      </c>
      <c r="F943" s="93"/>
      <c r="G943" s="92"/>
      <c r="H943" s="98" t="str">
        <f>IF(B943="","",IF(IF(ISNA(VLOOKUP(A943,RESULTS!$D$2:$D$1001,1,0)),"",VLOOKUP(A943,RESULTS!$D$2:$D$1001,1,0))=A943,"","X"))</f>
        <v/>
      </c>
    </row>
    <row r="944" spans="1:8" x14ac:dyDescent="0.25">
      <c r="A944" s="96">
        <f t="shared" si="29"/>
        <v>943</v>
      </c>
      <c r="B944" s="93"/>
      <c r="C944" s="93"/>
      <c r="D944" s="92"/>
      <c r="E944" s="97" t="str">
        <f t="shared" si="30"/>
        <v/>
      </c>
      <c r="F944" s="93"/>
      <c r="G944" s="92"/>
      <c r="H944" s="98" t="str">
        <f>IF(B944="","",IF(IF(ISNA(VLOOKUP(A944,RESULTS!$D$2:$D$1001,1,0)),"",VLOOKUP(A944,RESULTS!$D$2:$D$1001,1,0))=A944,"","X"))</f>
        <v/>
      </c>
    </row>
    <row r="945" spans="1:8" x14ac:dyDescent="0.25">
      <c r="A945" s="96">
        <f t="shared" si="29"/>
        <v>944</v>
      </c>
      <c r="B945" s="93"/>
      <c r="C945" s="93"/>
      <c r="D945" s="92"/>
      <c r="E945" s="97" t="str">
        <f t="shared" si="30"/>
        <v/>
      </c>
      <c r="F945" s="93"/>
      <c r="G945" s="92"/>
      <c r="H945" s="98" t="str">
        <f>IF(B945="","",IF(IF(ISNA(VLOOKUP(A945,RESULTS!$D$2:$D$1001,1,0)),"",VLOOKUP(A945,RESULTS!$D$2:$D$1001,1,0))=A945,"","X"))</f>
        <v/>
      </c>
    </row>
    <row r="946" spans="1:8" x14ac:dyDescent="0.25">
      <c r="A946" s="96">
        <f t="shared" si="29"/>
        <v>945</v>
      </c>
      <c r="B946" s="93"/>
      <c r="C946" s="93"/>
      <c r="D946" s="92"/>
      <c r="E946" s="97" t="str">
        <f t="shared" si="30"/>
        <v/>
      </c>
      <c r="F946" s="93"/>
      <c r="G946" s="92"/>
      <c r="H946" s="98" t="str">
        <f>IF(B946="","",IF(IF(ISNA(VLOOKUP(A946,RESULTS!$D$2:$D$1001,1,0)),"",VLOOKUP(A946,RESULTS!$D$2:$D$1001,1,0))=A946,"","X"))</f>
        <v/>
      </c>
    </row>
    <row r="947" spans="1:8" x14ac:dyDescent="0.25">
      <c r="A947" s="96">
        <f t="shared" si="29"/>
        <v>946</v>
      </c>
      <c r="B947" s="93"/>
      <c r="C947" s="93"/>
      <c r="D947" s="92"/>
      <c r="E947" s="97" t="str">
        <f t="shared" si="30"/>
        <v/>
      </c>
      <c r="F947" s="93"/>
      <c r="G947" s="92"/>
      <c r="H947" s="98" t="str">
        <f>IF(B947="","",IF(IF(ISNA(VLOOKUP(A947,RESULTS!$D$2:$D$1001,1,0)),"",VLOOKUP(A947,RESULTS!$D$2:$D$1001,1,0))=A947,"","X"))</f>
        <v/>
      </c>
    </row>
    <row r="948" spans="1:8" x14ac:dyDescent="0.25">
      <c r="A948" s="96">
        <f t="shared" si="29"/>
        <v>947</v>
      </c>
      <c r="B948" s="93"/>
      <c r="C948" s="93"/>
      <c r="D948" s="92"/>
      <c r="E948" s="97" t="str">
        <f t="shared" si="30"/>
        <v/>
      </c>
      <c r="F948" s="93"/>
      <c r="G948" s="92"/>
      <c r="H948" s="98" t="str">
        <f>IF(B948="","",IF(IF(ISNA(VLOOKUP(A948,RESULTS!$D$2:$D$1001,1,0)),"",VLOOKUP(A948,RESULTS!$D$2:$D$1001,1,0))=A948,"","X"))</f>
        <v/>
      </c>
    </row>
    <row r="949" spans="1:8" x14ac:dyDescent="0.25">
      <c r="A949" s="96">
        <f t="shared" si="29"/>
        <v>948</v>
      </c>
      <c r="B949" s="93"/>
      <c r="C949" s="93"/>
      <c r="D949" s="92"/>
      <c r="E949" s="97" t="str">
        <f t="shared" si="30"/>
        <v/>
      </c>
      <c r="F949" s="93"/>
      <c r="G949" s="92"/>
      <c r="H949" s="98" t="str">
        <f>IF(B949="","",IF(IF(ISNA(VLOOKUP(A949,RESULTS!$D$2:$D$1001,1,0)),"",VLOOKUP(A949,RESULTS!$D$2:$D$1001,1,0))=A949,"","X"))</f>
        <v/>
      </c>
    </row>
    <row r="950" spans="1:8" x14ac:dyDescent="0.25">
      <c r="A950" s="96">
        <f t="shared" si="29"/>
        <v>949</v>
      </c>
      <c r="B950" s="93"/>
      <c r="C950" s="93"/>
      <c r="D950" s="92"/>
      <c r="E950" s="97" t="str">
        <f t="shared" si="30"/>
        <v/>
      </c>
      <c r="F950" s="93"/>
      <c r="G950" s="92"/>
      <c r="H950" s="98" t="str">
        <f>IF(B950="","",IF(IF(ISNA(VLOOKUP(A950,RESULTS!$D$2:$D$1001,1,0)),"",VLOOKUP(A950,RESULTS!$D$2:$D$1001,1,0))=A950,"","X"))</f>
        <v/>
      </c>
    </row>
    <row r="951" spans="1:8" x14ac:dyDescent="0.25">
      <c r="A951" s="96">
        <f t="shared" si="29"/>
        <v>950</v>
      </c>
      <c r="B951" s="93"/>
      <c r="C951" s="93"/>
      <c r="D951" s="92"/>
      <c r="E951" s="97" t="str">
        <f t="shared" si="30"/>
        <v/>
      </c>
      <c r="F951" s="93"/>
      <c r="G951" s="92"/>
      <c r="H951" s="98" t="str">
        <f>IF(B951="","",IF(IF(ISNA(VLOOKUP(A951,RESULTS!$D$2:$D$1001,1,0)),"",VLOOKUP(A951,RESULTS!$D$2:$D$1001,1,0))=A951,"","X"))</f>
        <v/>
      </c>
    </row>
    <row r="952" spans="1:8" x14ac:dyDescent="0.25">
      <c r="A952" s="96">
        <f t="shared" si="29"/>
        <v>951</v>
      </c>
      <c r="B952" s="93"/>
      <c r="C952" s="93"/>
      <c r="D952" s="92"/>
      <c r="E952" s="97" t="str">
        <f t="shared" si="30"/>
        <v/>
      </c>
      <c r="F952" s="93"/>
      <c r="G952" s="92"/>
      <c r="H952" s="98" t="str">
        <f>IF(B952="","",IF(IF(ISNA(VLOOKUP(A952,RESULTS!$D$2:$D$1001,1,0)),"",VLOOKUP(A952,RESULTS!$D$2:$D$1001,1,0))=A952,"","X"))</f>
        <v/>
      </c>
    </row>
    <row r="953" spans="1:8" x14ac:dyDescent="0.25">
      <c r="A953" s="96">
        <f t="shared" si="29"/>
        <v>952</v>
      </c>
      <c r="B953" s="93"/>
      <c r="C953" s="93"/>
      <c r="D953" s="92"/>
      <c r="E953" s="97" t="str">
        <f t="shared" si="30"/>
        <v/>
      </c>
      <c r="F953" s="93"/>
      <c r="G953" s="92"/>
      <c r="H953" s="98" t="str">
        <f>IF(B953="","",IF(IF(ISNA(VLOOKUP(A953,RESULTS!$D$2:$D$1001,1,0)),"",VLOOKUP(A953,RESULTS!$D$2:$D$1001,1,0))=A953,"","X"))</f>
        <v/>
      </c>
    </row>
    <row r="954" spans="1:8" x14ac:dyDescent="0.25">
      <c r="A954" s="96">
        <f t="shared" si="29"/>
        <v>953</v>
      </c>
      <c r="B954" s="93"/>
      <c r="C954" s="93"/>
      <c r="D954" s="92"/>
      <c r="E954" s="97" t="str">
        <f t="shared" si="30"/>
        <v/>
      </c>
      <c r="F954" s="93"/>
      <c r="G954" s="92"/>
      <c r="H954" s="98" t="str">
        <f>IF(B954="","",IF(IF(ISNA(VLOOKUP(A954,RESULTS!$D$2:$D$1001,1,0)),"",VLOOKUP(A954,RESULTS!$D$2:$D$1001,1,0))=A954,"","X"))</f>
        <v/>
      </c>
    </row>
    <row r="955" spans="1:8" x14ac:dyDescent="0.25">
      <c r="A955" s="96">
        <f t="shared" si="29"/>
        <v>954</v>
      </c>
      <c r="B955" s="93"/>
      <c r="C955" s="93"/>
      <c r="D955" s="92"/>
      <c r="E955" s="97" t="str">
        <f t="shared" si="30"/>
        <v/>
      </c>
      <c r="F955" s="93"/>
      <c r="G955" s="92"/>
      <c r="H955" s="98" t="str">
        <f>IF(B955="","",IF(IF(ISNA(VLOOKUP(A955,RESULTS!$D$2:$D$1001,1,0)),"",VLOOKUP(A955,RESULTS!$D$2:$D$1001,1,0))=A955,"","X"))</f>
        <v/>
      </c>
    </row>
    <row r="956" spans="1:8" x14ac:dyDescent="0.25">
      <c r="A956" s="96">
        <f t="shared" si="29"/>
        <v>955</v>
      </c>
      <c r="B956" s="93"/>
      <c r="C956" s="93"/>
      <c r="D956" s="92"/>
      <c r="E956" s="97" t="str">
        <f t="shared" si="30"/>
        <v/>
      </c>
      <c r="F956" s="93"/>
      <c r="G956" s="92"/>
      <c r="H956" s="98" t="str">
        <f>IF(B956="","",IF(IF(ISNA(VLOOKUP(A956,RESULTS!$D$2:$D$1001,1,0)),"",VLOOKUP(A956,RESULTS!$D$2:$D$1001,1,0))=A956,"","X"))</f>
        <v/>
      </c>
    </row>
    <row r="957" spans="1:8" x14ac:dyDescent="0.25">
      <c r="A957" s="96">
        <f t="shared" si="29"/>
        <v>956</v>
      </c>
      <c r="B957" s="93"/>
      <c r="C957" s="93"/>
      <c r="D957" s="92"/>
      <c r="E957" s="97" t="str">
        <f t="shared" si="30"/>
        <v/>
      </c>
      <c r="F957" s="93"/>
      <c r="G957" s="92"/>
      <c r="H957" s="98" t="str">
        <f>IF(B957="","",IF(IF(ISNA(VLOOKUP(A957,RESULTS!$D$2:$D$1001,1,0)),"",VLOOKUP(A957,RESULTS!$D$2:$D$1001,1,0))=A957,"","X"))</f>
        <v/>
      </c>
    </row>
    <row r="958" spans="1:8" x14ac:dyDescent="0.25">
      <c r="A958" s="96">
        <f t="shared" si="29"/>
        <v>957</v>
      </c>
      <c r="B958" s="93"/>
      <c r="C958" s="93"/>
      <c r="D958" s="92"/>
      <c r="E958" s="97" t="str">
        <f t="shared" si="30"/>
        <v/>
      </c>
      <c r="F958" s="93"/>
      <c r="G958" s="92"/>
      <c r="H958" s="98" t="str">
        <f>IF(B958="","",IF(IF(ISNA(VLOOKUP(A958,RESULTS!$D$2:$D$1001,1,0)),"",VLOOKUP(A958,RESULTS!$D$2:$D$1001,1,0))=A958,"","X"))</f>
        <v/>
      </c>
    </row>
    <row r="959" spans="1:8" x14ac:dyDescent="0.25">
      <c r="A959" s="96">
        <f t="shared" si="29"/>
        <v>958</v>
      </c>
      <c r="B959" s="93"/>
      <c r="C959" s="93"/>
      <c r="D959" s="92"/>
      <c r="E959" s="97" t="str">
        <f t="shared" si="30"/>
        <v/>
      </c>
      <c r="F959" s="93"/>
      <c r="G959" s="92"/>
      <c r="H959" s="98" t="str">
        <f>IF(B959="","",IF(IF(ISNA(VLOOKUP(A959,RESULTS!$D$2:$D$1001,1,0)),"",VLOOKUP(A959,RESULTS!$D$2:$D$1001,1,0))=A959,"","X"))</f>
        <v/>
      </c>
    </row>
    <row r="960" spans="1:8" x14ac:dyDescent="0.25">
      <c r="A960" s="96">
        <f t="shared" si="29"/>
        <v>959</v>
      </c>
      <c r="B960" s="93"/>
      <c r="C960" s="93"/>
      <c r="D960" s="92"/>
      <c r="E960" s="97" t="str">
        <f t="shared" si="30"/>
        <v/>
      </c>
      <c r="F960" s="93"/>
      <c r="G960" s="92"/>
      <c r="H960" s="98" t="str">
        <f>IF(B960="","",IF(IF(ISNA(VLOOKUP(A960,RESULTS!$D$2:$D$1001,1,0)),"",VLOOKUP(A960,RESULTS!$D$2:$D$1001,1,0))=A960,"","X"))</f>
        <v/>
      </c>
    </row>
    <row r="961" spans="1:8" x14ac:dyDescent="0.25">
      <c r="A961" s="96">
        <f t="shared" si="29"/>
        <v>960</v>
      </c>
      <c r="B961" s="93"/>
      <c r="C961" s="93"/>
      <c r="D961" s="92"/>
      <c r="E961" s="97" t="str">
        <f t="shared" si="30"/>
        <v/>
      </c>
      <c r="F961" s="93"/>
      <c r="G961" s="92"/>
      <c r="H961" s="98" t="str">
        <f>IF(B961="","",IF(IF(ISNA(VLOOKUP(A961,RESULTS!$D$2:$D$1001,1,0)),"",VLOOKUP(A961,RESULTS!$D$2:$D$1001,1,0))=A961,"","X"))</f>
        <v/>
      </c>
    </row>
    <row r="962" spans="1:8" x14ac:dyDescent="0.25">
      <c r="A962" s="96">
        <f t="shared" si="29"/>
        <v>961</v>
      </c>
      <c r="B962" s="93"/>
      <c r="C962" s="93"/>
      <c r="D962" s="92"/>
      <c r="E962" s="97" t="str">
        <f t="shared" si="30"/>
        <v/>
      </c>
      <c r="F962" s="93"/>
      <c r="G962" s="92"/>
      <c r="H962" s="98" t="str">
        <f>IF(B962="","",IF(IF(ISNA(VLOOKUP(A962,RESULTS!$D$2:$D$1001,1,0)),"",VLOOKUP(A962,RESULTS!$D$2:$D$1001,1,0))=A962,"","X"))</f>
        <v/>
      </c>
    </row>
    <row r="963" spans="1:8" x14ac:dyDescent="0.25">
      <c r="A963" s="96">
        <f t="shared" ref="A963:A1001" si="31">A962+1</f>
        <v>962</v>
      </c>
      <c r="B963" s="93"/>
      <c r="C963" s="93"/>
      <c r="D963" s="92"/>
      <c r="E963" s="97" t="str">
        <f t="shared" si="30"/>
        <v/>
      </c>
      <c r="F963" s="93"/>
      <c r="G963" s="92"/>
      <c r="H963" s="98" t="str">
        <f>IF(B963="","",IF(IF(ISNA(VLOOKUP(A963,RESULTS!$D$2:$D$1001,1,0)),"",VLOOKUP(A963,RESULTS!$D$2:$D$1001,1,0))=A963,"","X"))</f>
        <v/>
      </c>
    </row>
    <row r="964" spans="1:8" x14ac:dyDescent="0.25">
      <c r="A964" s="96">
        <f t="shared" si="31"/>
        <v>963</v>
      </c>
      <c r="B964" s="93"/>
      <c r="C964" s="93"/>
      <c r="D964" s="92"/>
      <c r="E964" s="97" t="str">
        <f t="shared" si="30"/>
        <v/>
      </c>
      <c r="F964" s="93"/>
      <c r="G964" s="92"/>
      <c r="H964" s="98" t="str">
        <f>IF(B964="","",IF(IF(ISNA(VLOOKUP(A964,RESULTS!$D$2:$D$1001,1,0)),"",VLOOKUP(A964,RESULTS!$D$2:$D$1001,1,0))=A964,"","X"))</f>
        <v/>
      </c>
    </row>
    <row r="965" spans="1:8" x14ac:dyDescent="0.25">
      <c r="A965" s="96">
        <f t="shared" si="31"/>
        <v>964</v>
      </c>
      <c r="B965" s="93"/>
      <c r="C965" s="93"/>
      <c r="D965" s="92"/>
      <c r="E965" s="97" t="str">
        <f t="shared" si="30"/>
        <v/>
      </c>
      <c r="F965" s="93"/>
      <c r="G965" s="92"/>
      <c r="H965" s="98" t="str">
        <f>IF(B965="","",IF(IF(ISNA(VLOOKUP(A965,RESULTS!$D$2:$D$1001,1,0)),"",VLOOKUP(A965,RESULTS!$D$2:$D$1001,1,0))=A965,"","X"))</f>
        <v/>
      </c>
    </row>
    <row r="966" spans="1:8" x14ac:dyDescent="0.25">
      <c r="A966" s="96">
        <f t="shared" si="31"/>
        <v>965</v>
      </c>
      <c r="B966" s="93"/>
      <c r="C966" s="93"/>
      <c r="D966" s="92"/>
      <c r="E966" s="97" t="str">
        <f t="shared" si="30"/>
        <v/>
      </c>
      <c r="F966" s="93"/>
      <c r="G966" s="92"/>
      <c r="H966" s="98" t="str">
        <f>IF(B966="","",IF(IF(ISNA(VLOOKUP(A966,RESULTS!$D$2:$D$1001,1,0)),"",VLOOKUP(A966,RESULTS!$D$2:$D$1001,1,0))=A966,"","X"))</f>
        <v/>
      </c>
    </row>
    <row r="967" spans="1:8" x14ac:dyDescent="0.25">
      <c r="A967" s="96">
        <f t="shared" si="31"/>
        <v>966</v>
      </c>
      <c r="B967" s="93"/>
      <c r="C967" s="93"/>
      <c r="D967" s="92"/>
      <c r="E967" s="97" t="str">
        <f t="shared" si="30"/>
        <v/>
      </c>
      <c r="F967" s="93"/>
      <c r="G967" s="92"/>
      <c r="H967" s="98" t="str">
        <f>IF(B967="","",IF(IF(ISNA(VLOOKUP(A967,RESULTS!$D$2:$D$1001,1,0)),"",VLOOKUP(A967,RESULTS!$D$2:$D$1001,1,0))=A967,"","X"))</f>
        <v/>
      </c>
    </row>
    <row r="968" spans="1:8" x14ac:dyDescent="0.25">
      <c r="A968" s="96">
        <f t="shared" si="31"/>
        <v>967</v>
      </c>
      <c r="B968" s="93"/>
      <c r="C968" s="93"/>
      <c r="D968" s="92"/>
      <c r="E968" s="97" t="str">
        <f t="shared" si="30"/>
        <v/>
      </c>
      <c r="F968" s="93"/>
      <c r="G968" s="92"/>
      <c r="H968" s="98" t="str">
        <f>IF(B968="","",IF(IF(ISNA(VLOOKUP(A968,RESULTS!$D$2:$D$1001,1,0)),"",VLOOKUP(A968,RESULTS!$D$2:$D$1001,1,0))=A968,"","X"))</f>
        <v/>
      </c>
    </row>
    <row r="969" spans="1:8" x14ac:dyDescent="0.25">
      <c r="A969" s="96">
        <f t="shared" si="31"/>
        <v>968</v>
      </c>
      <c r="B969" s="93"/>
      <c r="C969" s="93"/>
      <c r="D969" s="92"/>
      <c r="E969" s="97" t="str">
        <f t="shared" si="30"/>
        <v/>
      </c>
      <c r="F969" s="93"/>
      <c r="G969" s="92"/>
      <c r="H969" s="98" t="str">
        <f>IF(B969="","",IF(IF(ISNA(VLOOKUP(A969,RESULTS!$D$2:$D$1001,1,0)),"",VLOOKUP(A969,RESULTS!$D$2:$D$1001,1,0))=A969,"","X"))</f>
        <v/>
      </c>
    </row>
    <row r="970" spans="1:8" x14ac:dyDescent="0.25">
      <c r="A970" s="96">
        <f t="shared" si="31"/>
        <v>969</v>
      </c>
      <c r="B970" s="93"/>
      <c r="C970" s="93"/>
      <c r="D970" s="92"/>
      <c r="E970" s="97" t="str">
        <f t="shared" si="30"/>
        <v/>
      </c>
      <c r="F970" s="93"/>
      <c r="G970" s="92"/>
      <c r="H970" s="98" t="str">
        <f>IF(B970="","",IF(IF(ISNA(VLOOKUP(A970,RESULTS!$D$2:$D$1001,1,0)),"",VLOOKUP(A970,RESULTS!$D$2:$D$1001,1,0))=A970,"","X"))</f>
        <v/>
      </c>
    </row>
    <row r="971" spans="1:8" x14ac:dyDescent="0.25">
      <c r="A971" s="96">
        <f t="shared" si="31"/>
        <v>970</v>
      </c>
      <c r="B971" s="93"/>
      <c r="C971" s="93"/>
      <c r="D971" s="92"/>
      <c r="E971" s="97" t="str">
        <f t="shared" si="30"/>
        <v/>
      </c>
      <c r="F971" s="93"/>
      <c r="G971" s="92"/>
      <c r="H971" s="98" t="str">
        <f>IF(B971="","",IF(IF(ISNA(VLOOKUP(A971,RESULTS!$D$2:$D$1001,1,0)),"",VLOOKUP(A971,RESULTS!$D$2:$D$1001,1,0))=A971,"","X"))</f>
        <v/>
      </c>
    </row>
    <row r="972" spans="1:8" x14ac:dyDescent="0.25">
      <c r="A972" s="96">
        <f t="shared" si="31"/>
        <v>971</v>
      </c>
      <c r="B972" s="93"/>
      <c r="C972" s="93"/>
      <c r="D972" s="92"/>
      <c r="E972" s="97" t="str">
        <f t="shared" si="30"/>
        <v/>
      </c>
      <c r="F972" s="93"/>
      <c r="G972" s="92"/>
      <c r="H972" s="98" t="str">
        <f>IF(B972="","",IF(IF(ISNA(VLOOKUP(A972,RESULTS!$D$2:$D$1001,1,0)),"",VLOOKUP(A972,RESULTS!$D$2:$D$1001,1,0))=A972,"","X"))</f>
        <v/>
      </c>
    </row>
    <row r="973" spans="1:8" x14ac:dyDescent="0.25">
      <c r="A973" s="96">
        <f t="shared" si="31"/>
        <v>972</v>
      </c>
      <c r="B973" s="93"/>
      <c r="C973" s="93"/>
      <c r="D973" s="92"/>
      <c r="E973" s="97" t="str">
        <f t="shared" si="30"/>
        <v/>
      </c>
      <c r="F973" s="93"/>
      <c r="G973" s="92"/>
      <c r="H973" s="98" t="str">
        <f>IF(B973="","",IF(IF(ISNA(VLOOKUP(A973,RESULTS!$D$2:$D$1001,1,0)),"",VLOOKUP(A973,RESULTS!$D$2:$D$1001,1,0))=A973,"","X"))</f>
        <v/>
      </c>
    </row>
    <row r="974" spans="1:8" x14ac:dyDescent="0.25">
      <c r="A974" s="96">
        <f t="shared" si="31"/>
        <v>973</v>
      </c>
      <c r="B974" s="93"/>
      <c r="C974" s="93"/>
      <c r="D974" s="92"/>
      <c r="E974" s="97" t="str">
        <f t="shared" si="30"/>
        <v/>
      </c>
      <c r="F974" s="93"/>
      <c r="G974" s="92"/>
      <c r="H974" s="98" t="str">
        <f>IF(B974="","",IF(IF(ISNA(VLOOKUP(A974,RESULTS!$D$2:$D$1001,1,0)),"",VLOOKUP(A974,RESULTS!$D$2:$D$1001,1,0))=A974,"","X"))</f>
        <v/>
      </c>
    </row>
    <row r="975" spans="1:8" x14ac:dyDescent="0.25">
      <c r="A975" s="96">
        <f t="shared" si="31"/>
        <v>974</v>
      </c>
      <c r="B975" s="93"/>
      <c r="C975" s="93"/>
      <c r="D975" s="92"/>
      <c r="E975" s="97" t="str">
        <f t="shared" si="30"/>
        <v/>
      </c>
      <c r="F975" s="93"/>
      <c r="G975" s="92"/>
      <c r="H975" s="98" t="str">
        <f>IF(B975="","",IF(IF(ISNA(VLOOKUP(A975,RESULTS!$D$2:$D$1001,1,0)),"",VLOOKUP(A975,RESULTS!$D$2:$D$1001,1,0))=A975,"","X"))</f>
        <v/>
      </c>
    </row>
    <row r="976" spans="1:8" x14ac:dyDescent="0.25">
      <c r="A976" s="96">
        <f t="shared" si="31"/>
        <v>975</v>
      </c>
      <c r="B976" s="93"/>
      <c r="C976" s="93"/>
      <c r="D976" s="92"/>
      <c r="E976" s="97" t="str">
        <f t="shared" si="30"/>
        <v/>
      </c>
      <c r="F976" s="93"/>
      <c r="G976" s="92"/>
      <c r="H976" s="98" t="str">
        <f>IF(B976="","",IF(IF(ISNA(VLOOKUP(A976,RESULTS!$D$2:$D$1001,1,0)),"",VLOOKUP(A976,RESULTS!$D$2:$D$1001,1,0))=A976,"","X"))</f>
        <v/>
      </c>
    </row>
    <row r="977" spans="1:8" x14ac:dyDescent="0.25">
      <c r="A977" s="96">
        <f t="shared" si="31"/>
        <v>976</v>
      </c>
      <c r="B977" s="93"/>
      <c r="C977" s="93"/>
      <c r="D977" s="92"/>
      <c r="E977" s="97" t="str">
        <f t="shared" si="30"/>
        <v/>
      </c>
      <c r="F977" s="93"/>
      <c r="G977" s="92"/>
      <c r="H977" s="98" t="str">
        <f>IF(B977="","",IF(IF(ISNA(VLOOKUP(A977,RESULTS!$D$2:$D$1001,1,0)),"",VLOOKUP(A977,RESULTS!$D$2:$D$1001,1,0))=A977,"","X"))</f>
        <v/>
      </c>
    </row>
    <row r="978" spans="1:8" x14ac:dyDescent="0.25">
      <c r="A978" s="96">
        <f t="shared" si="31"/>
        <v>977</v>
      </c>
      <c r="B978" s="93"/>
      <c r="C978" s="93"/>
      <c r="D978" s="92"/>
      <c r="E978" s="97" t="str">
        <f t="shared" si="30"/>
        <v/>
      </c>
      <c r="F978" s="93"/>
      <c r="G978" s="92"/>
      <c r="H978" s="98" t="str">
        <f>IF(B978="","",IF(IF(ISNA(VLOOKUP(A978,RESULTS!$D$2:$D$1001,1,0)),"",VLOOKUP(A978,RESULTS!$D$2:$D$1001,1,0))=A978,"","X"))</f>
        <v/>
      </c>
    </row>
    <row r="979" spans="1:8" x14ac:dyDescent="0.25">
      <c r="A979" s="96">
        <f t="shared" si="31"/>
        <v>978</v>
      </c>
      <c r="B979" s="93"/>
      <c r="C979" s="93"/>
      <c r="D979" s="92"/>
      <c r="E979" s="97" t="str">
        <f t="shared" si="30"/>
        <v/>
      </c>
      <c r="F979" s="93"/>
      <c r="G979" s="92"/>
      <c r="H979" s="98" t="str">
        <f>IF(B979="","",IF(IF(ISNA(VLOOKUP(A979,RESULTS!$D$2:$D$1001,1,0)),"",VLOOKUP(A979,RESULTS!$D$2:$D$1001,1,0))=A979,"","X"))</f>
        <v/>
      </c>
    </row>
    <row r="980" spans="1:8" x14ac:dyDescent="0.25">
      <c r="A980" s="96">
        <f t="shared" si="31"/>
        <v>979</v>
      </c>
      <c r="B980" s="93"/>
      <c r="C980" s="93"/>
      <c r="D980" s="92"/>
      <c r="E980" s="97" t="str">
        <f t="shared" si="30"/>
        <v/>
      </c>
      <c r="F980" s="93"/>
      <c r="G980" s="92"/>
      <c r="H980" s="98" t="str">
        <f>IF(B980="","",IF(IF(ISNA(VLOOKUP(A980,RESULTS!$D$2:$D$1001,1,0)),"",VLOOKUP(A980,RESULTS!$D$2:$D$1001,1,0))=A980,"","X"))</f>
        <v/>
      </c>
    </row>
    <row r="981" spans="1:8" x14ac:dyDescent="0.25">
      <c r="A981" s="96">
        <f t="shared" si="31"/>
        <v>980</v>
      </c>
      <c r="B981" s="93"/>
      <c r="C981" s="93"/>
      <c r="D981" s="92"/>
      <c r="E981" s="97" t="str">
        <f t="shared" si="30"/>
        <v/>
      </c>
      <c r="F981" s="93"/>
      <c r="G981" s="92"/>
      <c r="H981" s="98" t="str">
        <f>IF(B981="","",IF(IF(ISNA(VLOOKUP(A981,RESULTS!$D$2:$D$1001,1,0)),"",VLOOKUP(A981,RESULTS!$D$2:$D$1001,1,0))=A981,"","X"))</f>
        <v/>
      </c>
    </row>
    <row r="982" spans="1:8" x14ac:dyDescent="0.25">
      <c r="A982" s="96">
        <f t="shared" si="31"/>
        <v>981</v>
      </c>
      <c r="B982" s="93"/>
      <c r="C982" s="93"/>
      <c r="D982" s="92"/>
      <c r="E982" s="97" t="str">
        <f t="shared" si="30"/>
        <v/>
      </c>
      <c r="F982" s="93"/>
      <c r="G982" s="92"/>
      <c r="H982" s="98" t="str">
        <f>IF(B982="","",IF(IF(ISNA(VLOOKUP(A982,RESULTS!$D$2:$D$1001,1,0)),"",VLOOKUP(A982,RESULTS!$D$2:$D$1001,1,0))=A982,"","X"))</f>
        <v/>
      </c>
    </row>
    <row r="983" spans="1:8" x14ac:dyDescent="0.25">
      <c r="A983" s="96">
        <f t="shared" si="31"/>
        <v>982</v>
      </c>
      <c r="B983" s="93"/>
      <c r="C983" s="93"/>
      <c r="D983" s="92"/>
      <c r="E983" s="97" t="str">
        <f t="shared" si="30"/>
        <v/>
      </c>
      <c r="F983" s="93"/>
      <c r="G983" s="92"/>
      <c r="H983" s="98" t="str">
        <f>IF(B983="","",IF(IF(ISNA(VLOOKUP(A983,RESULTS!$D$2:$D$1001,1,0)),"",VLOOKUP(A983,RESULTS!$D$2:$D$1001,1,0))=A983,"","X"))</f>
        <v/>
      </c>
    </row>
    <row r="984" spans="1:8" x14ac:dyDescent="0.25">
      <c r="A984" s="96">
        <f t="shared" si="31"/>
        <v>983</v>
      </c>
      <c r="B984" s="93"/>
      <c r="C984" s="93"/>
      <c r="D984" s="92"/>
      <c r="E984" s="97" t="str">
        <f t="shared" si="30"/>
        <v/>
      </c>
      <c r="F984" s="93"/>
      <c r="G984" s="92"/>
      <c r="H984" s="98" t="str">
        <f>IF(B984="","",IF(IF(ISNA(VLOOKUP(A984,RESULTS!$D$2:$D$1001,1,0)),"",VLOOKUP(A984,RESULTS!$D$2:$D$1001,1,0))=A984,"","X"))</f>
        <v/>
      </c>
    </row>
    <row r="985" spans="1:8" x14ac:dyDescent="0.25">
      <c r="A985" s="96">
        <f t="shared" si="31"/>
        <v>984</v>
      </c>
      <c r="B985" s="93"/>
      <c r="C985" s="93"/>
      <c r="D985" s="92"/>
      <c r="E985" s="97" t="str">
        <f t="shared" si="30"/>
        <v/>
      </c>
      <c r="F985" s="93"/>
      <c r="G985" s="92"/>
      <c r="H985" s="98" t="str">
        <f>IF(B985="","",IF(IF(ISNA(VLOOKUP(A985,RESULTS!$D$2:$D$1001,1,0)),"",VLOOKUP(A985,RESULTS!$D$2:$D$1001,1,0))=A985,"","X"))</f>
        <v/>
      </c>
    </row>
    <row r="986" spans="1:8" x14ac:dyDescent="0.25">
      <c r="A986" s="96">
        <f t="shared" si="31"/>
        <v>985</v>
      </c>
      <c r="B986" s="93"/>
      <c r="C986" s="93"/>
      <c r="D986" s="92"/>
      <c r="E986" s="97" t="str">
        <f t="shared" si="30"/>
        <v/>
      </c>
      <c r="F986" s="93"/>
      <c r="G986" s="92"/>
      <c r="H986" s="98" t="str">
        <f>IF(B986="","",IF(IF(ISNA(VLOOKUP(A986,RESULTS!$D$2:$D$1001,1,0)),"",VLOOKUP(A986,RESULTS!$D$2:$D$1001,1,0))=A986,"","X"))</f>
        <v/>
      </c>
    </row>
    <row r="987" spans="1:8" x14ac:dyDescent="0.25">
      <c r="A987" s="96">
        <f t="shared" si="31"/>
        <v>986</v>
      </c>
      <c r="B987" s="93"/>
      <c r="C987" s="93"/>
      <c r="D987" s="92"/>
      <c r="E987" s="97" t="str">
        <f t="shared" si="30"/>
        <v/>
      </c>
      <c r="F987" s="93"/>
      <c r="G987" s="92"/>
      <c r="H987" s="98" t="str">
        <f>IF(B987="","",IF(IF(ISNA(VLOOKUP(A987,RESULTS!$D$2:$D$1001,1,0)),"",VLOOKUP(A987,RESULTS!$D$2:$D$1001,1,0))=A987,"","X"))</f>
        <v/>
      </c>
    </row>
    <row r="988" spans="1:8" x14ac:dyDescent="0.25">
      <c r="A988" s="96">
        <f t="shared" si="31"/>
        <v>987</v>
      </c>
      <c r="B988" s="93"/>
      <c r="C988" s="93"/>
      <c r="D988" s="92"/>
      <c r="E988" s="97" t="str">
        <f t="shared" si="30"/>
        <v/>
      </c>
      <c r="F988" s="93"/>
      <c r="G988" s="92"/>
      <c r="H988" s="98" t="str">
        <f>IF(B988="","",IF(IF(ISNA(VLOOKUP(A988,RESULTS!$D$2:$D$1001,1,0)),"",VLOOKUP(A988,RESULTS!$D$2:$D$1001,1,0))=A988,"","X"))</f>
        <v/>
      </c>
    </row>
    <row r="989" spans="1:8" x14ac:dyDescent="0.25">
      <c r="A989" s="96">
        <f t="shared" si="31"/>
        <v>988</v>
      </c>
      <c r="B989" s="93"/>
      <c r="C989" s="93"/>
      <c r="D989" s="92"/>
      <c r="E989" s="97" t="str">
        <f t="shared" si="30"/>
        <v/>
      </c>
      <c r="F989" s="93"/>
      <c r="G989" s="92"/>
      <c r="H989" s="98" t="str">
        <f>IF(B989="","",IF(IF(ISNA(VLOOKUP(A989,RESULTS!$D$2:$D$1001,1,0)),"",VLOOKUP(A989,RESULTS!$D$2:$D$1001,1,0))=A989,"","X"))</f>
        <v/>
      </c>
    </row>
    <row r="990" spans="1:8" x14ac:dyDescent="0.25">
      <c r="A990" s="96">
        <f t="shared" si="31"/>
        <v>989</v>
      </c>
      <c r="B990" s="93"/>
      <c r="C990" s="93"/>
      <c r="D990" s="92"/>
      <c r="E990" s="97" t="str">
        <f t="shared" si="30"/>
        <v/>
      </c>
      <c r="F990" s="93"/>
      <c r="G990" s="92"/>
      <c r="H990" s="98" t="str">
        <f>IF(B990="","",IF(IF(ISNA(VLOOKUP(A990,RESULTS!$D$2:$D$1001,1,0)),"",VLOOKUP(A990,RESULTS!$D$2:$D$1001,1,0))=A990,"","X"))</f>
        <v/>
      </c>
    </row>
    <row r="991" spans="1:8" x14ac:dyDescent="0.25">
      <c r="A991" s="96">
        <f t="shared" si="31"/>
        <v>990</v>
      </c>
      <c r="B991" s="93"/>
      <c r="C991" s="93"/>
      <c r="D991" s="92"/>
      <c r="E991" s="97" t="str">
        <f t="shared" si="30"/>
        <v/>
      </c>
      <c r="F991" s="93"/>
      <c r="G991" s="92"/>
      <c r="H991" s="98" t="str">
        <f>IF(B991="","",IF(IF(ISNA(VLOOKUP(A991,RESULTS!$D$2:$D$1001,1,0)),"",VLOOKUP(A991,RESULTS!$D$2:$D$1001,1,0))=A991,"","X"))</f>
        <v/>
      </c>
    </row>
    <row r="992" spans="1:8" x14ac:dyDescent="0.25">
      <c r="A992" s="96">
        <f t="shared" si="31"/>
        <v>991</v>
      </c>
      <c r="B992" s="93"/>
      <c r="C992" s="93"/>
      <c r="D992" s="92"/>
      <c r="E992" s="97" t="str">
        <f t="shared" si="30"/>
        <v/>
      </c>
      <c r="F992" s="93"/>
      <c r="G992" s="92"/>
      <c r="H992" s="98" t="str">
        <f>IF(B992="","",IF(IF(ISNA(VLOOKUP(A992,RESULTS!$D$2:$D$1001,1,0)),"",VLOOKUP(A992,RESULTS!$D$2:$D$1001,1,0))=A992,"","X"))</f>
        <v/>
      </c>
    </row>
    <row r="993" spans="1:17" x14ac:dyDescent="0.25">
      <c r="A993" s="96">
        <f t="shared" si="31"/>
        <v>992</v>
      </c>
      <c r="B993" s="93"/>
      <c r="C993" s="93"/>
      <c r="D993" s="92"/>
      <c r="E993" s="97" t="str">
        <f t="shared" si="30"/>
        <v/>
      </c>
      <c r="F993" s="93"/>
      <c r="G993" s="92"/>
      <c r="H993" s="98" t="str">
        <f>IF(B993="","",IF(IF(ISNA(VLOOKUP(A993,RESULTS!$D$2:$D$1001,1,0)),"",VLOOKUP(A993,RESULTS!$D$2:$D$1001,1,0))=A993,"","X"))</f>
        <v/>
      </c>
    </row>
    <row r="994" spans="1:17" x14ac:dyDescent="0.25">
      <c r="A994" s="96">
        <f t="shared" si="31"/>
        <v>993</v>
      </c>
      <c r="B994" s="93"/>
      <c r="C994" s="93"/>
      <c r="D994" s="92"/>
      <c r="E994" s="97" t="str">
        <f t="shared" si="30"/>
        <v/>
      </c>
      <c r="F994" s="93"/>
      <c r="G994" s="92"/>
      <c r="H994" s="98" t="str">
        <f>IF(B994="","",IF(IF(ISNA(VLOOKUP(A994,RESULTS!$D$2:$D$1001,1,0)),"",VLOOKUP(A994,RESULTS!$D$2:$D$1001,1,0))=A994,"","X"))</f>
        <v/>
      </c>
    </row>
    <row r="995" spans="1:17" x14ac:dyDescent="0.25">
      <c r="A995" s="96">
        <f t="shared" si="31"/>
        <v>994</v>
      </c>
      <c r="B995" s="93"/>
      <c r="C995" s="93"/>
      <c r="D995" s="92"/>
      <c r="E995" s="97" t="str">
        <f t="shared" si="30"/>
        <v/>
      </c>
      <c r="F995" s="93"/>
      <c r="G995" s="92"/>
      <c r="H995" s="98" t="str">
        <f>IF(B995="","",IF(IF(ISNA(VLOOKUP(A995,RESULTS!$D$2:$D$1001,1,0)),"",VLOOKUP(A995,RESULTS!$D$2:$D$1001,1,0))=A995,"","X"))</f>
        <v/>
      </c>
    </row>
    <row r="996" spans="1:17" x14ac:dyDescent="0.25">
      <c r="A996" s="96">
        <f t="shared" si="31"/>
        <v>995</v>
      </c>
      <c r="B996" s="93"/>
      <c r="C996" s="93"/>
      <c r="D996" s="92"/>
      <c r="E996" s="97" t="str">
        <f t="shared" si="30"/>
        <v/>
      </c>
      <c r="F996" s="93"/>
      <c r="G996" s="92"/>
      <c r="H996" s="98" t="str">
        <f>IF(B996="","",IF(IF(ISNA(VLOOKUP(A996,RESULTS!$D$2:$D$1001,1,0)),"",VLOOKUP(A996,RESULTS!$D$2:$D$1001,1,0))=A996,"","X"))</f>
        <v/>
      </c>
    </row>
    <row r="997" spans="1:17" x14ac:dyDescent="0.25">
      <c r="A997" s="96">
        <f t="shared" si="31"/>
        <v>996</v>
      </c>
      <c r="B997" s="93"/>
      <c r="C997" s="93"/>
      <c r="D997" s="92"/>
      <c r="E997" s="97" t="str">
        <f t="shared" si="30"/>
        <v/>
      </c>
      <c r="F997" s="93"/>
      <c r="G997" s="92"/>
      <c r="H997" s="98" t="str">
        <f>IF(B997="","",IF(IF(ISNA(VLOOKUP(A997,RESULTS!$D$2:$D$1001,1,0)),"",VLOOKUP(A997,RESULTS!$D$2:$D$1001,1,0))=A997,"","X"))</f>
        <v/>
      </c>
    </row>
    <row r="998" spans="1:17" x14ac:dyDescent="0.25">
      <c r="A998" s="96">
        <f t="shared" si="31"/>
        <v>997</v>
      </c>
      <c r="B998" s="93"/>
      <c r="C998" s="93"/>
      <c r="D998" s="92"/>
      <c r="E998" s="97" t="str">
        <f t="shared" si="30"/>
        <v/>
      </c>
      <c r="F998" s="93"/>
      <c r="G998" s="92"/>
      <c r="H998" s="98" t="str">
        <f>IF(B998="","",IF(IF(ISNA(VLOOKUP(A998,RESULTS!$D$2:$D$1001,1,0)),"",VLOOKUP(A998,RESULTS!$D$2:$D$1001,1,0))=A998,"","X"))</f>
        <v/>
      </c>
    </row>
    <row r="999" spans="1:17" x14ac:dyDescent="0.25">
      <c r="A999" s="96">
        <f t="shared" si="31"/>
        <v>998</v>
      </c>
      <c r="B999" s="93"/>
      <c r="C999" s="93"/>
      <c r="D999" s="92"/>
      <c r="E999" s="97" t="str">
        <f t="shared" ref="E999:E1001" si="32">LEFT(D999,1)</f>
        <v/>
      </c>
      <c r="F999" s="93"/>
      <c r="G999" s="92"/>
      <c r="H999" s="98" t="str">
        <f>IF(B999="","",IF(IF(ISNA(VLOOKUP(A999,RESULTS!$D$2:$D$1001,1,0)),"",VLOOKUP(A999,RESULTS!$D$2:$D$1001,1,0))=A999,"","X"))</f>
        <v/>
      </c>
    </row>
    <row r="1000" spans="1:17" x14ac:dyDescent="0.25">
      <c r="A1000" s="96">
        <f t="shared" si="31"/>
        <v>999</v>
      </c>
      <c r="B1000" s="93"/>
      <c r="C1000" s="93"/>
      <c r="D1000" s="92"/>
      <c r="E1000" s="97" t="str">
        <f t="shared" si="32"/>
        <v/>
      </c>
      <c r="F1000" s="93"/>
      <c r="G1000" s="92"/>
      <c r="H1000" s="98" t="str">
        <f>IF(B1000="","",IF(IF(ISNA(VLOOKUP(A1000,RESULTS!$D$2:$D$1001,1,0)),"",VLOOKUP(A1000,RESULTS!$D$2:$D$1001,1,0))=A1000,"","X"))</f>
        <v/>
      </c>
    </row>
    <row r="1001" spans="1:17" x14ac:dyDescent="0.25">
      <c r="A1001" s="96">
        <f t="shared" si="31"/>
        <v>1000</v>
      </c>
      <c r="B1001" s="93"/>
      <c r="C1001" s="93"/>
      <c r="D1001" s="92"/>
      <c r="E1001" s="97" t="str">
        <f t="shared" si="32"/>
        <v/>
      </c>
      <c r="F1001" s="93"/>
      <c r="G1001" s="92"/>
      <c r="H1001" s="98" t="str">
        <f>IF(B1001="","",IF(IF(ISNA(VLOOKUP(A1001,RESULTS!$D$2:$D$1001,1,0)),"",VLOOKUP(A1001,RESULTS!$D$2:$D$1001,1,0))=A1001,"","X"))</f>
        <v/>
      </c>
    </row>
    <row r="1002" spans="1:17" x14ac:dyDescent="0.25">
      <c r="A1002" s="28"/>
      <c r="B1002" s="53"/>
      <c r="C1002" s="53"/>
      <c r="D1002" s="28"/>
      <c r="E1002" s="81"/>
      <c r="F1002" s="53"/>
      <c r="G1002" s="28"/>
      <c r="H1002" s="57"/>
      <c r="I1002" s="39"/>
      <c r="J1002" s="39"/>
      <c r="K1002" s="39"/>
      <c r="L1002" s="39"/>
      <c r="M1002" s="39"/>
      <c r="N1002" s="39"/>
      <c r="O1002" s="39"/>
      <c r="P1002" s="39"/>
      <c r="Q1002" s="39"/>
    </row>
    <row r="1003" spans="1:17" ht="15.75" thickBot="1" x14ac:dyDescent="0.3">
      <c r="A1003" s="50"/>
      <c r="B1003" s="52"/>
      <c r="C1003" s="52"/>
      <c r="D1003" s="40" t="s">
        <v>3</v>
      </c>
      <c r="E1003" s="82"/>
      <c r="F1003" s="52"/>
      <c r="G1003" s="50"/>
      <c r="H1003" s="58"/>
      <c r="I1003" s="51"/>
      <c r="J1003" s="51"/>
      <c r="K1003" s="51"/>
      <c r="L1003" s="51"/>
      <c r="M1003" s="51"/>
      <c r="N1003" s="51"/>
      <c r="O1003" s="51"/>
      <c r="P1003" s="51"/>
      <c r="Q1003" s="51"/>
    </row>
    <row r="1004" spans="1:17" x14ac:dyDescent="0.25">
      <c r="D1004" s="41" t="s">
        <v>52</v>
      </c>
    </row>
    <row r="1005" spans="1:17" x14ac:dyDescent="0.25">
      <c r="D1005" s="42" t="s">
        <v>41</v>
      </c>
    </row>
    <row r="1006" spans="1:17" x14ac:dyDescent="0.25">
      <c r="D1006" s="42" t="s">
        <v>53</v>
      </c>
    </row>
    <row r="1007" spans="1:17" x14ac:dyDescent="0.25">
      <c r="D1007" s="42" t="s">
        <v>6</v>
      </c>
    </row>
    <row r="1008" spans="1:17" x14ac:dyDescent="0.25">
      <c r="D1008" s="42" t="s">
        <v>7</v>
      </c>
    </row>
    <row r="1009" spans="4:10" x14ac:dyDescent="0.25">
      <c r="D1009" s="42" t="s">
        <v>33</v>
      </c>
    </row>
    <row r="1010" spans="4:10" x14ac:dyDescent="0.25">
      <c r="D1010" s="42" t="s">
        <v>8</v>
      </c>
    </row>
    <row r="1011" spans="4:10" x14ac:dyDescent="0.25">
      <c r="D1011" s="42" t="s">
        <v>36</v>
      </c>
    </row>
    <row r="1012" spans="4:10" x14ac:dyDescent="0.25">
      <c r="D1012" s="42" t="s">
        <v>9</v>
      </c>
    </row>
    <row r="1013" spans="4:10" x14ac:dyDescent="0.25">
      <c r="D1013" s="42" t="s">
        <v>38</v>
      </c>
    </row>
    <row r="1014" spans="4:10" x14ac:dyDescent="0.25">
      <c r="D1014" s="43" t="s">
        <v>19</v>
      </c>
      <c r="H1014" s="93"/>
      <c r="I1014" s="93"/>
      <c r="J1014" s="92"/>
    </row>
    <row r="1015" spans="4:10" x14ac:dyDescent="0.25">
      <c r="D1015" s="42" t="s">
        <v>54</v>
      </c>
    </row>
    <row r="1016" spans="4:10" x14ac:dyDescent="0.25">
      <c r="D1016" s="42" t="s">
        <v>42</v>
      </c>
    </row>
    <row r="1017" spans="4:10" x14ac:dyDescent="0.25">
      <c r="D1017" s="42" t="s">
        <v>55</v>
      </c>
    </row>
    <row r="1018" spans="4:10" x14ac:dyDescent="0.25">
      <c r="D1018" s="42" t="s">
        <v>12</v>
      </c>
    </row>
    <row r="1019" spans="4:10" x14ac:dyDescent="0.25">
      <c r="D1019" s="42" t="s">
        <v>43</v>
      </c>
    </row>
    <row r="1020" spans="4:10" x14ac:dyDescent="0.25">
      <c r="D1020" s="42" t="s">
        <v>16</v>
      </c>
    </row>
    <row r="1021" spans="4:10" x14ac:dyDescent="0.25">
      <c r="D1021" s="42" t="s">
        <v>34</v>
      </c>
    </row>
    <row r="1022" spans="4:10" x14ac:dyDescent="0.25">
      <c r="D1022" s="42" t="s">
        <v>21</v>
      </c>
    </row>
    <row r="1023" spans="4:10" x14ac:dyDescent="0.25">
      <c r="D1023" s="42" t="s">
        <v>35</v>
      </c>
    </row>
    <row r="1024" spans="4:10" x14ac:dyDescent="0.25">
      <c r="D1024" s="42" t="s">
        <v>22</v>
      </c>
    </row>
    <row r="1025" spans="4:4" x14ac:dyDescent="0.25">
      <c r="D1025" s="42" t="s">
        <v>37</v>
      </c>
    </row>
    <row r="1026" spans="4:4" ht="15.75" thickBot="1" x14ac:dyDescent="0.3">
      <c r="D1026" s="44" t="s">
        <v>20</v>
      </c>
    </row>
  </sheetData>
  <sheetProtection autoFilter="0"/>
  <autoFilter ref="A1:H1001" xr:uid="{00000000-0009-0000-0000-000000000000}"/>
  <dataValidations count="1">
    <dataValidation type="list" errorStyle="information" allowBlank="1" showErrorMessage="1" errorTitle="Are you sure?" error="This category will NOT be included in the results and rankings._x000a__x000a_Use the drop down menu to select a valid category." sqref="D103:D1001 D2:D101 J1014" xr:uid="{00000000-0002-0000-0000-000000000000}">
      <formula1>$D$1004:$D$1026</formula1>
    </dataValidation>
  </dataValidations>
  <printOptions horizontalCentered="1"/>
  <pageMargins left="0.19685039370078741" right="0.19685039370078741" top="0.35433070866141736" bottom="0.19685039370078741" header="0.15748031496062992" footer="0.15748031496062992"/>
  <pageSetup paperSize="9" scale="72" fitToHeight="4" orientation="portrait" r:id="rId1"/>
  <headerFooter>
    <oddHeader>&amp;C &amp;F - &amp;A</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E1002"/>
  <sheetViews>
    <sheetView topLeftCell="C1" workbookViewId="0">
      <pane xSplit="13" ySplit="1" topLeftCell="P2" activePane="bottomRight" state="frozen"/>
      <selection activeCell="C1" sqref="C1"/>
      <selection pane="topRight" activeCell="P1" sqref="P1"/>
      <selection pane="bottomLeft" activeCell="C2" sqref="C2"/>
      <selection pane="bottomRight" activeCell="D1001" sqref="D1001"/>
    </sheetView>
  </sheetViews>
  <sheetFormatPr defaultRowHeight="15" x14ac:dyDescent="0.25"/>
  <cols>
    <col min="1" max="2" width="8" style="65" hidden="1" customWidth="1"/>
    <col min="3" max="3" width="8" style="103" customWidth="1"/>
    <col min="4" max="7" width="8" style="60" customWidth="1"/>
    <col min="8" max="8" width="10.140625" style="109" bestFit="1" customWidth="1"/>
    <col min="9" max="10" width="14" style="108" customWidth="1"/>
    <col min="11" max="12" width="8" style="103" customWidth="1"/>
    <col min="13" max="13" width="8.5703125" style="103" customWidth="1"/>
    <col min="14" max="14" width="8" style="103" customWidth="1"/>
    <col min="15" max="15" width="24.28515625" style="108" bestFit="1" customWidth="1"/>
    <col min="16" max="16" width="6.7109375" style="86" bestFit="1" customWidth="1"/>
    <col min="17" max="17" width="6.5703125" style="29" bestFit="1" customWidth="1"/>
    <col min="18" max="18" width="24" style="3" bestFit="1" customWidth="1"/>
    <col min="19" max="19" width="9.42578125" style="3" customWidth="1"/>
    <col min="20" max="22" width="9.140625" style="5" customWidth="1"/>
    <col min="23" max="23" width="9.140625" style="35" customWidth="1"/>
    <col min="24" max="24" width="22" style="6" bestFit="1" customWidth="1"/>
    <col min="25" max="25" width="66.7109375" style="6" bestFit="1" customWidth="1"/>
    <col min="26" max="26" width="22.42578125" style="33" customWidth="1"/>
    <col min="27" max="30" width="18.28515625" style="33" customWidth="1"/>
    <col min="31" max="31" width="14" customWidth="1"/>
    <col min="32" max="32" width="14.140625" customWidth="1"/>
  </cols>
  <sheetData>
    <row r="1" spans="1:30" s="2" customFormat="1" ht="57" customHeight="1" thickBot="1" x14ac:dyDescent="0.3">
      <c r="A1" s="63" t="s">
        <v>17</v>
      </c>
      <c r="B1" s="64" t="s">
        <v>18</v>
      </c>
      <c r="C1" s="102" t="s">
        <v>0</v>
      </c>
      <c r="D1" s="67" t="s">
        <v>50</v>
      </c>
      <c r="E1" s="67" t="s">
        <v>68</v>
      </c>
      <c r="F1" s="67" t="s">
        <v>69</v>
      </c>
      <c r="G1" s="67" t="s">
        <v>70</v>
      </c>
      <c r="H1" s="104" t="s">
        <v>1</v>
      </c>
      <c r="I1" s="105" t="s">
        <v>24</v>
      </c>
      <c r="J1" s="105" t="s">
        <v>25</v>
      </c>
      <c r="K1" s="105" t="s">
        <v>2</v>
      </c>
      <c r="L1" s="105" t="s">
        <v>10</v>
      </c>
      <c r="M1" s="105" t="s">
        <v>39</v>
      </c>
      <c r="N1" s="105" t="s">
        <v>11</v>
      </c>
      <c r="O1" s="106" t="s">
        <v>4</v>
      </c>
      <c r="P1" s="89" t="s">
        <v>64</v>
      </c>
      <c r="Q1" s="89" t="s">
        <v>62</v>
      </c>
      <c r="R1" s="24" t="s">
        <v>26</v>
      </c>
      <c r="S1" s="25" t="s">
        <v>27</v>
      </c>
      <c r="T1" s="25" t="s">
        <v>28</v>
      </c>
      <c r="U1" s="90" t="s">
        <v>65</v>
      </c>
      <c r="V1" s="25" t="s">
        <v>29</v>
      </c>
      <c r="W1" s="83" t="s">
        <v>40</v>
      </c>
      <c r="X1" s="25" t="s">
        <v>4</v>
      </c>
      <c r="Y1" s="90" t="s">
        <v>47</v>
      </c>
      <c r="Z1" s="32" t="s">
        <v>44</v>
      </c>
      <c r="AA1" s="91" t="s">
        <v>45</v>
      </c>
      <c r="AB1" s="91" t="s">
        <v>46</v>
      </c>
      <c r="AC1" s="91" t="s">
        <v>66</v>
      </c>
      <c r="AD1" s="32" t="s">
        <v>32</v>
      </c>
    </row>
    <row r="2" spans="1:30" x14ac:dyDescent="0.25">
      <c r="A2" s="65" t="str">
        <f t="shared" ref="A2:A65" si="0">IF(C2&lt;1,"",CONCATENATE(K2,L2))</f>
        <v>M1</v>
      </c>
      <c r="B2" s="65" t="str">
        <f t="shared" ref="B2:B9" si="1">IF(C2&lt;1,"",CONCATENATE(M2,N2))</f>
        <v>M1</v>
      </c>
      <c r="C2" s="103">
        <v>1</v>
      </c>
      <c r="D2" s="99">
        <v>98</v>
      </c>
      <c r="E2" s="100">
        <v>0</v>
      </c>
      <c r="F2" s="100">
        <v>44</v>
      </c>
      <c r="G2" s="100">
        <v>28</v>
      </c>
      <c r="H2" s="107">
        <f>IF(D2="","",($E2+$F2/60+$G2/3600)/24)</f>
        <v>3.0879629629629628E-2</v>
      </c>
      <c r="I2" s="108" t="str">
        <f>IF(D2="","",VLOOKUP(D2,ENTRANTS!$A$1:$H$1000,2,0))</f>
        <v>Ed</v>
      </c>
      <c r="J2" s="108" t="str">
        <f>IF(D2="","",VLOOKUP(D2,ENTRANTS!$A$1:$H$1000,3,0))</f>
        <v>Hyland</v>
      </c>
      <c r="K2" s="103" t="str">
        <f>IF(D2="","",LEFT(VLOOKUP(D2,ENTRANTS!$A$1:$H$1000,5,0),1))</f>
        <v>M</v>
      </c>
      <c r="L2" s="103">
        <f>IF(D2="","",COUNTIF($K$2:K2,K2))</f>
        <v>1</v>
      </c>
      <c r="M2" s="103" t="str">
        <f>IF(D2="","",VLOOKUP(D2,ENTRANTS!$A$1:$H$1000,4,0))</f>
        <v>M</v>
      </c>
      <c r="N2" s="103">
        <f>IF(D2="","",COUNTIF($M$2:M2,M2))</f>
        <v>1</v>
      </c>
      <c r="O2" s="108" t="str">
        <f>IF(D2="","",VLOOKUP(D2,ENTRANTS!$A$1:$H$1000,6,0))</f>
        <v>Calder Valley Fell Runners</v>
      </c>
      <c r="P2" s="86" t="str">
        <f t="shared" ref="P2:P7" si="2">IF(D2&lt;1,"",IF(COUNTIF($D$2:$D$501,D2)=1,"","DUPLICATE"))</f>
        <v/>
      </c>
      <c r="Q2" s="31"/>
      <c r="R2" s="3" t="str">
        <f t="shared" ref="R2:R7" si="3">IF(D2="","",CONCATENATE(K2," ",O2))</f>
        <v>M Calder Valley Fell Runners</v>
      </c>
      <c r="S2" s="4">
        <f>IF(D2="","",COUNTIF($R$2:R2,R2))</f>
        <v>1</v>
      </c>
      <c r="T2" s="5" t="str">
        <f t="shared" ref="T2:T7" si="4">IF(U2="","",RANK(U2,$U$2:$U$1000,1))</f>
        <v/>
      </c>
      <c r="U2" s="35" t="str">
        <f>IF(AND(S2=4,K2="M",NOT(O2="Unattached")),SUMIF(R$2:R2,R2,L$2:L2),"")</f>
        <v/>
      </c>
      <c r="V2" s="5" t="str">
        <f t="shared" ref="V2:V7" si="5">IF(W2="","",RANK(W2,$W$2:$W$1000,1))</f>
        <v/>
      </c>
      <c r="W2" s="35" t="str">
        <f>IF(AND(S2=3,K2="F",NOT(O2="Unattached")),SUMIF(R$2:R2,R2,L$2:L2),"")</f>
        <v/>
      </c>
      <c r="X2" s="6" t="str">
        <f t="shared" ref="X2:X7" si="6">IF(AND(O2&lt;&gt;"Unattached",OR(T2&lt;&gt;"",V2&lt;&gt;"")),O2,"")</f>
        <v/>
      </c>
      <c r="Y2" s="6" t="str">
        <f t="shared" ref="Y2:Y7" si="7">IF(X2="","",IF(K2="M",CONCATENATE(X2," (",AA2,", ",AB2,", ",AC2,", ",AD2,")"),CONCATENATE(X2," (",AA2,", ",AB2,", ",AC2,")")))</f>
        <v/>
      </c>
      <c r="Z2" s="33" t="str">
        <f t="shared" ref="Z2:Z7" si="8">CONCATENATE(R2," ",S2)</f>
        <v>M Calder Valley Fell Runners 1</v>
      </c>
      <c r="AA2" s="33" t="str">
        <f>IF(K2="M",IF(S2&lt;&gt;4,"",VLOOKUP(CONCATENATE(R2," ",(S2-3)),$Z$2:AD2,5,0)),IF(S2&lt;&gt;3,"",VLOOKUP(CONCATENATE(R2," ",(S2-2)),$Z$2:AD2,5,0)))</f>
        <v/>
      </c>
      <c r="AB2" s="33" t="str">
        <f>IF(K2="M",IF(S2&lt;&gt;4,"",VLOOKUP(CONCATENATE(R2," ",(S2-2)),$Z$2:AD2,5,0)),IF(S2&lt;&gt;3,"",VLOOKUP(CONCATENATE(R2," ",(S2-1)),$Z$2:AD2,5,0)))</f>
        <v/>
      </c>
      <c r="AC2" s="33" t="str">
        <f>IF(K2="M",IF(S2&lt;&gt;4,"",VLOOKUP(CONCATENATE(R2," ",(S2-1)),$Z$2:AD2,5,0)),IF(S2&lt;&gt;3,"",VLOOKUP(CONCATENATE(R2," ",(S2)),$Z$2:AD2,5,0)))</f>
        <v/>
      </c>
      <c r="AD2" s="33" t="str">
        <f t="shared" ref="AD2:AD7" si="9">IF(AND(O2&lt;&gt;"Unattached",S2&lt;=4),CONCATENATE(I2," ",J2),"")</f>
        <v>Ed Hyland</v>
      </c>
    </row>
    <row r="3" spans="1:30" x14ac:dyDescent="0.25">
      <c r="A3" s="65" t="str">
        <f t="shared" si="0"/>
        <v>M2</v>
      </c>
      <c r="B3" s="65" t="str">
        <f t="shared" si="1"/>
        <v>M2</v>
      </c>
      <c r="C3" s="103">
        <v>2</v>
      </c>
      <c r="D3" s="99">
        <v>96</v>
      </c>
      <c r="E3" s="100">
        <v>0</v>
      </c>
      <c r="F3" s="100">
        <v>44</v>
      </c>
      <c r="G3" s="100">
        <v>51</v>
      </c>
      <c r="H3" s="107">
        <f t="shared" ref="H3:H66" si="10">IF(D3="","",($E3+$F3/60+$G3/3600)/24)</f>
        <v>3.1145833333333331E-2</v>
      </c>
      <c r="I3" s="108" t="str">
        <f>IF(D3="","",VLOOKUP(D3,ENTRANTS!$A$1:$H$1000,2,0))</f>
        <v>Stephen</v>
      </c>
      <c r="J3" s="108" t="str">
        <f>IF(D3="","",VLOOKUP(D3,ENTRANTS!$A$1:$H$1000,3,0))</f>
        <v>Hall</v>
      </c>
      <c r="K3" s="103" t="str">
        <f>IF(D3="","",LEFT(VLOOKUP(D3,ENTRANTS!$A$1:$H$1000,5,0),1))</f>
        <v>M</v>
      </c>
      <c r="L3" s="103">
        <f>IF(D3="","",COUNTIF($K$2:K3,K3))</f>
        <v>2</v>
      </c>
      <c r="M3" s="103" t="str">
        <f>IF(D3="","",VLOOKUP(D3,ENTRANTS!$A$1:$H$1000,4,0))</f>
        <v>M</v>
      </c>
      <c r="N3" s="103">
        <f>IF(D3="","",COUNTIF($M$2:M3,M3))</f>
        <v>2</v>
      </c>
      <c r="O3" s="108" t="str">
        <f>IF(D3="","",VLOOKUP(D3,ENTRANTS!$A$1:$H$1000,6,0))</f>
        <v>Calder Valley Fell Runners</v>
      </c>
      <c r="P3" s="86" t="str">
        <f>IF(D3&lt;1,"",IF(COUNTIF($D$2:$D$501,D3)=1,"","DUPLICATE"))</f>
        <v/>
      </c>
      <c r="Q3" s="31"/>
      <c r="R3" s="3" t="str">
        <f t="shared" si="3"/>
        <v>M Calder Valley Fell Runners</v>
      </c>
      <c r="S3" s="4">
        <f>IF(D3="","",COUNTIF($R$2:R3,R3))</f>
        <v>2</v>
      </c>
      <c r="T3" s="5" t="str">
        <f t="shared" si="4"/>
        <v/>
      </c>
      <c r="U3" s="35" t="str">
        <f>IF(AND(S3=4,K3="M",NOT(O3="Unattached")),SUMIF(R$2:R3,R3,L$2:L3),"")</f>
        <v/>
      </c>
      <c r="V3" s="5" t="str">
        <f t="shared" si="5"/>
        <v/>
      </c>
      <c r="W3" s="35" t="str">
        <f>IF(AND(S3=3,K3="F",NOT(O3="Unattached")),SUMIF(R$2:R3,R3,L$2:L3),"")</f>
        <v/>
      </c>
      <c r="X3" s="6" t="str">
        <f t="shared" si="6"/>
        <v/>
      </c>
      <c r="Y3" s="6" t="str">
        <f t="shared" si="7"/>
        <v/>
      </c>
      <c r="Z3" s="33" t="str">
        <f t="shared" si="8"/>
        <v>M Calder Valley Fell Runners 2</v>
      </c>
      <c r="AA3" s="33" t="str">
        <f>IF(K3="M",IF(S3&lt;&gt;4,"",VLOOKUP(CONCATENATE(R3," ",(S3-3)),$Z$2:AD3,5,0)),IF(S3&lt;&gt;3,"",VLOOKUP(CONCATENATE(R3," ",(S3-2)),$Z$2:AD3,5,0)))</f>
        <v/>
      </c>
      <c r="AB3" s="33" t="str">
        <f>IF(K3="M",IF(S3&lt;&gt;4,"",VLOOKUP(CONCATENATE(R3," ",(S3-2)),$Z$2:AD3,5,0)),IF(S3&lt;&gt;3,"",VLOOKUP(CONCATENATE(R3," ",(S3-1)),$Z$2:AD3,5,0)))</f>
        <v/>
      </c>
      <c r="AC3" s="33" t="str">
        <f>IF(K3="M",IF(S3&lt;&gt;4,"",VLOOKUP(CONCATENATE(R3," ",(S3-1)),$Z$2:AD3,5,0)),IF(S3&lt;&gt;3,"",VLOOKUP(CONCATENATE(R3," ",(S3)),$Z$2:AD3,5,0)))</f>
        <v/>
      </c>
      <c r="AD3" s="33" t="str">
        <f t="shared" si="9"/>
        <v>Stephen Hall</v>
      </c>
    </row>
    <row r="4" spans="1:30" x14ac:dyDescent="0.25">
      <c r="A4" s="65" t="str">
        <f t="shared" si="0"/>
        <v>M3</v>
      </c>
      <c r="B4" s="65" t="str">
        <f t="shared" si="1"/>
        <v>M3</v>
      </c>
      <c r="C4" s="103">
        <v>3</v>
      </c>
      <c r="D4" s="99">
        <v>30</v>
      </c>
      <c r="E4" s="100">
        <f t="shared" ref="E4:E67" si="11">E3</f>
        <v>0</v>
      </c>
      <c r="F4" s="100">
        <v>47</v>
      </c>
      <c r="G4" s="100">
        <v>34</v>
      </c>
      <c r="H4" s="107">
        <f t="shared" si="10"/>
        <v>3.3032407407407406E-2</v>
      </c>
      <c r="I4" s="108" t="str">
        <f>IF(D4="","",VLOOKUP(D4,ENTRANTS!$A$1:$H$1000,2,0))</f>
        <v xml:space="preserve">Ben </v>
      </c>
      <c r="J4" s="108" t="str">
        <f>IF(D4="","",VLOOKUP(D4,ENTRANTS!$A$1:$H$1000,3,0))</f>
        <v>Hobson</v>
      </c>
      <c r="K4" s="103" t="str">
        <f>IF(D4="","",LEFT(VLOOKUP(D4,ENTRANTS!$A$1:$H$1000,5,0),1))</f>
        <v>M</v>
      </c>
      <c r="L4" s="103">
        <f>IF(D4="","",COUNTIF($K$2:K4,K4))</f>
        <v>3</v>
      </c>
      <c r="M4" s="103" t="str">
        <f>IF(D4="","",VLOOKUP(D4,ENTRANTS!$A$1:$H$1000,4,0))</f>
        <v>M</v>
      </c>
      <c r="N4" s="103">
        <f>IF(D4="","",COUNTIF($M$2:M4,M4))</f>
        <v>3</v>
      </c>
      <c r="O4" s="108" t="str">
        <f>IF(D4="","",VLOOKUP(D4,ENTRANTS!$A$1:$H$1000,6,0))</f>
        <v>Chorlton Runners</v>
      </c>
      <c r="P4" s="86" t="str">
        <f t="shared" si="2"/>
        <v/>
      </c>
      <c r="Q4" s="31"/>
      <c r="R4" s="3" t="str">
        <f t="shared" si="3"/>
        <v>M Chorlton Runners</v>
      </c>
      <c r="S4" s="4">
        <f>IF(D4="","",COUNTIF($R$2:R4,R4))</f>
        <v>1</v>
      </c>
      <c r="T4" s="5" t="str">
        <f t="shared" si="4"/>
        <v/>
      </c>
      <c r="U4" s="35" t="str">
        <f>IF(AND(S4=4,K4="M",NOT(O4="Unattached")),SUMIF(R$2:R4,R4,L$2:L4),"")</f>
        <v/>
      </c>
      <c r="V4" s="5" t="str">
        <f t="shared" si="5"/>
        <v/>
      </c>
      <c r="W4" s="35" t="str">
        <f>IF(AND(S4=3,K4="F",NOT(O4="Unattached")),SUMIF(R$2:R4,R4,L$2:L4),"")</f>
        <v/>
      </c>
      <c r="X4" s="6" t="str">
        <f t="shared" si="6"/>
        <v/>
      </c>
      <c r="Y4" s="6" t="str">
        <f t="shared" si="7"/>
        <v/>
      </c>
      <c r="Z4" s="33" t="str">
        <f t="shared" si="8"/>
        <v>M Chorlton Runners 1</v>
      </c>
      <c r="AA4" s="33" t="str">
        <f>IF(K4="M",IF(S4&lt;&gt;4,"",VLOOKUP(CONCATENATE(R4," ",(S4-3)),$Z$2:AD4,5,0)),IF(S4&lt;&gt;3,"",VLOOKUP(CONCATENATE(R4," ",(S4-2)),$Z$2:AD4,5,0)))</f>
        <v/>
      </c>
      <c r="AB4" s="33" t="str">
        <f>IF(K4="M",IF(S4&lt;&gt;4,"",VLOOKUP(CONCATENATE(R4," ",(S4-2)),$Z$2:AD4,5,0)),IF(S4&lt;&gt;3,"",VLOOKUP(CONCATENATE(R4," ",(S4-1)),$Z$2:AD4,5,0)))</f>
        <v/>
      </c>
      <c r="AC4" s="33" t="str">
        <f>IF(K4="M",IF(S4&lt;&gt;4,"",VLOOKUP(CONCATENATE(R4," ",(S4-1)),$Z$2:AD4,5,0)),IF(S4&lt;&gt;3,"",VLOOKUP(CONCATENATE(R4," ",(S4)),$Z$2:AD4,5,0)))</f>
        <v/>
      </c>
      <c r="AD4" s="33" t="str">
        <f t="shared" si="9"/>
        <v>Ben  Hobson</v>
      </c>
    </row>
    <row r="5" spans="1:30" x14ac:dyDescent="0.25">
      <c r="A5" s="65" t="str">
        <f t="shared" si="0"/>
        <v>M4</v>
      </c>
      <c r="B5" s="65" t="str">
        <f t="shared" si="1"/>
        <v>M401</v>
      </c>
      <c r="C5" s="103">
        <v>4</v>
      </c>
      <c r="D5" s="99">
        <v>89</v>
      </c>
      <c r="E5" s="100">
        <f t="shared" si="11"/>
        <v>0</v>
      </c>
      <c r="F5" s="100">
        <v>47</v>
      </c>
      <c r="G5" s="100">
        <v>41</v>
      </c>
      <c r="H5" s="107">
        <f t="shared" si="10"/>
        <v>3.3113425925925928E-2</v>
      </c>
      <c r="I5" s="108" t="str">
        <f>IF(D5="","",VLOOKUP(D5,ENTRANTS!$A$1:$H$1000,2,0))</f>
        <v>Jonathan</v>
      </c>
      <c r="J5" s="108" t="str">
        <f>IF(D5="","",VLOOKUP(D5,ENTRANTS!$A$1:$H$1000,3,0))</f>
        <v>Cleaver</v>
      </c>
      <c r="K5" s="103" t="str">
        <f>IF(D5="","",LEFT(VLOOKUP(D5,ENTRANTS!$A$1:$H$1000,5,0),1))</f>
        <v>M</v>
      </c>
      <c r="L5" s="103">
        <f>IF(D5="","",COUNTIF($K$2:K5,K5))</f>
        <v>4</v>
      </c>
      <c r="M5" s="103" t="str">
        <f>IF(D5="","",VLOOKUP(D5,ENTRANTS!$A$1:$H$1000,4,0))</f>
        <v>M40</v>
      </c>
      <c r="N5" s="103">
        <f>IF(D5="","",COUNTIF($M$2:M5,M5))</f>
        <v>1</v>
      </c>
      <c r="O5" s="108" t="str">
        <f>IF(D5="","",VLOOKUP(D5,ENTRANTS!$A$1:$H$1000,6,0))</f>
        <v>Rossendale Harriers</v>
      </c>
      <c r="P5" s="86" t="str">
        <f t="shared" si="2"/>
        <v/>
      </c>
      <c r="Q5" s="31"/>
      <c r="R5" s="3" t="str">
        <f t="shared" si="3"/>
        <v>M Rossendale Harriers</v>
      </c>
      <c r="S5" s="4">
        <f>IF(D5="","",COUNTIF($R$2:R5,R5))</f>
        <v>1</v>
      </c>
      <c r="T5" s="5" t="str">
        <f t="shared" si="4"/>
        <v/>
      </c>
      <c r="U5" s="35" t="str">
        <f>IF(AND(S5=4,K5="M",NOT(O5="Unattached")),SUMIF(R$2:R5,R5,L$2:L5),"")</f>
        <v/>
      </c>
      <c r="V5" s="5" t="str">
        <f t="shared" si="5"/>
        <v/>
      </c>
      <c r="W5" s="35" t="str">
        <f>IF(AND(S5=3,K5="F",NOT(O5="Unattached")),SUMIF(R$2:R5,R5,L$2:L5),"")</f>
        <v/>
      </c>
      <c r="X5" s="6" t="str">
        <f t="shared" si="6"/>
        <v/>
      </c>
      <c r="Y5" s="6" t="str">
        <f t="shared" si="7"/>
        <v/>
      </c>
      <c r="Z5" s="33" t="str">
        <f t="shared" si="8"/>
        <v>M Rossendale Harriers 1</v>
      </c>
      <c r="AA5" s="33" t="str">
        <f>IF(K5="M",IF(S5&lt;&gt;4,"",VLOOKUP(CONCATENATE(R5," ",(S5-3)),$Z$2:AD5,5,0)),IF(S5&lt;&gt;3,"",VLOOKUP(CONCATENATE(R5," ",(S5-2)),$Z$2:AD5,5,0)))</f>
        <v/>
      </c>
      <c r="AB5" s="33" t="str">
        <f>IF(K5="M",IF(S5&lt;&gt;4,"",VLOOKUP(CONCATENATE(R5," ",(S5-2)),$Z$2:AD5,5,0)),IF(S5&lt;&gt;3,"",VLOOKUP(CONCATENATE(R5," ",(S5-1)),$Z$2:AD5,5,0)))</f>
        <v/>
      </c>
      <c r="AC5" s="33" t="str">
        <f>IF(K5="M",IF(S5&lt;&gt;4,"",VLOOKUP(CONCATENATE(R5," ",(S5-1)),$Z$2:AD5,5,0)),IF(S5&lt;&gt;3,"",VLOOKUP(CONCATENATE(R5," ",(S5)),$Z$2:AD5,5,0)))</f>
        <v/>
      </c>
      <c r="AD5" s="33" t="str">
        <f t="shared" si="9"/>
        <v>Jonathan Cleaver</v>
      </c>
    </row>
    <row r="6" spans="1:30" x14ac:dyDescent="0.25">
      <c r="A6" s="65" t="str">
        <f t="shared" si="0"/>
        <v>M5</v>
      </c>
      <c r="B6" s="65" t="str">
        <f t="shared" si="1"/>
        <v>MU231</v>
      </c>
      <c r="C6" s="103">
        <v>5</v>
      </c>
      <c r="D6" s="99">
        <v>74</v>
      </c>
      <c r="E6" s="100">
        <f t="shared" si="11"/>
        <v>0</v>
      </c>
      <c r="F6" s="100">
        <v>48</v>
      </c>
      <c r="G6" s="100">
        <v>22</v>
      </c>
      <c r="H6" s="107">
        <f t="shared" si="10"/>
        <v>3.3587962962962965E-2</v>
      </c>
      <c r="I6" s="108" t="str">
        <f>IF(D6="","",VLOOKUP(D6,ENTRANTS!$A$1:$H$1000,2,0))</f>
        <v>Charlie</v>
      </c>
      <c r="J6" s="108" t="str">
        <f>IF(D6="","",VLOOKUP(D6,ENTRANTS!$A$1:$H$1000,3,0))</f>
        <v>Parkinson</v>
      </c>
      <c r="K6" s="103" t="str">
        <f>IF(D6="","",LEFT(VLOOKUP(D6,ENTRANTS!$A$1:$H$1000,5,0),1))</f>
        <v>M</v>
      </c>
      <c r="L6" s="103">
        <f>IF(D6="","",COUNTIF($K$2:K6,K6))</f>
        <v>5</v>
      </c>
      <c r="M6" s="103" t="str">
        <f>IF(D6="","",VLOOKUP(D6,ENTRANTS!$A$1:$H$1000,4,0))</f>
        <v>MU23</v>
      </c>
      <c r="N6" s="103">
        <f>IF(D6="","",COUNTIF($M$2:M6,M6))</f>
        <v>1</v>
      </c>
      <c r="O6" s="108" t="str">
        <f>IF(D6="","",VLOOKUP(D6,ENTRANTS!$A$1:$H$1000,6,0))</f>
        <v>Unattached</v>
      </c>
      <c r="P6" s="86" t="str">
        <f t="shared" si="2"/>
        <v/>
      </c>
      <c r="Q6" s="31"/>
      <c r="R6" s="3" t="str">
        <f t="shared" si="3"/>
        <v>M Unattached</v>
      </c>
      <c r="S6" s="4">
        <f>IF(D6="","",COUNTIF($R$2:R6,R6))</f>
        <v>1</v>
      </c>
      <c r="T6" s="5" t="str">
        <f t="shared" si="4"/>
        <v/>
      </c>
      <c r="U6" s="35" t="str">
        <f>IF(AND(S6=4,K6="M",NOT(O6="Unattached")),SUMIF(R$2:R6,R6,L$2:L6),"")</f>
        <v/>
      </c>
      <c r="V6" s="5" t="str">
        <f t="shared" si="5"/>
        <v/>
      </c>
      <c r="W6" s="35" t="str">
        <f>IF(AND(S6=3,K6="F",NOT(O6="Unattached")),SUMIF(R$2:R6,R6,L$2:L6),"")</f>
        <v/>
      </c>
      <c r="X6" s="6" t="str">
        <f t="shared" si="6"/>
        <v/>
      </c>
      <c r="Y6" s="6" t="str">
        <f t="shared" si="7"/>
        <v/>
      </c>
      <c r="Z6" s="33" t="str">
        <f t="shared" si="8"/>
        <v>M Unattached 1</v>
      </c>
      <c r="AA6" s="33" t="str">
        <f>IF(K6="M",IF(S6&lt;&gt;4,"",VLOOKUP(CONCATENATE(R6," ",(S6-3)),$Z$2:AD6,5,0)),IF(S6&lt;&gt;3,"",VLOOKUP(CONCATENATE(R6," ",(S6-2)),$Z$2:AD6,5,0)))</f>
        <v/>
      </c>
      <c r="AB6" s="33" t="str">
        <f>IF(K6="M",IF(S6&lt;&gt;4,"",VLOOKUP(CONCATENATE(R6," ",(S6-2)),$Z$2:AD6,5,0)),IF(S6&lt;&gt;3,"",VLOOKUP(CONCATENATE(R6," ",(S6-1)),$Z$2:AD6,5,0)))</f>
        <v/>
      </c>
      <c r="AC6" s="33" t="str">
        <f>IF(K6="M",IF(S6&lt;&gt;4,"",VLOOKUP(CONCATENATE(R6," ",(S6-1)),$Z$2:AD6,5,0)),IF(S6&lt;&gt;3,"",VLOOKUP(CONCATENATE(R6," ",(S6)),$Z$2:AD6,5,0)))</f>
        <v/>
      </c>
      <c r="AD6" s="33" t="str">
        <f t="shared" si="9"/>
        <v/>
      </c>
    </row>
    <row r="7" spans="1:30" x14ac:dyDescent="0.25">
      <c r="A7" s="65" t="str">
        <f t="shared" si="0"/>
        <v>M6</v>
      </c>
      <c r="B7" s="65" t="str">
        <f t="shared" si="1"/>
        <v>M451</v>
      </c>
      <c r="C7" s="103">
        <v>6</v>
      </c>
      <c r="D7" s="99">
        <v>133</v>
      </c>
      <c r="E7" s="100">
        <f t="shared" si="11"/>
        <v>0</v>
      </c>
      <c r="F7" s="100">
        <v>48</v>
      </c>
      <c r="G7" s="100">
        <v>40</v>
      </c>
      <c r="H7" s="107">
        <f t="shared" si="10"/>
        <v>3.3796296296296297E-2</v>
      </c>
      <c r="I7" s="108" t="str">
        <f>IF(D7="","",VLOOKUP(D7,ENTRANTS!$A$1:$H$1000,2,0))</f>
        <v>Chris</v>
      </c>
      <c r="J7" s="108" t="str">
        <f>IF(D7="","",VLOOKUP(D7,ENTRANTS!$A$1:$H$1000,3,0))</f>
        <v>Donnelly</v>
      </c>
      <c r="K7" s="103" t="str">
        <f>IF(D7="","",LEFT(VLOOKUP(D7,ENTRANTS!$A$1:$H$1000,5,0),1))</f>
        <v>M</v>
      </c>
      <c r="L7" s="103">
        <f>IF(D7="","",COUNTIF($K$2:K7,K7))</f>
        <v>6</v>
      </c>
      <c r="M7" s="103" t="str">
        <f>IF(D7="","",VLOOKUP(D7,ENTRANTS!$A$1:$H$1000,4,0))</f>
        <v>M45</v>
      </c>
      <c r="N7" s="103">
        <f>IF(D7="","",COUNTIF($M$2:M7,M7))</f>
        <v>1</v>
      </c>
      <c r="O7" s="108" t="str">
        <f>IF(D7="","",VLOOKUP(D7,ENTRANTS!$A$1:$H$1000,6,0))</f>
        <v>Sale Harriers</v>
      </c>
      <c r="P7" s="86" t="str">
        <f t="shared" si="2"/>
        <v/>
      </c>
      <c r="Q7" s="31"/>
      <c r="R7" s="3" t="str">
        <f t="shared" si="3"/>
        <v>M Sale Harriers</v>
      </c>
      <c r="S7" s="4">
        <f>IF(D7="","",COUNTIF($R$2:R7,R7))</f>
        <v>1</v>
      </c>
      <c r="T7" s="5" t="str">
        <f t="shared" si="4"/>
        <v/>
      </c>
      <c r="U7" s="35" t="str">
        <f>IF(AND(S7=4,K7="M",NOT(O7="Unattached")),SUMIF(R$2:R7,R7,L$2:L7),"")</f>
        <v/>
      </c>
      <c r="V7" s="5" t="str">
        <f t="shared" si="5"/>
        <v/>
      </c>
      <c r="W7" s="35" t="str">
        <f>IF(AND(S7=3,K7="F",NOT(O7="Unattached")),SUMIF(R$2:R7,R7,L$2:L7),"")</f>
        <v/>
      </c>
      <c r="X7" s="6" t="str">
        <f t="shared" si="6"/>
        <v/>
      </c>
      <c r="Y7" s="6" t="str">
        <f t="shared" si="7"/>
        <v/>
      </c>
      <c r="Z7" s="33" t="str">
        <f t="shared" si="8"/>
        <v>M Sale Harriers 1</v>
      </c>
      <c r="AA7" s="33" t="str">
        <f>IF(K7="M",IF(S7&lt;&gt;4,"",VLOOKUP(CONCATENATE(R7," ",(S7-3)),$Z$2:AD7,5,0)),IF(S7&lt;&gt;3,"",VLOOKUP(CONCATENATE(R7," ",(S7-2)),$Z$2:AD7,5,0)))</f>
        <v/>
      </c>
      <c r="AB7" s="33" t="str">
        <f>IF(K7="M",IF(S7&lt;&gt;4,"",VLOOKUP(CONCATENATE(R7," ",(S7-2)),$Z$2:AD7,5,0)),IF(S7&lt;&gt;3,"",VLOOKUP(CONCATENATE(R7," ",(S7-1)),$Z$2:AD7,5,0)))</f>
        <v/>
      </c>
      <c r="AC7" s="33" t="str">
        <f>IF(K7="M",IF(S7&lt;&gt;4,"",VLOOKUP(CONCATENATE(R7," ",(S7-1)),$Z$2:AD7,5,0)),IF(S7&lt;&gt;3,"",VLOOKUP(CONCATENATE(R7," ",(S7)),$Z$2:AD7,5,0)))</f>
        <v/>
      </c>
      <c r="AD7" s="33" t="str">
        <f t="shared" si="9"/>
        <v>Chris Donnelly</v>
      </c>
    </row>
    <row r="8" spans="1:30" x14ac:dyDescent="0.25">
      <c r="A8" s="65" t="str">
        <f t="shared" si="0"/>
        <v>M7</v>
      </c>
      <c r="B8" s="65" t="str">
        <f t="shared" si="1"/>
        <v>M402</v>
      </c>
      <c r="C8" s="103">
        <v>7</v>
      </c>
      <c r="D8" s="99">
        <v>6</v>
      </c>
      <c r="E8" s="100">
        <f t="shared" si="11"/>
        <v>0</v>
      </c>
      <c r="F8" s="100">
        <v>49</v>
      </c>
      <c r="G8" s="100">
        <v>30</v>
      </c>
      <c r="H8" s="107">
        <f t="shared" si="10"/>
        <v>3.4374999999999996E-2</v>
      </c>
      <c r="I8" s="108" t="str">
        <f>IF(D8="","",VLOOKUP(D8,ENTRANTS!$A$1:$H$1000,2,0))</f>
        <v xml:space="preserve">David </v>
      </c>
      <c r="J8" s="108" t="str">
        <f>IF(D8="","",VLOOKUP(D8,ENTRANTS!$A$1:$H$1000,3,0))</f>
        <v>Poole</v>
      </c>
      <c r="K8" s="103" t="str">
        <f>IF(D8="","",LEFT(VLOOKUP(D8,ENTRANTS!$A$1:$H$1000,5,0),1))</f>
        <v>M</v>
      </c>
      <c r="L8" s="103">
        <f>IF(D8="","",COUNTIF($K$2:K8,K8))</f>
        <v>7</v>
      </c>
      <c r="M8" s="103" t="str">
        <f>IF(D8="","",VLOOKUP(D8,ENTRANTS!$A$1:$H$1000,4,0))</f>
        <v>M40</v>
      </c>
      <c r="N8" s="103">
        <f>IF(D8="","",COUNTIF($M$2:M8,M8))</f>
        <v>2</v>
      </c>
      <c r="O8" s="108" t="str">
        <f>IF(D8="","",VLOOKUP(D8,ENTRANTS!$A$1:$H$1000,6,0))</f>
        <v>Barlick Fell Runners</v>
      </c>
      <c r="P8" s="86" t="str">
        <f t="shared" ref="P8:P66" si="12">IF(D8&lt;1,"",IF(COUNTIF($D$2:$D$501,D8)=1,"","DUPLICATE"))</f>
        <v/>
      </c>
      <c r="Q8" s="31"/>
      <c r="R8" s="3" t="str">
        <f t="shared" ref="R8:R66" si="13">IF(D8="","",CONCATENATE(K8," ",O8))</f>
        <v>M Barlick Fell Runners</v>
      </c>
      <c r="S8" s="4">
        <f>IF(D8="","",COUNTIF($R$2:R8,R8))</f>
        <v>1</v>
      </c>
      <c r="T8" s="5" t="str">
        <f t="shared" ref="T8:T21" si="14">IF(U8="","",RANK(U8,$U$2:$U$1000,1))</f>
        <v/>
      </c>
      <c r="U8" s="35" t="str">
        <f>IF(AND(S8=4,K8="M",NOT(O8="Unattached")),SUMIF(R$2:R8,R8,L$2:L8),"")</f>
        <v/>
      </c>
      <c r="V8" s="5" t="str">
        <f t="shared" ref="V8:V21" si="15">IF(W8="","",RANK(W8,$W$2:$W$1000,1))</f>
        <v/>
      </c>
      <c r="W8" s="35" t="str">
        <f>IF(AND(S8=3,K8="F",NOT(O8="Unattached")),SUMIF(R$2:R8,R8,L$2:L8),"")</f>
        <v/>
      </c>
      <c r="X8" s="6" t="str">
        <f t="shared" ref="X8:X65" si="16">IF(AND(O8&lt;&gt;"Unattached",OR(T8&lt;&gt;"",V8&lt;&gt;"")),O8,"")</f>
        <v/>
      </c>
      <c r="Y8" s="6" t="str">
        <f t="shared" ref="Y8:Y66" si="17">IF(X8="","",IF(K8="M",CONCATENATE(X8," (",AA8,", ",AB8,", ",AC8,", ",AD8,")"),CONCATENATE(X8," (",AA8,", ",AB8,", ",AC8,")")))</f>
        <v/>
      </c>
      <c r="Z8" s="33" t="str">
        <f t="shared" ref="Z8:Z65" si="18">CONCATENATE(R8," ",S8)</f>
        <v>M Barlick Fell Runners 1</v>
      </c>
      <c r="AA8" s="33" t="str">
        <f>IF(K8="M",IF(S8&lt;&gt;4,"",VLOOKUP(CONCATENATE(R8," ",(S8-3)),$Z$2:AD8,5,0)),IF(S8&lt;&gt;3,"",VLOOKUP(CONCATENATE(R8," ",(S8-2)),$Z$2:AD8,5,0)))</f>
        <v/>
      </c>
      <c r="AB8" s="33" t="str">
        <f>IF(K8="M",IF(S8&lt;&gt;4,"",VLOOKUP(CONCATENATE(R8," ",(S8-2)),$Z$2:AD8,5,0)),IF(S8&lt;&gt;3,"",VLOOKUP(CONCATENATE(R8," ",(S8-1)),$Z$2:AD8,5,0)))</f>
        <v/>
      </c>
      <c r="AC8" s="33" t="str">
        <f>IF(K8="M",IF(S8&lt;&gt;4,"",VLOOKUP(CONCATENATE(R8," ",(S8-1)),$Z$2:AD8,5,0)),IF(S8&lt;&gt;3,"",VLOOKUP(CONCATENATE(R8," ",(S8)),$Z$2:AD8,5,0)))</f>
        <v/>
      </c>
      <c r="AD8" s="33" t="str">
        <f t="shared" ref="AD8:AD66" si="19">IF(AND(O8&lt;&gt;"Unattached",S8&lt;=4),CONCATENATE(I8," ",J8),"")</f>
        <v>David  Poole</v>
      </c>
    </row>
    <row r="9" spans="1:30" x14ac:dyDescent="0.25">
      <c r="A9" s="65" t="str">
        <f t="shared" si="0"/>
        <v>M8</v>
      </c>
      <c r="B9" s="65" t="str">
        <f t="shared" si="1"/>
        <v>M452</v>
      </c>
      <c r="C9" s="103">
        <v>8</v>
      </c>
      <c r="D9" s="99">
        <v>134</v>
      </c>
      <c r="E9" s="100">
        <f t="shared" si="11"/>
        <v>0</v>
      </c>
      <c r="F9" s="100">
        <v>49</v>
      </c>
      <c r="G9" s="100">
        <v>45</v>
      </c>
      <c r="H9" s="107">
        <f t="shared" si="10"/>
        <v>3.4548611111111106E-2</v>
      </c>
      <c r="I9" s="108" t="str">
        <f>IF(D9="","",VLOOKUP(D9,ENTRANTS!$A$1:$H$1000,2,0))</f>
        <v xml:space="preserve">Ian </v>
      </c>
      <c r="J9" s="108" t="str">
        <f>IF(D9="","",VLOOKUP(D9,ENTRANTS!$A$1:$H$1000,3,0))</f>
        <v>Douglas</v>
      </c>
      <c r="K9" s="103" t="str">
        <f>IF(D9="","",LEFT(VLOOKUP(D9,ENTRANTS!$A$1:$H$1000,5,0),1))</f>
        <v>M</v>
      </c>
      <c r="L9" s="103">
        <f>IF(D9="","",COUNTIF($K$2:K9,K9))</f>
        <v>8</v>
      </c>
      <c r="M9" s="103" t="str">
        <f>IF(D9="","",VLOOKUP(D9,ENTRANTS!$A$1:$H$1000,4,0))</f>
        <v>M45</v>
      </c>
      <c r="N9" s="103">
        <f>IF(D9="","",COUNTIF($M$2:M9,M9))</f>
        <v>2</v>
      </c>
      <c r="O9" s="108" t="str">
        <f>IF(D9="","",VLOOKUP(D9,ENTRANTS!$A$1:$H$1000,6,0))</f>
        <v>Ramsbottom RC</v>
      </c>
      <c r="P9" s="86" t="str">
        <f t="shared" si="12"/>
        <v/>
      </c>
      <c r="Q9" s="31"/>
      <c r="R9" s="3" t="str">
        <f>IF(D9="","",CONCATENATE(K9," ",O9))</f>
        <v>M Ramsbottom RC</v>
      </c>
      <c r="S9" s="4">
        <f>IF(D9="","",COUNTIF($R$2:R9,R9))</f>
        <v>1</v>
      </c>
      <c r="T9" s="5" t="str">
        <f t="shared" si="14"/>
        <v/>
      </c>
      <c r="U9" s="35" t="str">
        <f>IF(AND(S9=4,K9="M",NOT(O9="Unattached")),SUMIF(R$2:R9,R9,L$2:L9),"")</f>
        <v/>
      </c>
      <c r="V9" s="5" t="str">
        <f t="shared" si="15"/>
        <v/>
      </c>
      <c r="W9" s="35" t="str">
        <f>IF(AND(S9=3,K9="F",NOT(O9="Unattached")),SUMIF(R$2:R9,R9,L$2:L9),"")</f>
        <v/>
      </c>
      <c r="X9" s="6" t="str">
        <f t="shared" si="16"/>
        <v/>
      </c>
      <c r="Y9" s="6" t="str">
        <f t="shared" si="17"/>
        <v/>
      </c>
      <c r="Z9" s="33" t="str">
        <f t="shared" si="18"/>
        <v>M Ramsbottom RC 1</v>
      </c>
      <c r="AA9" s="33" t="str">
        <f>IF(K9="M",IF(S9&lt;&gt;4,"",VLOOKUP(CONCATENATE(R9," ",(S9-3)),$Z$2:AD9,5,0)),IF(S9&lt;&gt;3,"",VLOOKUP(CONCATENATE(R9," ",(S9-2)),$Z$2:AD9,5,0)))</f>
        <v/>
      </c>
      <c r="AB9" s="33" t="str">
        <f>IF(K9="M",IF(S9&lt;&gt;4,"",VLOOKUP(CONCATENATE(R9," ",(S9-2)),$Z$2:AD9,5,0)),IF(S9&lt;&gt;3,"",VLOOKUP(CONCATENATE(R9," ",(S9-1)),$Z$2:AD9,5,0)))</f>
        <v/>
      </c>
      <c r="AC9" s="33" t="str">
        <f>IF(K9="M",IF(S9&lt;&gt;4,"",VLOOKUP(CONCATENATE(R9," ",(S9-1)),$Z$2:AD9,5,0)),IF(S9&lt;&gt;3,"",VLOOKUP(CONCATENATE(R9," ",(S9)),$Z$2:AD9,5,0)))</f>
        <v/>
      </c>
      <c r="AD9" s="33" t="str">
        <f t="shared" si="19"/>
        <v>Ian  Douglas</v>
      </c>
    </row>
    <row r="10" spans="1:30" x14ac:dyDescent="0.25">
      <c r="A10" s="65" t="str">
        <f t="shared" si="0"/>
        <v>M9</v>
      </c>
      <c r="B10" s="65" t="str">
        <f t="shared" ref="B10:B65" si="20">IF(C10&lt;1,"",CONCATENATE(M10,N10))</f>
        <v>M453</v>
      </c>
      <c r="C10" s="103">
        <v>9</v>
      </c>
      <c r="D10" s="99">
        <v>50</v>
      </c>
      <c r="E10" s="100">
        <f t="shared" si="11"/>
        <v>0</v>
      </c>
      <c r="F10" s="100">
        <v>50</v>
      </c>
      <c r="G10" s="100">
        <v>8</v>
      </c>
      <c r="H10" s="107">
        <f t="shared" si="10"/>
        <v>3.4814814814814819E-2</v>
      </c>
      <c r="I10" s="108" t="str">
        <f>IF(D10="","",VLOOKUP(D10,ENTRANTS!$A$1:$H$1000,2,0))</f>
        <v>Dan</v>
      </c>
      <c r="J10" s="108" t="str">
        <f>IF(D10="","",VLOOKUP(D10,ENTRANTS!$A$1:$H$1000,3,0))</f>
        <v>Gilbert</v>
      </c>
      <c r="K10" s="103" t="str">
        <f>IF(D10="","",LEFT(VLOOKUP(D10,ENTRANTS!$A$1:$H$1000,5,0),1))</f>
        <v>M</v>
      </c>
      <c r="L10" s="103">
        <f>IF(D10="","",COUNTIF($K$2:K10,K10))</f>
        <v>9</v>
      </c>
      <c r="M10" s="103" t="str">
        <f>IF(D10="","",VLOOKUP(D10,ENTRANTS!$A$1:$H$1000,4,0))</f>
        <v>M45</v>
      </c>
      <c r="N10" s="103">
        <f>IF(D10="","",COUNTIF($M$2:M10,M10))</f>
        <v>3</v>
      </c>
      <c r="O10" s="108" t="str">
        <f>IF(D10="","",VLOOKUP(D10,ENTRANTS!$A$1:$H$1000,6,0))</f>
        <v>Horwich RMI</v>
      </c>
      <c r="P10" s="86" t="str">
        <f t="shared" si="12"/>
        <v/>
      </c>
      <c r="Q10" s="31"/>
      <c r="R10" s="3" t="str">
        <f t="shared" si="13"/>
        <v>M Horwich RMI</v>
      </c>
      <c r="S10" s="4">
        <f>IF(D10="","",COUNTIF($R$2:R10,R10))</f>
        <v>1</v>
      </c>
      <c r="T10" s="5" t="str">
        <f t="shared" si="14"/>
        <v/>
      </c>
      <c r="U10" s="35" t="str">
        <f>IF(AND(S10=4,K10="M",NOT(O10="Unattached")),SUMIF(R$2:R10,R10,L$2:L10),"")</f>
        <v/>
      </c>
      <c r="V10" s="5" t="str">
        <f t="shared" si="15"/>
        <v/>
      </c>
      <c r="W10" s="35" t="str">
        <f>IF(AND(S10=3,K10="F",NOT(O10="Unattached")),SUMIF(R$2:R10,R10,L$2:L10),"")</f>
        <v/>
      </c>
      <c r="X10" s="6" t="str">
        <f t="shared" si="16"/>
        <v/>
      </c>
      <c r="Y10" s="6" t="str">
        <f t="shared" si="17"/>
        <v/>
      </c>
      <c r="Z10" s="33" t="str">
        <f t="shared" si="18"/>
        <v>M Horwich RMI 1</v>
      </c>
      <c r="AA10" s="33" t="str">
        <f>IF(K10="M",IF(S10&lt;&gt;4,"",VLOOKUP(CONCATENATE(R10," ",(S10-3)),$Z$2:AD10,5,0)),IF(S10&lt;&gt;3,"",VLOOKUP(CONCATENATE(R10," ",(S10-2)),$Z$2:AD10,5,0)))</f>
        <v/>
      </c>
      <c r="AB10" s="33" t="str">
        <f>IF(K10="M",IF(S10&lt;&gt;4,"",VLOOKUP(CONCATENATE(R10," ",(S10-2)),$Z$2:AD10,5,0)),IF(S10&lt;&gt;3,"",VLOOKUP(CONCATENATE(R10," ",(S10-1)),$Z$2:AD10,5,0)))</f>
        <v/>
      </c>
      <c r="AC10" s="33" t="str">
        <f>IF(K10="M",IF(S10&lt;&gt;4,"",VLOOKUP(CONCATENATE(R10," ",(S10-1)),$Z$2:AD10,5,0)),IF(S10&lt;&gt;3,"",VLOOKUP(CONCATENATE(R10," ",(S10)),$Z$2:AD10,5,0)))</f>
        <v/>
      </c>
      <c r="AD10" s="33" t="str">
        <f t="shared" si="19"/>
        <v>Dan Gilbert</v>
      </c>
    </row>
    <row r="11" spans="1:30" x14ac:dyDescent="0.25">
      <c r="A11" s="65" t="str">
        <f t="shared" si="0"/>
        <v>F1</v>
      </c>
      <c r="B11" s="65" t="str">
        <f t="shared" si="20"/>
        <v>F1</v>
      </c>
      <c r="C11" s="103">
        <v>10</v>
      </c>
      <c r="D11" s="99">
        <v>12</v>
      </c>
      <c r="E11" s="100">
        <f t="shared" si="11"/>
        <v>0</v>
      </c>
      <c r="F11" s="100">
        <v>50</v>
      </c>
      <c r="G11" s="100">
        <v>20</v>
      </c>
      <c r="H11" s="107">
        <f t="shared" si="10"/>
        <v>3.4953703703703702E-2</v>
      </c>
      <c r="I11" s="108" t="str">
        <f>IF(D11="","",VLOOKUP(D11,ENTRANTS!$A$1:$H$1000,2,0))</f>
        <v>Martha</v>
      </c>
      <c r="J11" s="108" t="str">
        <f>IF(D11="","",VLOOKUP(D11,ENTRANTS!$A$1:$H$1000,3,0))</f>
        <v>Tibbot</v>
      </c>
      <c r="K11" s="103" t="str">
        <f>IF(D11="","",LEFT(VLOOKUP(D11,ENTRANTS!$A$1:$H$1000,5,0),1))</f>
        <v>F</v>
      </c>
      <c r="L11" s="103">
        <f>IF(D11="","",COUNTIF($K$2:K11,K11))</f>
        <v>1</v>
      </c>
      <c r="M11" s="103" t="str">
        <f>IF(D11="","",VLOOKUP(D11,ENTRANTS!$A$1:$H$1000,4,0))</f>
        <v>F</v>
      </c>
      <c r="N11" s="103">
        <f>IF(D11="","",COUNTIF($M$2:M11,M11))</f>
        <v>1</v>
      </c>
      <c r="O11" s="108" t="str">
        <f>IF(D11="","",VLOOKUP(D11,ENTRANTS!$A$1:$H$1000,6,0))</f>
        <v>Saddleworth</v>
      </c>
      <c r="P11" s="86" t="str">
        <f t="shared" si="12"/>
        <v/>
      </c>
      <c r="Q11" s="31"/>
      <c r="R11" s="3" t="str">
        <f t="shared" si="13"/>
        <v>F Saddleworth</v>
      </c>
      <c r="S11" s="4">
        <f>IF(D11="","",COUNTIF($R$2:R11,R11))</f>
        <v>1</v>
      </c>
      <c r="T11" s="5" t="str">
        <f t="shared" si="14"/>
        <v/>
      </c>
      <c r="U11" s="35" t="str">
        <f>IF(AND(S11=4,K11="M",NOT(O11="Unattached")),SUMIF(R$2:R11,R11,L$2:L11),"")</f>
        <v/>
      </c>
      <c r="V11" s="5" t="str">
        <f t="shared" si="15"/>
        <v/>
      </c>
      <c r="W11" s="35" t="str">
        <f>IF(AND(S11=3,K11="F",NOT(O11="Unattached")),SUMIF(R$2:R11,R11,L$2:L11),"")</f>
        <v/>
      </c>
      <c r="X11" s="6" t="str">
        <f t="shared" si="16"/>
        <v/>
      </c>
      <c r="Y11" s="6" t="str">
        <f t="shared" si="17"/>
        <v/>
      </c>
      <c r="Z11" s="33" t="str">
        <f t="shared" si="18"/>
        <v>F Saddleworth 1</v>
      </c>
      <c r="AA11" s="33" t="str">
        <f>IF(K11="M",IF(S11&lt;&gt;4,"",VLOOKUP(CONCATENATE(R11," ",(S11-3)),$Z$2:AD11,5,0)),IF(S11&lt;&gt;3,"",VLOOKUP(CONCATENATE(R11," ",(S11-2)),$Z$2:AD11,5,0)))</f>
        <v/>
      </c>
      <c r="AB11" s="33" t="str">
        <f>IF(K11="M",IF(S11&lt;&gt;4,"",VLOOKUP(CONCATENATE(R11," ",(S11-2)),$Z$2:AD11,5,0)),IF(S11&lt;&gt;3,"",VLOOKUP(CONCATENATE(R11," ",(S11-1)),$Z$2:AD11,5,0)))</f>
        <v/>
      </c>
      <c r="AC11" s="33" t="str">
        <f>IF(K11="M",IF(S11&lt;&gt;4,"",VLOOKUP(CONCATENATE(R11," ",(S11-1)),$Z$2:AD11,5,0)),IF(S11&lt;&gt;3,"",VLOOKUP(CONCATENATE(R11," ",(S11)),$Z$2:AD11,5,0)))</f>
        <v/>
      </c>
      <c r="AD11" s="33" t="str">
        <f t="shared" si="19"/>
        <v>Martha Tibbot</v>
      </c>
    </row>
    <row r="12" spans="1:30" x14ac:dyDescent="0.25">
      <c r="A12" s="65" t="str">
        <f t="shared" si="0"/>
        <v>M10</v>
      </c>
      <c r="B12" s="65" t="str">
        <f t="shared" si="20"/>
        <v>M403</v>
      </c>
      <c r="C12" s="103">
        <v>11</v>
      </c>
      <c r="D12" s="99">
        <v>78</v>
      </c>
      <c r="E12" s="100">
        <f t="shared" si="11"/>
        <v>0</v>
      </c>
      <c r="F12" s="100">
        <v>50</v>
      </c>
      <c r="G12" s="100">
        <v>33</v>
      </c>
      <c r="H12" s="107">
        <f t="shared" si="10"/>
        <v>3.5104166666666665E-2</v>
      </c>
      <c r="I12" s="108" t="str">
        <f>IF(D12="","",VLOOKUP(D12,ENTRANTS!$A$1:$H$1000,2,0))</f>
        <v>Rick</v>
      </c>
      <c r="J12" s="108" t="str">
        <f>IF(D12="","",VLOOKUP(D12,ENTRANTS!$A$1:$H$1000,3,0))</f>
        <v>Solman</v>
      </c>
      <c r="K12" s="103" t="str">
        <f>IF(D12="","",LEFT(VLOOKUP(D12,ENTRANTS!$A$1:$H$1000,5,0),1))</f>
        <v>M</v>
      </c>
      <c r="L12" s="103">
        <f>IF(D12="","",COUNTIF($K$2:K12,K12))</f>
        <v>10</v>
      </c>
      <c r="M12" s="103" t="str">
        <f>IF(D12="","",VLOOKUP(D12,ENTRANTS!$A$1:$H$1000,4,0))</f>
        <v>M40</v>
      </c>
      <c r="N12" s="103">
        <f>IF(D12="","",COUNTIF($M$2:M12,M12))</f>
        <v>3</v>
      </c>
      <c r="O12" s="108" t="str">
        <f>IF(D12="","",VLOOKUP(D12,ENTRANTS!$A$1:$H$1000,6,0))</f>
        <v>Rossendale Harriers</v>
      </c>
      <c r="P12" s="86" t="str">
        <f t="shared" si="12"/>
        <v/>
      </c>
      <c r="Q12" s="31"/>
      <c r="R12" s="3" t="str">
        <f t="shared" si="13"/>
        <v>M Rossendale Harriers</v>
      </c>
      <c r="S12" s="4">
        <f>IF(D12="","",COUNTIF($R$2:R12,R12))</f>
        <v>2</v>
      </c>
      <c r="T12" s="5" t="str">
        <f t="shared" si="14"/>
        <v/>
      </c>
      <c r="U12" s="35" t="str">
        <f>IF(AND(S12=4,K12="M",NOT(O12="Unattached")),SUMIF(R$2:R12,R12,L$2:L12),"")</f>
        <v/>
      </c>
      <c r="V12" s="5" t="str">
        <f t="shared" si="15"/>
        <v/>
      </c>
      <c r="W12" s="35" t="str">
        <f>IF(AND(S12=3,K12="F",NOT(O12="Unattached")),SUMIF(R$2:R12,R12,L$2:L12),"")</f>
        <v/>
      </c>
      <c r="X12" s="6" t="str">
        <f t="shared" si="16"/>
        <v/>
      </c>
      <c r="Y12" s="6" t="str">
        <f t="shared" si="17"/>
        <v/>
      </c>
      <c r="Z12" s="33" t="str">
        <f t="shared" si="18"/>
        <v>M Rossendale Harriers 2</v>
      </c>
      <c r="AA12" s="33" t="str">
        <f>IF(K12="M",IF(S12&lt;&gt;4,"",VLOOKUP(CONCATENATE(R12," ",(S12-3)),$Z$2:AD12,5,0)),IF(S12&lt;&gt;3,"",VLOOKUP(CONCATENATE(R12," ",(S12-2)),$Z$2:AD12,5,0)))</f>
        <v/>
      </c>
      <c r="AB12" s="33" t="str">
        <f>IF(K12="M",IF(S12&lt;&gt;4,"",VLOOKUP(CONCATENATE(R12," ",(S12-2)),$Z$2:AD12,5,0)),IF(S12&lt;&gt;3,"",VLOOKUP(CONCATENATE(R12," ",(S12-1)),$Z$2:AD12,5,0)))</f>
        <v/>
      </c>
      <c r="AC12" s="33" t="str">
        <f>IF(K12="M",IF(S12&lt;&gt;4,"",VLOOKUP(CONCATENATE(R12," ",(S12-1)),$Z$2:AD12,5,0)),IF(S12&lt;&gt;3,"",VLOOKUP(CONCATENATE(R12," ",(S12)),$Z$2:AD12,5,0)))</f>
        <v/>
      </c>
      <c r="AD12" s="33" t="str">
        <f t="shared" si="19"/>
        <v>Rick Solman</v>
      </c>
    </row>
    <row r="13" spans="1:30" x14ac:dyDescent="0.25">
      <c r="A13" s="65" t="str">
        <f t="shared" si="0"/>
        <v>M11</v>
      </c>
      <c r="B13" s="65" t="str">
        <f t="shared" si="20"/>
        <v>M4</v>
      </c>
      <c r="C13" s="103">
        <v>12</v>
      </c>
      <c r="D13" s="99">
        <v>140</v>
      </c>
      <c r="E13" s="100">
        <f t="shared" si="11"/>
        <v>0</v>
      </c>
      <c r="F13" s="100">
        <v>50</v>
      </c>
      <c r="G13" s="100">
        <v>39</v>
      </c>
      <c r="H13" s="107">
        <f t="shared" si="10"/>
        <v>3.5173611111111114E-2</v>
      </c>
      <c r="I13" s="108" t="str">
        <f>IF(D13="","",VLOOKUP(D13,ENTRANTS!$A$1:$H$1000,2,0))</f>
        <v>Nick</v>
      </c>
      <c r="J13" s="108" t="str">
        <f>IF(D13="","",VLOOKUP(D13,ENTRANTS!$A$1:$H$1000,3,0))</f>
        <v>Hamlin</v>
      </c>
      <c r="K13" s="103" t="str">
        <f>IF(D13="","",LEFT(VLOOKUP(D13,ENTRANTS!$A$1:$H$1000,5,0),1))</f>
        <v>M</v>
      </c>
      <c r="L13" s="103">
        <f>IF(D13="","",COUNTIF($K$2:K13,K13))</f>
        <v>11</v>
      </c>
      <c r="M13" s="103" t="str">
        <f>IF(D13="","",VLOOKUP(D13,ENTRANTS!$A$1:$H$1000,4,0))</f>
        <v>M</v>
      </c>
      <c r="N13" s="103">
        <f>IF(D13="","",COUNTIF($M$2:M13,M13))</f>
        <v>4</v>
      </c>
      <c r="O13" s="108" t="str">
        <f>IF(D13="","",VLOOKUP(D13,ENTRANTS!$A$1:$H$1000,6,0))</f>
        <v>Altrincham</v>
      </c>
      <c r="P13" s="86" t="str">
        <f t="shared" si="12"/>
        <v/>
      </c>
      <c r="Q13" s="31"/>
      <c r="R13" s="3" t="str">
        <f t="shared" si="13"/>
        <v>M Altrincham</v>
      </c>
      <c r="S13" s="4">
        <f>IF(D13="","",COUNTIF($R$2:R13,R13))</f>
        <v>1</v>
      </c>
      <c r="T13" s="5" t="str">
        <f t="shared" si="14"/>
        <v/>
      </c>
      <c r="U13" s="35" t="str">
        <f>IF(AND(S13=4,K13="M",NOT(O13="Unattached")),SUMIF(R$2:R13,R13,L$2:L13),"")</f>
        <v/>
      </c>
      <c r="V13" s="5" t="str">
        <f t="shared" si="15"/>
        <v/>
      </c>
      <c r="W13" s="35" t="str">
        <f>IF(AND(S13=3,K13="F",NOT(O13="Unattached")),SUMIF(R$2:R13,R13,L$2:L13),"")</f>
        <v/>
      </c>
      <c r="X13" s="6" t="str">
        <f t="shared" si="16"/>
        <v/>
      </c>
      <c r="Y13" s="6" t="str">
        <f t="shared" si="17"/>
        <v/>
      </c>
      <c r="Z13" s="33" t="str">
        <f t="shared" si="18"/>
        <v>M Altrincham 1</v>
      </c>
      <c r="AA13" s="33" t="str">
        <f>IF(K13="M",IF(S13&lt;&gt;4,"",VLOOKUP(CONCATENATE(R13," ",(S13-3)),$Z$2:AD13,5,0)),IF(S13&lt;&gt;3,"",VLOOKUP(CONCATENATE(R13," ",(S13-2)),$Z$2:AD13,5,0)))</f>
        <v/>
      </c>
      <c r="AB13" s="33" t="str">
        <f>IF(K13="M",IF(S13&lt;&gt;4,"",VLOOKUP(CONCATENATE(R13," ",(S13-2)),$Z$2:AD13,5,0)),IF(S13&lt;&gt;3,"",VLOOKUP(CONCATENATE(R13," ",(S13-1)),$Z$2:AD13,5,0)))</f>
        <v/>
      </c>
      <c r="AC13" s="33" t="str">
        <f>IF(K13="M",IF(S13&lt;&gt;4,"",VLOOKUP(CONCATENATE(R13," ",(S13-1)),$Z$2:AD13,5,0)),IF(S13&lt;&gt;3,"",VLOOKUP(CONCATENATE(R13," ",(S13)),$Z$2:AD13,5,0)))</f>
        <v/>
      </c>
      <c r="AD13" s="33" t="str">
        <f t="shared" si="19"/>
        <v>Nick Hamlin</v>
      </c>
    </row>
    <row r="14" spans="1:30" x14ac:dyDescent="0.25">
      <c r="A14" s="65" t="str">
        <f t="shared" si="0"/>
        <v>M12</v>
      </c>
      <c r="B14" s="65" t="str">
        <f t="shared" si="20"/>
        <v>M454</v>
      </c>
      <c r="C14" s="103">
        <v>13</v>
      </c>
      <c r="D14" s="99">
        <v>90</v>
      </c>
      <c r="E14" s="100">
        <f t="shared" si="11"/>
        <v>0</v>
      </c>
      <c r="F14" s="100">
        <v>50</v>
      </c>
      <c r="G14" s="100">
        <v>55</v>
      </c>
      <c r="H14" s="107">
        <f t="shared" si="10"/>
        <v>3.5358796296296298E-2</v>
      </c>
      <c r="I14" s="108" t="str">
        <f>IF(D14="","",VLOOKUP(D14,ENTRANTS!$A$1:$H$1000,2,0))</f>
        <v>Dave</v>
      </c>
      <c r="J14" s="108" t="str">
        <f>IF(D14="","",VLOOKUP(D14,ENTRANTS!$A$1:$H$1000,3,0))</f>
        <v>Ryder</v>
      </c>
      <c r="K14" s="103" t="str">
        <f>IF(D14="","",LEFT(VLOOKUP(D14,ENTRANTS!$A$1:$H$1000,5,0),1))</f>
        <v>M</v>
      </c>
      <c r="L14" s="103">
        <f>IF(D14="","",COUNTIF($K$2:K14,K14))</f>
        <v>12</v>
      </c>
      <c r="M14" s="103" t="str">
        <f>IF(D14="","",VLOOKUP(D14,ENTRANTS!$A$1:$H$1000,4,0))</f>
        <v>M45</v>
      </c>
      <c r="N14" s="103">
        <f>IF(D14="","",COUNTIF($M$2:M14,M14))</f>
        <v>4</v>
      </c>
      <c r="O14" s="108" t="str">
        <f>IF(D14="","",VLOOKUP(D14,ENTRANTS!$A$1:$H$1000,6,0))</f>
        <v>Unattached</v>
      </c>
      <c r="P14" s="86" t="str">
        <f t="shared" si="12"/>
        <v/>
      </c>
      <c r="Q14" s="31"/>
      <c r="R14" s="3" t="str">
        <f t="shared" si="13"/>
        <v>M Unattached</v>
      </c>
      <c r="S14" s="4">
        <f>IF(D14="","",COUNTIF($R$2:R14,R14))</f>
        <v>2</v>
      </c>
      <c r="T14" s="5" t="str">
        <f t="shared" si="14"/>
        <v/>
      </c>
      <c r="U14" s="35" t="str">
        <f>IF(AND(S14=4,K14="M",NOT(O14="Unattached")),SUMIF(R$2:R14,R14,L$2:L14),"")</f>
        <v/>
      </c>
      <c r="V14" s="5" t="str">
        <f t="shared" si="15"/>
        <v/>
      </c>
      <c r="W14" s="35" t="str">
        <f>IF(AND(S14=3,K14="F",NOT(O14="Unattached")),SUMIF(R$2:R14,R14,L$2:L14),"")</f>
        <v/>
      </c>
      <c r="X14" s="6" t="str">
        <f t="shared" si="16"/>
        <v/>
      </c>
      <c r="Y14" s="6" t="str">
        <f t="shared" si="17"/>
        <v/>
      </c>
      <c r="Z14" s="33" t="str">
        <f t="shared" si="18"/>
        <v>M Unattached 2</v>
      </c>
      <c r="AA14" s="33" t="str">
        <f>IF(K14="M",IF(S14&lt;&gt;4,"",VLOOKUP(CONCATENATE(R14," ",(S14-3)),$Z$2:AD14,5,0)),IF(S14&lt;&gt;3,"",VLOOKUP(CONCATENATE(R14," ",(S14-2)),$Z$2:AD14,5,0)))</f>
        <v/>
      </c>
      <c r="AB14" s="33" t="str">
        <f>IF(K14="M",IF(S14&lt;&gt;4,"",VLOOKUP(CONCATENATE(R14," ",(S14-2)),$Z$2:AD14,5,0)),IF(S14&lt;&gt;3,"",VLOOKUP(CONCATENATE(R14," ",(S14-1)),$Z$2:AD14,5,0)))</f>
        <v/>
      </c>
      <c r="AC14" s="33" t="str">
        <f>IF(K14="M",IF(S14&lt;&gt;4,"",VLOOKUP(CONCATENATE(R14," ",(S14-1)),$Z$2:AD14,5,0)),IF(S14&lt;&gt;3,"",VLOOKUP(CONCATENATE(R14," ",(S14)),$Z$2:AD14,5,0)))</f>
        <v/>
      </c>
      <c r="AD14" s="33" t="str">
        <f t="shared" si="19"/>
        <v/>
      </c>
    </row>
    <row r="15" spans="1:30" x14ac:dyDescent="0.25">
      <c r="A15" s="65" t="str">
        <f t="shared" si="0"/>
        <v>M13</v>
      </c>
      <c r="B15" s="65" t="str">
        <f t="shared" si="20"/>
        <v>M455</v>
      </c>
      <c r="C15" s="103">
        <v>14</v>
      </c>
      <c r="D15" s="99">
        <v>81</v>
      </c>
      <c r="E15" s="100">
        <f t="shared" si="11"/>
        <v>0</v>
      </c>
      <c r="F15" s="100">
        <v>51</v>
      </c>
      <c r="G15" s="100">
        <v>26</v>
      </c>
      <c r="H15" s="107">
        <f t="shared" si="10"/>
        <v>3.5717592592592592E-2</v>
      </c>
      <c r="I15" s="108" t="str">
        <f>IF(D15="","",VLOOKUP(D15,ENTRANTS!$A$1:$H$1000,2,0))</f>
        <v>Robert</v>
      </c>
      <c r="J15" s="108" t="str">
        <f>IF(D15="","",VLOOKUP(D15,ENTRANTS!$A$1:$H$1000,3,0))</f>
        <v>Cranham</v>
      </c>
      <c r="K15" s="103" t="str">
        <f>IF(D15="","",LEFT(VLOOKUP(D15,ENTRANTS!$A$1:$H$1000,5,0),1))</f>
        <v>M</v>
      </c>
      <c r="L15" s="103">
        <f>IF(D15="","",COUNTIF($K$2:K15,K15))</f>
        <v>13</v>
      </c>
      <c r="M15" s="103" t="str">
        <f>IF(D15="","",VLOOKUP(D15,ENTRANTS!$A$1:$H$1000,4,0))</f>
        <v>M45</v>
      </c>
      <c r="N15" s="103">
        <f>IF(D15="","",COUNTIF($M$2:M15,M15))</f>
        <v>5</v>
      </c>
      <c r="O15" s="108" t="str">
        <f>IF(D15="","",VLOOKUP(D15,ENTRANTS!$A$1:$H$1000,6,0))</f>
        <v>Barlick Fell Runners</v>
      </c>
      <c r="P15" s="86" t="str">
        <f t="shared" si="12"/>
        <v/>
      </c>
      <c r="Q15" s="31"/>
      <c r="R15" s="3" t="str">
        <f t="shared" si="13"/>
        <v>M Barlick Fell Runners</v>
      </c>
      <c r="S15" s="4">
        <f>IF(D15="","",COUNTIF($R$2:R15,R15))</f>
        <v>2</v>
      </c>
      <c r="T15" s="5" t="str">
        <f t="shared" si="14"/>
        <v/>
      </c>
      <c r="U15" s="35" t="str">
        <f>IF(AND(S15=4,K15="M",NOT(O15="Unattached")),SUMIF(R$2:R15,R15,L$2:L15),"")</f>
        <v/>
      </c>
      <c r="V15" s="5" t="str">
        <f t="shared" si="15"/>
        <v/>
      </c>
      <c r="W15" s="35" t="str">
        <f>IF(AND(S15=3,K15="F",NOT(O15="Unattached")),SUMIF(R$2:R15,R15,L$2:L15),"")</f>
        <v/>
      </c>
      <c r="X15" s="6" t="str">
        <f t="shared" si="16"/>
        <v/>
      </c>
      <c r="Y15" s="6" t="str">
        <f t="shared" si="17"/>
        <v/>
      </c>
      <c r="Z15" s="33" t="str">
        <f t="shared" si="18"/>
        <v>M Barlick Fell Runners 2</v>
      </c>
      <c r="AA15" s="33" t="str">
        <f>IF(K15="M",IF(S15&lt;&gt;4,"",VLOOKUP(CONCATENATE(R15," ",(S15-3)),$Z$2:AD15,5,0)),IF(S15&lt;&gt;3,"",VLOOKUP(CONCATENATE(R15," ",(S15-2)),$Z$2:AD15,5,0)))</f>
        <v/>
      </c>
      <c r="AB15" s="33" t="str">
        <f>IF(K15="M",IF(S15&lt;&gt;4,"",VLOOKUP(CONCATENATE(R15," ",(S15-2)),$Z$2:AD15,5,0)),IF(S15&lt;&gt;3,"",VLOOKUP(CONCATENATE(R15," ",(S15-1)),$Z$2:AD15,5,0)))</f>
        <v/>
      </c>
      <c r="AC15" s="33" t="str">
        <f>IF(K15="M",IF(S15&lt;&gt;4,"",VLOOKUP(CONCATENATE(R15," ",(S15-1)),$Z$2:AD15,5,0)),IF(S15&lt;&gt;3,"",VLOOKUP(CONCATENATE(R15," ",(S15)),$Z$2:AD15,5,0)))</f>
        <v/>
      </c>
      <c r="AD15" s="33" t="str">
        <f t="shared" si="19"/>
        <v>Robert Cranham</v>
      </c>
    </row>
    <row r="16" spans="1:30" x14ac:dyDescent="0.25">
      <c r="A16" s="65" t="str">
        <f t="shared" si="0"/>
        <v>M14</v>
      </c>
      <c r="B16" s="65" t="str">
        <f t="shared" si="20"/>
        <v>M5</v>
      </c>
      <c r="C16" s="103">
        <v>15</v>
      </c>
      <c r="D16" s="99">
        <v>144</v>
      </c>
      <c r="E16" s="100">
        <f t="shared" si="11"/>
        <v>0</v>
      </c>
      <c r="F16" s="100">
        <v>51</v>
      </c>
      <c r="G16" s="100">
        <v>35</v>
      </c>
      <c r="H16" s="107">
        <f t="shared" si="10"/>
        <v>3.5821759259259255E-2</v>
      </c>
      <c r="I16" s="108" t="str">
        <f>IF(D16="","",VLOOKUP(D16,ENTRANTS!$A$1:$H$1000,2,0))</f>
        <v>Declan</v>
      </c>
      <c r="J16" s="108" t="str">
        <f>IF(D16="","",VLOOKUP(D16,ENTRANTS!$A$1:$H$1000,3,0))</f>
        <v>Tattersall</v>
      </c>
      <c r="K16" s="103" t="str">
        <f>IF(D16="","",LEFT(VLOOKUP(D16,ENTRANTS!$A$1:$H$1000,5,0),1))</f>
        <v>M</v>
      </c>
      <c r="L16" s="103">
        <f>IF(D16="","",COUNTIF($K$2:K16,K16))</f>
        <v>14</v>
      </c>
      <c r="M16" s="103" t="str">
        <f>IF(D16="","",VLOOKUP(D16,ENTRANTS!$A$1:$H$1000,4,0))</f>
        <v>M</v>
      </c>
      <c r="N16" s="103">
        <f>IF(D16="","",COUNTIF($M$2:M16,M16))</f>
        <v>5</v>
      </c>
      <c r="O16" s="108" t="str">
        <f>IF(D16="","",VLOOKUP(D16,ENTRANTS!$A$1:$H$1000,6,0))</f>
        <v>Bury AC</v>
      </c>
      <c r="P16" s="86" t="str">
        <f t="shared" si="12"/>
        <v/>
      </c>
      <c r="Q16" s="31"/>
      <c r="R16" s="3" t="str">
        <f t="shared" si="13"/>
        <v>M Bury AC</v>
      </c>
      <c r="S16" s="4">
        <f>IF(D16="","",COUNTIF($R$2:R16,R16))</f>
        <v>1</v>
      </c>
      <c r="T16" s="5" t="str">
        <f t="shared" si="14"/>
        <v/>
      </c>
      <c r="U16" s="35" t="str">
        <f>IF(AND(S16=4,K16="M",NOT(O16="Unattached")),SUMIF(R$2:R16,R16,L$2:L16),"")</f>
        <v/>
      </c>
      <c r="V16" s="5" t="str">
        <f t="shared" si="15"/>
        <v/>
      </c>
      <c r="W16" s="35" t="str">
        <f>IF(AND(S16=3,K16="F",NOT(O16="Unattached")),SUMIF(R$2:R16,R16,L$2:L16),"")</f>
        <v/>
      </c>
      <c r="X16" s="6" t="str">
        <f t="shared" si="16"/>
        <v/>
      </c>
      <c r="Y16" s="6" t="str">
        <f t="shared" si="17"/>
        <v/>
      </c>
      <c r="Z16" s="33" t="str">
        <f t="shared" si="18"/>
        <v>M Bury AC 1</v>
      </c>
      <c r="AA16" s="33" t="str">
        <f>IF(K16="M",IF(S16&lt;&gt;4,"",VLOOKUP(CONCATENATE(R16," ",(S16-3)),$Z$2:AD16,5,0)),IF(S16&lt;&gt;3,"",VLOOKUP(CONCATENATE(R16," ",(S16-2)),$Z$2:AD16,5,0)))</f>
        <v/>
      </c>
      <c r="AB16" s="33" t="str">
        <f>IF(K16="M",IF(S16&lt;&gt;4,"",VLOOKUP(CONCATENATE(R16," ",(S16-2)),$Z$2:AD16,5,0)),IF(S16&lt;&gt;3,"",VLOOKUP(CONCATENATE(R16," ",(S16-1)),$Z$2:AD16,5,0)))</f>
        <v/>
      </c>
      <c r="AC16" s="33" t="str">
        <f>IF(K16="M",IF(S16&lt;&gt;4,"",VLOOKUP(CONCATENATE(R16," ",(S16-1)),$Z$2:AD16,5,0)),IF(S16&lt;&gt;3,"",VLOOKUP(CONCATENATE(R16," ",(S16)),$Z$2:AD16,5,0)))</f>
        <v/>
      </c>
      <c r="AD16" s="33" t="str">
        <f t="shared" si="19"/>
        <v>Declan Tattersall</v>
      </c>
    </row>
    <row r="17" spans="1:30" x14ac:dyDescent="0.25">
      <c r="A17" s="65" t="str">
        <f t="shared" si="0"/>
        <v>M15</v>
      </c>
      <c r="B17" s="65" t="str">
        <f t="shared" si="20"/>
        <v>M404</v>
      </c>
      <c r="C17" s="103">
        <v>16</v>
      </c>
      <c r="D17" s="99">
        <v>65</v>
      </c>
      <c r="E17" s="100">
        <f t="shared" si="11"/>
        <v>0</v>
      </c>
      <c r="F17" s="100">
        <v>52</v>
      </c>
      <c r="G17" s="100">
        <v>7</v>
      </c>
      <c r="H17" s="107">
        <f t="shared" si="10"/>
        <v>3.619212962962963E-2</v>
      </c>
      <c r="I17" s="108" t="str">
        <f>IF(D17="","",VLOOKUP(D17,ENTRANTS!$A$1:$H$1000,2,0))</f>
        <v>Duncan</v>
      </c>
      <c r="J17" s="108" t="str">
        <f>IF(D17="","",VLOOKUP(D17,ENTRANTS!$A$1:$H$1000,3,0))</f>
        <v>Cannon</v>
      </c>
      <c r="K17" s="103" t="str">
        <f>IF(D17="","",LEFT(VLOOKUP(D17,ENTRANTS!$A$1:$H$1000,5,0),1))</f>
        <v>M</v>
      </c>
      <c r="L17" s="103">
        <f>IF(D17="","",COUNTIF($K$2:K17,K17))</f>
        <v>15</v>
      </c>
      <c r="M17" s="103" t="str">
        <f>IF(D17="","",VLOOKUP(D17,ENTRANTS!$A$1:$H$1000,4,0))</f>
        <v>M40</v>
      </c>
      <c r="N17" s="103">
        <f>IF(D17="","",COUNTIF($M$2:M17,M17))</f>
        <v>4</v>
      </c>
      <c r="O17" s="108" t="str">
        <f>IF(D17="","",VLOOKUP(D17,ENTRANTS!$A$1:$H$1000,6,0))</f>
        <v xml:space="preserve">Todmorden </v>
      </c>
      <c r="P17" s="86" t="str">
        <f t="shared" si="12"/>
        <v/>
      </c>
      <c r="Q17" s="31"/>
      <c r="R17" s="3" t="str">
        <f t="shared" si="13"/>
        <v xml:space="preserve">M Todmorden </v>
      </c>
      <c r="S17" s="4">
        <f>IF(D17="","",COUNTIF($R$2:R17,R17))</f>
        <v>1</v>
      </c>
      <c r="T17" s="5" t="str">
        <f t="shared" si="14"/>
        <v/>
      </c>
      <c r="U17" s="35" t="str">
        <f>IF(AND(S17=4,K17="M",NOT(O17="Unattached")),SUMIF(R$2:R17,R17,L$2:L17),"")</f>
        <v/>
      </c>
      <c r="V17" s="5" t="str">
        <f t="shared" si="15"/>
        <v/>
      </c>
      <c r="W17" s="35" t="str">
        <f>IF(AND(S17=3,K17="F",NOT(O17="Unattached")),SUMIF(R$2:R17,R17,L$2:L17),"")</f>
        <v/>
      </c>
      <c r="X17" s="6" t="str">
        <f t="shared" si="16"/>
        <v/>
      </c>
      <c r="Y17" s="6" t="str">
        <f t="shared" si="17"/>
        <v/>
      </c>
      <c r="Z17" s="33" t="str">
        <f t="shared" si="18"/>
        <v>M Todmorden  1</v>
      </c>
      <c r="AA17" s="33" t="str">
        <f>IF(K17="M",IF(S17&lt;&gt;4,"",VLOOKUP(CONCATENATE(R17," ",(S17-3)),$Z$2:AD17,5,0)),IF(S17&lt;&gt;3,"",VLOOKUP(CONCATENATE(R17," ",(S17-2)),$Z$2:AD17,5,0)))</f>
        <v/>
      </c>
      <c r="AB17" s="33" t="str">
        <f>IF(K17="M",IF(S17&lt;&gt;4,"",VLOOKUP(CONCATENATE(R17," ",(S17-2)),$Z$2:AD17,5,0)),IF(S17&lt;&gt;3,"",VLOOKUP(CONCATENATE(R17," ",(S17-1)),$Z$2:AD17,5,0)))</f>
        <v/>
      </c>
      <c r="AC17" s="33" t="str">
        <f>IF(K17="M",IF(S17&lt;&gt;4,"",VLOOKUP(CONCATENATE(R17," ",(S17-1)),$Z$2:AD17,5,0)),IF(S17&lt;&gt;3,"",VLOOKUP(CONCATENATE(R17," ",(S17)),$Z$2:AD17,5,0)))</f>
        <v/>
      </c>
      <c r="AD17" s="33" t="str">
        <f t="shared" si="19"/>
        <v>Duncan Cannon</v>
      </c>
    </row>
    <row r="18" spans="1:30" x14ac:dyDescent="0.25">
      <c r="A18" s="65" t="str">
        <f t="shared" si="0"/>
        <v>M16</v>
      </c>
      <c r="B18" s="65" t="str">
        <f t="shared" si="20"/>
        <v>M6</v>
      </c>
      <c r="C18" s="103">
        <v>17</v>
      </c>
      <c r="D18" s="99">
        <v>120</v>
      </c>
      <c r="E18" s="100">
        <f t="shared" si="11"/>
        <v>0</v>
      </c>
      <c r="F18" s="100">
        <v>52</v>
      </c>
      <c r="G18" s="100">
        <v>37</v>
      </c>
      <c r="H18" s="107">
        <f t="shared" si="10"/>
        <v>3.6539351851851858E-2</v>
      </c>
      <c r="I18" s="108" t="str">
        <f>IF(D18="","",VLOOKUP(D18,ENTRANTS!$A$1:$H$1000,2,0))</f>
        <v xml:space="preserve">Michael </v>
      </c>
      <c r="J18" s="108" t="str">
        <f>IF(D18="","",VLOOKUP(D18,ENTRANTS!$A$1:$H$1000,3,0))</f>
        <v>Corbishley</v>
      </c>
      <c r="K18" s="103" t="str">
        <f>IF(D18="","",LEFT(VLOOKUP(D18,ENTRANTS!$A$1:$H$1000,5,0),1))</f>
        <v>M</v>
      </c>
      <c r="L18" s="103">
        <f>IF(D18="","",COUNTIF($K$2:K18,K18))</f>
        <v>16</v>
      </c>
      <c r="M18" s="103" t="str">
        <f>IF(D18="","",VLOOKUP(D18,ENTRANTS!$A$1:$H$1000,4,0))</f>
        <v>M</v>
      </c>
      <c r="N18" s="103">
        <f>IF(D18="","",COUNTIF($M$2:M18,M18))</f>
        <v>6</v>
      </c>
      <c r="O18" s="108" t="str">
        <f>IF(D18="","",VLOOKUP(D18,ENTRANTS!$A$1:$H$1000,6,0))</f>
        <v>Rossendale Harriers</v>
      </c>
      <c r="P18" s="86" t="str">
        <f t="shared" si="12"/>
        <v/>
      </c>
      <c r="Q18" s="31"/>
      <c r="R18" s="3" t="str">
        <f t="shared" si="13"/>
        <v>M Rossendale Harriers</v>
      </c>
      <c r="S18" s="4">
        <f>IF(D18="","",COUNTIF($R$2:R18,R18))</f>
        <v>3</v>
      </c>
      <c r="T18" s="5" t="str">
        <f t="shared" si="14"/>
        <v/>
      </c>
      <c r="U18" s="35" t="str">
        <f>IF(AND(S18=4,K18="M",NOT(O18="Unattached")),SUMIF(R$2:R18,R18,L$2:L18),"")</f>
        <v/>
      </c>
      <c r="V18" s="5" t="str">
        <f t="shared" si="15"/>
        <v/>
      </c>
      <c r="W18" s="35" t="str">
        <f>IF(AND(S18=3,K18="F",NOT(O18="Unattached")),SUMIF(R$2:R18,R18,L$2:L18),"")</f>
        <v/>
      </c>
      <c r="X18" s="6" t="str">
        <f t="shared" si="16"/>
        <v/>
      </c>
      <c r="Y18" s="6" t="str">
        <f t="shared" si="17"/>
        <v/>
      </c>
      <c r="Z18" s="33" t="str">
        <f t="shared" si="18"/>
        <v>M Rossendale Harriers 3</v>
      </c>
      <c r="AA18" s="33" t="str">
        <f>IF(K18="M",IF(S18&lt;&gt;4,"",VLOOKUP(CONCATENATE(R18," ",(S18-3)),$Z$2:AD18,5,0)),IF(S18&lt;&gt;3,"",VLOOKUP(CONCATENATE(R18," ",(S18-2)),$Z$2:AD18,5,0)))</f>
        <v/>
      </c>
      <c r="AB18" s="33" t="str">
        <f>IF(K18="M",IF(S18&lt;&gt;4,"",VLOOKUP(CONCATENATE(R18," ",(S18-2)),$Z$2:AD18,5,0)),IF(S18&lt;&gt;3,"",VLOOKUP(CONCATENATE(R18," ",(S18-1)),$Z$2:AD18,5,0)))</f>
        <v/>
      </c>
      <c r="AC18" s="33" t="str">
        <f>IF(K18="M",IF(S18&lt;&gt;4,"",VLOOKUP(CONCATENATE(R18," ",(S18-1)),$Z$2:AD18,5,0)),IF(S18&lt;&gt;3,"",VLOOKUP(CONCATENATE(R18," ",(S18)),$Z$2:AD18,5,0)))</f>
        <v/>
      </c>
      <c r="AD18" s="33" t="str">
        <f t="shared" si="19"/>
        <v>Michael  Corbishley</v>
      </c>
    </row>
    <row r="19" spans="1:30" x14ac:dyDescent="0.25">
      <c r="A19" s="65" t="str">
        <f t="shared" si="0"/>
        <v>M17</v>
      </c>
      <c r="B19" s="65" t="str">
        <f t="shared" si="20"/>
        <v>M7</v>
      </c>
      <c r="C19" s="103">
        <v>18</v>
      </c>
      <c r="D19" s="99">
        <v>116</v>
      </c>
      <c r="E19" s="100">
        <f t="shared" si="11"/>
        <v>0</v>
      </c>
      <c r="F19" s="100">
        <v>52</v>
      </c>
      <c r="G19" s="100">
        <v>41</v>
      </c>
      <c r="H19" s="107">
        <f t="shared" si="10"/>
        <v>3.6585648148148152E-2</v>
      </c>
      <c r="I19" s="108" t="str">
        <f>IF(D19="","",VLOOKUP(D19,ENTRANTS!$A$1:$H$1000,2,0))</f>
        <v>Andrew</v>
      </c>
      <c r="J19" s="108" t="str">
        <f>IF(D19="","",VLOOKUP(D19,ENTRANTS!$A$1:$H$1000,3,0))</f>
        <v>Carlin</v>
      </c>
      <c r="K19" s="103" t="str">
        <f>IF(D19="","",LEFT(VLOOKUP(D19,ENTRANTS!$A$1:$H$1000,5,0),1))</f>
        <v>M</v>
      </c>
      <c r="L19" s="103">
        <f>IF(D19="","",COUNTIF($K$2:K19,K19))</f>
        <v>17</v>
      </c>
      <c r="M19" s="103" t="str">
        <f>IF(D19="","",VLOOKUP(D19,ENTRANTS!$A$1:$H$1000,4,0))</f>
        <v>M</v>
      </c>
      <c r="N19" s="103">
        <f>IF(D19="","",COUNTIF($M$2:M19,M19))</f>
        <v>7</v>
      </c>
      <c r="O19" s="108" t="str">
        <f>IF(D19="","",VLOOKUP(D19,ENTRANTS!$A$1:$H$1000,6,0))</f>
        <v>Sale Harriers</v>
      </c>
      <c r="P19" s="86" t="str">
        <f t="shared" si="12"/>
        <v/>
      </c>
      <c r="Q19" s="31"/>
      <c r="R19" s="3" t="str">
        <f t="shared" si="13"/>
        <v>M Sale Harriers</v>
      </c>
      <c r="S19" s="4">
        <f>IF(D19="","",COUNTIF($R$2:R19,R19))</f>
        <v>2</v>
      </c>
      <c r="T19" s="5" t="str">
        <f t="shared" si="14"/>
        <v/>
      </c>
      <c r="U19" s="35" t="str">
        <f>IF(AND(S19=4,K19="M",NOT(O19="Unattached")),SUMIF(R$2:R19,R19,L$2:L19),"")</f>
        <v/>
      </c>
      <c r="V19" s="5" t="str">
        <f t="shared" si="15"/>
        <v/>
      </c>
      <c r="W19" s="35" t="str">
        <f>IF(AND(S19=3,K19="F",NOT(O19="Unattached")),SUMIF(R$2:R19,R19,L$2:L19),"")</f>
        <v/>
      </c>
      <c r="X19" s="6" t="str">
        <f t="shared" si="16"/>
        <v/>
      </c>
      <c r="Y19" s="6" t="str">
        <f t="shared" si="17"/>
        <v/>
      </c>
      <c r="Z19" s="33" t="str">
        <f t="shared" si="18"/>
        <v>M Sale Harriers 2</v>
      </c>
      <c r="AA19" s="33" t="str">
        <f>IF(K19="M",IF(S19&lt;&gt;4,"",VLOOKUP(CONCATENATE(R19," ",(S19-3)),$Z$2:AD19,5,0)),IF(S19&lt;&gt;3,"",VLOOKUP(CONCATENATE(R19," ",(S19-2)),$Z$2:AD19,5,0)))</f>
        <v/>
      </c>
      <c r="AB19" s="33" t="str">
        <f>IF(K19="M",IF(S19&lt;&gt;4,"",VLOOKUP(CONCATENATE(R19," ",(S19-2)),$Z$2:AD19,5,0)),IF(S19&lt;&gt;3,"",VLOOKUP(CONCATENATE(R19," ",(S19-1)),$Z$2:AD19,5,0)))</f>
        <v/>
      </c>
      <c r="AC19" s="33" t="str">
        <f>IF(K19="M",IF(S19&lt;&gt;4,"",VLOOKUP(CONCATENATE(R19," ",(S19-1)),$Z$2:AD19,5,0)),IF(S19&lt;&gt;3,"",VLOOKUP(CONCATENATE(R19," ",(S19)),$Z$2:AD19,5,0)))</f>
        <v/>
      </c>
      <c r="AD19" s="33" t="str">
        <f t="shared" si="19"/>
        <v>Andrew Carlin</v>
      </c>
    </row>
    <row r="20" spans="1:30" x14ac:dyDescent="0.25">
      <c r="A20" s="65" t="str">
        <f t="shared" si="0"/>
        <v>M18</v>
      </c>
      <c r="B20" s="65" t="str">
        <f t="shared" si="20"/>
        <v>M405</v>
      </c>
      <c r="C20" s="103">
        <v>19</v>
      </c>
      <c r="D20" s="99">
        <v>42</v>
      </c>
      <c r="E20" s="100">
        <f t="shared" si="11"/>
        <v>0</v>
      </c>
      <c r="F20" s="100">
        <v>53</v>
      </c>
      <c r="G20" s="100">
        <v>2</v>
      </c>
      <c r="H20" s="107">
        <f t="shared" si="10"/>
        <v>3.6828703703703704E-2</v>
      </c>
      <c r="I20" s="108" t="str">
        <f>IF(D20="","",VLOOKUP(D20,ENTRANTS!$A$1:$H$1000,2,0))</f>
        <v xml:space="preserve">Ian </v>
      </c>
      <c r="J20" s="108" t="str">
        <f>IF(D20="","",VLOOKUP(D20,ENTRANTS!$A$1:$H$1000,3,0))</f>
        <v>Carruthers</v>
      </c>
      <c r="K20" s="103" t="str">
        <f>IF(D20="","",LEFT(VLOOKUP(D20,ENTRANTS!$A$1:$H$1000,5,0),1))</f>
        <v>M</v>
      </c>
      <c r="L20" s="103">
        <f>IF(D20="","",COUNTIF($K$2:K20,K20))</f>
        <v>18</v>
      </c>
      <c r="M20" s="103" t="str">
        <f>IF(D20="","",VLOOKUP(D20,ENTRANTS!$A$1:$H$1000,4,0))</f>
        <v>M40</v>
      </c>
      <c r="N20" s="103">
        <f>IF(D20="","",COUNTIF($M$2:M20,M20))</f>
        <v>5</v>
      </c>
      <c r="O20" s="108" t="str">
        <f>IF(D20="","",VLOOKUP(D20,ENTRANTS!$A$1:$H$1000,6,0))</f>
        <v>Unattached</v>
      </c>
      <c r="P20" s="86" t="str">
        <f t="shared" si="12"/>
        <v/>
      </c>
      <c r="Q20" s="31"/>
      <c r="R20" s="3" t="str">
        <f t="shared" si="13"/>
        <v>M Unattached</v>
      </c>
      <c r="S20" s="4">
        <f>IF(D20="","",COUNTIF($R$2:R20,R20))</f>
        <v>3</v>
      </c>
      <c r="T20" s="5" t="str">
        <f t="shared" si="14"/>
        <v/>
      </c>
      <c r="U20" s="35" t="str">
        <f>IF(AND(S20=4,K20="M",NOT(O20="Unattached")),SUMIF(R$2:R20,R20,L$2:L20),"")</f>
        <v/>
      </c>
      <c r="V20" s="5" t="str">
        <f t="shared" si="15"/>
        <v/>
      </c>
      <c r="W20" s="35" t="str">
        <f>IF(AND(S20=3,K20="F",NOT(O20="Unattached")),SUMIF(R$2:R20,R20,L$2:L20),"")</f>
        <v/>
      </c>
      <c r="X20" s="6" t="str">
        <f t="shared" si="16"/>
        <v/>
      </c>
      <c r="Y20" s="6" t="str">
        <f t="shared" si="17"/>
        <v/>
      </c>
      <c r="Z20" s="33" t="str">
        <f t="shared" si="18"/>
        <v>M Unattached 3</v>
      </c>
      <c r="AA20" s="33" t="str">
        <f>IF(K20="M",IF(S20&lt;&gt;4,"",VLOOKUP(CONCATENATE(R20," ",(S20-3)),$Z$2:AD20,5,0)),IF(S20&lt;&gt;3,"",VLOOKUP(CONCATENATE(R20," ",(S20-2)),$Z$2:AD20,5,0)))</f>
        <v/>
      </c>
      <c r="AB20" s="33" t="str">
        <f>IF(K20="M",IF(S20&lt;&gt;4,"",VLOOKUP(CONCATENATE(R20," ",(S20-2)),$Z$2:AD20,5,0)),IF(S20&lt;&gt;3,"",VLOOKUP(CONCATENATE(R20," ",(S20-1)),$Z$2:AD20,5,0)))</f>
        <v/>
      </c>
      <c r="AC20" s="33" t="str">
        <f>IF(K20="M",IF(S20&lt;&gt;4,"",VLOOKUP(CONCATENATE(R20," ",(S20-1)),$Z$2:AD20,5,0)),IF(S20&lt;&gt;3,"",VLOOKUP(CONCATENATE(R20," ",(S20)),$Z$2:AD20,5,0)))</f>
        <v/>
      </c>
      <c r="AD20" s="33" t="str">
        <f t="shared" si="19"/>
        <v/>
      </c>
    </row>
    <row r="21" spans="1:30" x14ac:dyDescent="0.25">
      <c r="A21" s="65" t="str">
        <f t="shared" si="0"/>
        <v>M19</v>
      </c>
      <c r="B21" s="65" t="str">
        <f t="shared" si="20"/>
        <v>M456</v>
      </c>
      <c r="C21" s="103">
        <v>20</v>
      </c>
      <c r="D21" s="99">
        <v>44</v>
      </c>
      <c r="E21" s="100">
        <f t="shared" si="11"/>
        <v>0</v>
      </c>
      <c r="F21" s="100">
        <v>53</v>
      </c>
      <c r="G21" s="100">
        <v>32</v>
      </c>
      <c r="H21" s="107">
        <f t="shared" si="10"/>
        <v>3.7175925925925925E-2</v>
      </c>
      <c r="I21" s="108" t="str">
        <f>IF(D21="","",VLOOKUP(D21,ENTRANTS!$A$1:$H$1000,2,0))</f>
        <v xml:space="preserve">David </v>
      </c>
      <c r="J21" s="108" t="str">
        <f>IF(D21="","",VLOOKUP(D21,ENTRANTS!$A$1:$H$1000,3,0))</f>
        <v>Riding</v>
      </c>
      <c r="K21" s="103" t="str">
        <f>IF(D21="","",LEFT(VLOOKUP(D21,ENTRANTS!$A$1:$H$1000,5,0),1))</f>
        <v>M</v>
      </c>
      <c r="L21" s="103">
        <f>IF(D21="","",COUNTIF($K$2:K21,K21))</f>
        <v>19</v>
      </c>
      <c r="M21" s="103" t="str">
        <f>IF(D21="","",VLOOKUP(D21,ENTRANTS!$A$1:$H$1000,4,0))</f>
        <v>M45</v>
      </c>
      <c r="N21" s="103">
        <f>IF(D21="","",COUNTIF($M$2:M21,M21))</f>
        <v>6</v>
      </c>
      <c r="O21" s="108" t="str">
        <f>IF(D21="","",VLOOKUP(D21,ENTRANTS!$A$1:$H$1000,6,0))</f>
        <v>Achilli Ratti</v>
      </c>
      <c r="P21" s="86" t="str">
        <f t="shared" si="12"/>
        <v/>
      </c>
      <c r="Q21" s="31"/>
      <c r="R21" s="3" t="str">
        <f t="shared" si="13"/>
        <v>M Achilli Ratti</v>
      </c>
      <c r="S21" s="4">
        <f>IF(D21="","",COUNTIF($R$2:R21,R21))</f>
        <v>1</v>
      </c>
      <c r="T21" s="5" t="str">
        <f t="shared" si="14"/>
        <v/>
      </c>
      <c r="U21" s="35" t="str">
        <f>IF(AND(S21=4,K21="M",NOT(O21="Unattached")),SUMIF(R$2:R21,R21,L$2:L21),"")</f>
        <v/>
      </c>
      <c r="V21" s="5" t="str">
        <f t="shared" si="15"/>
        <v/>
      </c>
      <c r="W21" s="35" t="str">
        <f>IF(AND(S21=3,K21="F",NOT(O21="Unattached")),SUMIF(R$2:R21,R21,L$2:L21),"")</f>
        <v/>
      </c>
      <c r="X21" s="6" t="str">
        <f t="shared" si="16"/>
        <v/>
      </c>
      <c r="Y21" s="6" t="str">
        <f t="shared" si="17"/>
        <v/>
      </c>
      <c r="Z21" s="33" t="str">
        <f t="shared" si="18"/>
        <v>M Achilli Ratti 1</v>
      </c>
      <c r="AA21" s="33" t="str">
        <f>IF(K21="M",IF(S21&lt;&gt;4,"",VLOOKUP(CONCATENATE(R21," ",(S21-3)),$Z$2:AD21,5,0)),IF(S21&lt;&gt;3,"",VLOOKUP(CONCATENATE(R21," ",(S21-2)),$Z$2:AD21,5,0)))</f>
        <v/>
      </c>
      <c r="AB21" s="33" t="str">
        <f>IF(K21="M",IF(S21&lt;&gt;4,"",VLOOKUP(CONCATENATE(R21," ",(S21-2)),$Z$2:AD21,5,0)),IF(S21&lt;&gt;3,"",VLOOKUP(CONCATENATE(R21," ",(S21-1)),$Z$2:AD21,5,0)))</f>
        <v/>
      </c>
      <c r="AC21" s="33" t="str">
        <f>IF(K21="M",IF(S21&lt;&gt;4,"",VLOOKUP(CONCATENATE(R21," ",(S21-1)),$Z$2:AD21,5,0)),IF(S21&lt;&gt;3,"",VLOOKUP(CONCATENATE(R21," ",(S21)),$Z$2:AD21,5,0)))</f>
        <v/>
      </c>
      <c r="AD21" s="33" t="str">
        <f t="shared" si="19"/>
        <v>David  Riding</v>
      </c>
    </row>
    <row r="22" spans="1:30" x14ac:dyDescent="0.25">
      <c r="A22" s="65" t="str">
        <f t="shared" si="0"/>
        <v>F2</v>
      </c>
      <c r="B22" s="65" t="str">
        <f t="shared" si="20"/>
        <v>F401</v>
      </c>
      <c r="C22" s="103">
        <v>21</v>
      </c>
      <c r="D22" s="99">
        <v>33</v>
      </c>
      <c r="E22" s="100">
        <f t="shared" si="11"/>
        <v>0</v>
      </c>
      <c r="F22" s="100">
        <v>53</v>
      </c>
      <c r="G22" s="100">
        <v>37</v>
      </c>
      <c r="H22" s="107">
        <f t="shared" si="10"/>
        <v>3.72337962962963E-2</v>
      </c>
      <c r="I22" s="108" t="str">
        <f>IF(D22="","",VLOOKUP(D22,ENTRANTS!$A$1:$H$1000,2,0))</f>
        <v>Katherine</v>
      </c>
      <c r="J22" s="108" t="str">
        <f>IF(D22="","",VLOOKUP(D22,ENTRANTS!$A$1:$H$1000,3,0))</f>
        <v>Klunder</v>
      </c>
      <c r="K22" s="103" t="str">
        <f>IF(D22="","",LEFT(VLOOKUP(D22,ENTRANTS!$A$1:$H$1000,5,0),1))</f>
        <v>F</v>
      </c>
      <c r="L22" s="103">
        <f>IF(D22="","",COUNTIF($K$2:K22,K22))</f>
        <v>2</v>
      </c>
      <c r="M22" s="103" t="str">
        <f>IF(D22="","",VLOOKUP(D22,ENTRANTS!$A$1:$H$1000,4,0))</f>
        <v>F40</v>
      </c>
      <c r="N22" s="103">
        <f>IF(D22="","",COUNTIF($M$2:M22,M22))</f>
        <v>1</v>
      </c>
      <c r="O22" s="108" t="str">
        <f>IF(D22="","",VLOOKUP(D22,ENTRANTS!$A$1:$H$1000,6,0))</f>
        <v>Chorley AC</v>
      </c>
      <c r="P22" s="86" t="str">
        <f t="shared" si="12"/>
        <v/>
      </c>
      <c r="Q22" s="31"/>
      <c r="R22" s="3" t="str">
        <f t="shared" si="13"/>
        <v>F Chorley AC</v>
      </c>
      <c r="S22" s="4">
        <f>IF(D22="","",COUNTIF($R$2:R22,R22))</f>
        <v>1</v>
      </c>
      <c r="T22" s="5" t="str">
        <f t="shared" ref="T22:T85" si="21">IF(U22="","",RANK(U22,$U$2:$U$1000,1))</f>
        <v/>
      </c>
      <c r="U22" s="35" t="str">
        <f>IF(AND(S22=4,K22="M",NOT(O22="Unattached")),SUMIF(R$2:R22,R22,L$2:L22),"")</f>
        <v/>
      </c>
      <c r="V22" s="5" t="str">
        <f t="shared" ref="V22:V85" si="22">IF(W22="","",RANK(W22,$W$2:$W$1000,1))</f>
        <v/>
      </c>
      <c r="W22" s="35" t="str">
        <f>IF(AND(S22=3,K22="F",NOT(O22="Unattached")),SUMIF(R$2:R22,R22,L$2:L22),"")</f>
        <v/>
      </c>
      <c r="X22" s="6" t="str">
        <f t="shared" si="16"/>
        <v/>
      </c>
      <c r="Y22" s="6" t="str">
        <f t="shared" si="17"/>
        <v/>
      </c>
      <c r="Z22" s="33" t="str">
        <f t="shared" si="18"/>
        <v>F Chorley AC 1</v>
      </c>
      <c r="AA22" s="33" t="str">
        <f>IF(K22="M",IF(S22&lt;&gt;4,"",VLOOKUP(CONCATENATE(R22," ",(S22-3)),$Z$2:AD22,5,0)),IF(S22&lt;&gt;3,"",VLOOKUP(CONCATENATE(R22," ",(S22-2)),$Z$2:AD22,5,0)))</f>
        <v/>
      </c>
      <c r="AB22" s="33" t="str">
        <f>IF(K22="M",IF(S22&lt;&gt;4,"",VLOOKUP(CONCATENATE(R22," ",(S22-2)),$Z$2:AD22,5,0)),IF(S22&lt;&gt;3,"",VLOOKUP(CONCATENATE(R22," ",(S22-1)),$Z$2:AD22,5,0)))</f>
        <v/>
      </c>
      <c r="AC22" s="33" t="str">
        <f>IF(K22="M",IF(S22&lt;&gt;4,"",VLOOKUP(CONCATENATE(R22," ",(S22-1)),$Z$2:AD22,5,0)),IF(S22&lt;&gt;3,"",VLOOKUP(CONCATENATE(R22," ",(S22)),$Z$2:AD22,5,0)))</f>
        <v/>
      </c>
      <c r="AD22" s="33" t="str">
        <f t="shared" si="19"/>
        <v>Katherine Klunder</v>
      </c>
    </row>
    <row r="23" spans="1:30" x14ac:dyDescent="0.25">
      <c r="A23" s="65" t="str">
        <f t="shared" si="0"/>
        <v>M20</v>
      </c>
      <c r="B23" s="65" t="str">
        <f t="shared" si="20"/>
        <v>M501</v>
      </c>
      <c r="C23" s="103">
        <v>22</v>
      </c>
      <c r="D23" s="99">
        <v>10</v>
      </c>
      <c r="E23" s="100">
        <f t="shared" si="11"/>
        <v>0</v>
      </c>
      <c r="F23" s="100">
        <v>54</v>
      </c>
      <c r="G23" s="100">
        <v>14</v>
      </c>
      <c r="H23" s="107">
        <f t="shared" si="10"/>
        <v>3.7662037037037042E-2</v>
      </c>
      <c r="I23" s="108" t="str">
        <f>IF(D23="","",VLOOKUP(D23,ENTRANTS!$A$1:$H$1000,2,0))</f>
        <v>Darren</v>
      </c>
      <c r="J23" s="108" t="str">
        <f>IF(D23="","",VLOOKUP(D23,ENTRANTS!$A$1:$H$1000,3,0))</f>
        <v>Fishwick</v>
      </c>
      <c r="K23" s="103" t="str">
        <f>IF(D23="","",LEFT(VLOOKUP(D23,ENTRANTS!$A$1:$H$1000,5,0),1))</f>
        <v>M</v>
      </c>
      <c r="L23" s="103">
        <f>IF(D23="","",COUNTIF($K$2:K23,K23))</f>
        <v>20</v>
      </c>
      <c r="M23" s="103" t="str">
        <f>IF(D23="","",VLOOKUP(D23,ENTRANTS!$A$1:$H$1000,4,0))</f>
        <v>M50</v>
      </c>
      <c r="N23" s="103">
        <f>IF(D23="","",COUNTIF($M$2:M23,M23))</f>
        <v>1</v>
      </c>
      <c r="O23" s="108" t="str">
        <f>IF(D23="","",VLOOKUP(D23,ENTRANTS!$A$1:$H$1000,6,0))</f>
        <v>Chorley AC</v>
      </c>
      <c r="P23" s="86" t="str">
        <f t="shared" si="12"/>
        <v/>
      </c>
      <c r="Q23" s="31"/>
      <c r="R23" s="3" t="str">
        <f t="shared" si="13"/>
        <v>M Chorley AC</v>
      </c>
      <c r="S23" s="4">
        <f>IF(D23="","",COUNTIF($R$2:R23,R23))</f>
        <v>1</v>
      </c>
      <c r="T23" s="5" t="str">
        <f t="shared" si="21"/>
        <v/>
      </c>
      <c r="U23" s="35" t="str">
        <f>IF(AND(S23=4,K23="M",NOT(O23="Unattached")),SUMIF(R$2:R23,R23,L$2:L23),"")</f>
        <v/>
      </c>
      <c r="V23" s="5" t="str">
        <f t="shared" si="22"/>
        <v/>
      </c>
      <c r="W23" s="35" t="str">
        <f>IF(AND(S23=3,K23="F",NOT(O23="Unattached")),SUMIF(R$2:R23,R23,L$2:L23),"")</f>
        <v/>
      </c>
      <c r="X23" s="6" t="str">
        <f t="shared" si="16"/>
        <v/>
      </c>
      <c r="Y23" s="6" t="str">
        <f t="shared" si="17"/>
        <v/>
      </c>
      <c r="Z23" s="33" t="str">
        <f t="shared" si="18"/>
        <v>M Chorley AC 1</v>
      </c>
      <c r="AA23" s="33" t="str">
        <f>IF(K23="M",IF(S23&lt;&gt;4,"",VLOOKUP(CONCATENATE(R23," ",(S23-3)),$Z$2:AD23,5,0)),IF(S23&lt;&gt;3,"",VLOOKUP(CONCATENATE(R23," ",(S23-2)),$Z$2:AD23,5,0)))</f>
        <v/>
      </c>
      <c r="AB23" s="33" t="str">
        <f>IF(K23="M",IF(S23&lt;&gt;4,"",VLOOKUP(CONCATENATE(R23," ",(S23-2)),$Z$2:AD23,5,0)),IF(S23&lt;&gt;3,"",VLOOKUP(CONCATENATE(R23," ",(S23-1)),$Z$2:AD23,5,0)))</f>
        <v/>
      </c>
      <c r="AC23" s="33" t="str">
        <f>IF(K23="M",IF(S23&lt;&gt;4,"",VLOOKUP(CONCATENATE(R23," ",(S23-1)),$Z$2:AD23,5,0)),IF(S23&lt;&gt;3,"",VLOOKUP(CONCATENATE(R23," ",(S23)),$Z$2:AD23,5,0)))</f>
        <v/>
      </c>
      <c r="AD23" s="33" t="str">
        <f t="shared" si="19"/>
        <v>Darren Fishwick</v>
      </c>
    </row>
    <row r="24" spans="1:30" x14ac:dyDescent="0.25">
      <c r="A24" s="65" t="str">
        <f t="shared" si="0"/>
        <v>M21</v>
      </c>
      <c r="B24" s="65" t="str">
        <f t="shared" si="20"/>
        <v>M457</v>
      </c>
      <c r="C24" s="103">
        <v>23</v>
      </c>
      <c r="D24" s="99">
        <v>111</v>
      </c>
      <c r="E24" s="100">
        <f t="shared" si="11"/>
        <v>0</v>
      </c>
      <c r="F24" s="100">
        <v>54</v>
      </c>
      <c r="G24" s="100">
        <v>31</v>
      </c>
      <c r="H24" s="107">
        <f t="shared" si="10"/>
        <v>3.78587962962963E-2</v>
      </c>
      <c r="I24" s="108" t="str">
        <f>IF(D24="","",VLOOKUP(D24,ENTRANTS!$A$1:$H$1000,2,0))</f>
        <v>Dan</v>
      </c>
      <c r="J24" s="108" t="str">
        <f>IF(D24="","",VLOOKUP(D24,ENTRANTS!$A$1:$H$1000,3,0))</f>
        <v>Taylor</v>
      </c>
      <c r="K24" s="103" t="str">
        <f>IF(D24="","",LEFT(VLOOKUP(D24,ENTRANTS!$A$1:$H$1000,5,0),1))</f>
        <v>M</v>
      </c>
      <c r="L24" s="103">
        <f>IF(D24="","",COUNTIF($K$2:K24,K24))</f>
        <v>21</v>
      </c>
      <c r="M24" s="103" t="str">
        <f>IF(D24="","",VLOOKUP(D24,ENTRANTS!$A$1:$H$1000,4,0))</f>
        <v>M45</v>
      </c>
      <c r="N24" s="103">
        <f>IF(D24="","",COUNTIF($M$2:M24,M24))</f>
        <v>7</v>
      </c>
      <c r="O24" s="108" t="str">
        <f>IF(D24="","",VLOOKUP(D24,ENTRANTS!$A$1:$H$1000,6,0))</f>
        <v xml:space="preserve">Todmorden </v>
      </c>
      <c r="P24" s="86" t="str">
        <f t="shared" si="12"/>
        <v/>
      </c>
      <c r="Q24" s="31"/>
      <c r="R24" s="3" t="str">
        <f t="shared" si="13"/>
        <v xml:space="preserve">M Todmorden </v>
      </c>
      <c r="S24" s="4">
        <f>IF(D24="","",COUNTIF($R$2:R24,R24))</f>
        <v>2</v>
      </c>
      <c r="T24" s="5" t="str">
        <f t="shared" si="21"/>
        <v/>
      </c>
      <c r="U24" s="35" t="str">
        <f>IF(AND(S24=4,K24="M",NOT(O24="Unattached")),SUMIF(R$2:R24,R24,L$2:L24),"")</f>
        <v/>
      </c>
      <c r="V24" s="5" t="str">
        <f t="shared" si="22"/>
        <v/>
      </c>
      <c r="W24" s="35" t="str">
        <f>IF(AND(S24=3,K24="F",NOT(O24="Unattached")),SUMIF(R$2:R24,R24,L$2:L24),"")</f>
        <v/>
      </c>
      <c r="X24" s="6" t="str">
        <f t="shared" si="16"/>
        <v/>
      </c>
      <c r="Y24" s="6" t="str">
        <f t="shared" si="17"/>
        <v/>
      </c>
      <c r="Z24" s="33" t="str">
        <f t="shared" si="18"/>
        <v>M Todmorden  2</v>
      </c>
      <c r="AA24" s="33" t="str">
        <f>IF(K24="M",IF(S24&lt;&gt;4,"",VLOOKUP(CONCATENATE(R24," ",(S24-3)),$Z$2:AD24,5,0)),IF(S24&lt;&gt;3,"",VLOOKUP(CONCATENATE(R24," ",(S24-2)),$Z$2:AD24,5,0)))</f>
        <v/>
      </c>
      <c r="AB24" s="33" t="str">
        <f>IF(K24="M",IF(S24&lt;&gt;4,"",VLOOKUP(CONCATENATE(R24," ",(S24-2)),$Z$2:AD24,5,0)),IF(S24&lt;&gt;3,"",VLOOKUP(CONCATENATE(R24," ",(S24-1)),$Z$2:AD24,5,0)))</f>
        <v/>
      </c>
      <c r="AC24" s="33" t="str">
        <f>IF(K24="M",IF(S24&lt;&gt;4,"",VLOOKUP(CONCATENATE(R24," ",(S24-1)),$Z$2:AD24,5,0)),IF(S24&lt;&gt;3,"",VLOOKUP(CONCATENATE(R24," ",(S24)),$Z$2:AD24,5,0)))</f>
        <v/>
      </c>
      <c r="AD24" s="33" t="str">
        <f t="shared" si="19"/>
        <v>Dan Taylor</v>
      </c>
    </row>
    <row r="25" spans="1:30" x14ac:dyDescent="0.25">
      <c r="A25" s="65" t="str">
        <f t="shared" si="0"/>
        <v>M22</v>
      </c>
      <c r="B25" s="65" t="str">
        <f t="shared" si="20"/>
        <v>M551</v>
      </c>
      <c r="C25" s="103">
        <v>24</v>
      </c>
      <c r="D25" s="99">
        <v>4</v>
      </c>
      <c r="E25" s="100">
        <f t="shared" si="11"/>
        <v>0</v>
      </c>
      <c r="F25" s="100">
        <v>54</v>
      </c>
      <c r="G25" s="100">
        <v>58</v>
      </c>
      <c r="H25" s="107">
        <f t="shared" si="10"/>
        <v>3.8171296296296293E-2</v>
      </c>
      <c r="I25" s="108" t="str">
        <f>IF(D25="","",VLOOKUP(D25,ENTRANTS!$A$1:$H$1000,2,0))</f>
        <v xml:space="preserve">Mark </v>
      </c>
      <c r="J25" s="108" t="str">
        <f>IF(D25="","",VLOOKUP(D25,ENTRANTS!$A$1:$H$1000,3,0))</f>
        <v>Walsh</v>
      </c>
      <c r="K25" s="103" t="str">
        <f>IF(D25="","",LEFT(VLOOKUP(D25,ENTRANTS!$A$1:$H$1000,5,0),1))</f>
        <v>M</v>
      </c>
      <c r="L25" s="103">
        <f>IF(D25="","",COUNTIF($K$2:K25,K25))</f>
        <v>22</v>
      </c>
      <c r="M25" s="103" t="str">
        <f>IF(D25="","",VLOOKUP(D25,ENTRANTS!$A$1:$H$1000,4,0))</f>
        <v>M55</v>
      </c>
      <c r="N25" s="103">
        <f>IF(D25="","",COUNTIF($M$2:M25,M25))</f>
        <v>1</v>
      </c>
      <c r="O25" s="108" t="str">
        <f>IF(D25="","",VLOOKUP(D25,ENTRANTS!$A$1:$H$1000,6,0))</f>
        <v>Horwich RMI</v>
      </c>
      <c r="P25" s="86" t="str">
        <f t="shared" si="12"/>
        <v/>
      </c>
      <c r="Q25" s="31"/>
      <c r="R25" s="3" t="str">
        <f t="shared" si="13"/>
        <v>M Horwich RMI</v>
      </c>
      <c r="S25" s="4">
        <f>IF(D25="","",COUNTIF($R$2:R25,R25))</f>
        <v>2</v>
      </c>
      <c r="T25" s="5" t="str">
        <f t="shared" si="21"/>
        <v/>
      </c>
      <c r="U25" s="35" t="str">
        <f>IF(AND(S25=4,K25="M",NOT(O25="Unattached")),SUMIF(R$2:R25,R25,L$2:L25),"")</f>
        <v/>
      </c>
      <c r="V25" s="5" t="str">
        <f t="shared" si="22"/>
        <v/>
      </c>
      <c r="W25" s="35" t="str">
        <f>IF(AND(S25=3,K25="F",NOT(O25="Unattached")),SUMIF(R$2:R25,R25,L$2:L25),"")</f>
        <v/>
      </c>
      <c r="X25" s="6" t="str">
        <f t="shared" si="16"/>
        <v/>
      </c>
      <c r="Y25" s="6" t="str">
        <f t="shared" si="17"/>
        <v/>
      </c>
      <c r="Z25" s="33" t="str">
        <f t="shared" si="18"/>
        <v>M Horwich RMI 2</v>
      </c>
      <c r="AA25" s="33" t="str">
        <f>IF(K25="M",IF(S25&lt;&gt;4,"",VLOOKUP(CONCATENATE(R25," ",(S25-3)),$Z$2:AD25,5,0)),IF(S25&lt;&gt;3,"",VLOOKUP(CONCATENATE(R25," ",(S25-2)),$Z$2:AD25,5,0)))</f>
        <v/>
      </c>
      <c r="AB25" s="33" t="str">
        <f>IF(K25="M",IF(S25&lt;&gt;4,"",VLOOKUP(CONCATENATE(R25," ",(S25-2)),$Z$2:AD25,5,0)),IF(S25&lt;&gt;3,"",VLOOKUP(CONCATENATE(R25," ",(S25-1)),$Z$2:AD25,5,0)))</f>
        <v/>
      </c>
      <c r="AC25" s="33" t="str">
        <f>IF(K25="M",IF(S25&lt;&gt;4,"",VLOOKUP(CONCATENATE(R25," ",(S25-1)),$Z$2:AD25,5,0)),IF(S25&lt;&gt;3,"",VLOOKUP(CONCATENATE(R25," ",(S25)),$Z$2:AD25,5,0)))</f>
        <v/>
      </c>
      <c r="AD25" s="33" t="str">
        <f t="shared" si="19"/>
        <v>Mark  Walsh</v>
      </c>
    </row>
    <row r="26" spans="1:30" x14ac:dyDescent="0.25">
      <c r="A26" s="65" t="str">
        <f t="shared" si="0"/>
        <v>M23</v>
      </c>
      <c r="B26" s="65" t="str">
        <f t="shared" si="20"/>
        <v>M502</v>
      </c>
      <c r="C26" s="103">
        <v>25</v>
      </c>
      <c r="D26" s="99">
        <v>56</v>
      </c>
      <c r="E26" s="100">
        <f t="shared" si="11"/>
        <v>0</v>
      </c>
      <c r="F26" s="100">
        <v>55</v>
      </c>
      <c r="G26" s="100">
        <v>28</v>
      </c>
      <c r="H26" s="107">
        <f t="shared" si="10"/>
        <v>3.8518518518518514E-2</v>
      </c>
      <c r="I26" s="108" t="str">
        <f>IF(D26="","",VLOOKUP(D26,ENTRANTS!$A$1:$H$1000,2,0))</f>
        <v>Jamie</v>
      </c>
      <c r="J26" s="108" t="str">
        <f>IF(D26="","",VLOOKUP(D26,ENTRANTS!$A$1:$H$1000,3,0))</f>
        <v>Munro</v>
      </c>
      <c r="K26" s="103" t="str">
        <f>IF(D26="","",LEFT(VLOOKUP(D26,ENTRANTS!$A$1:$H$1000,5,0),1))</f>
        <v>M</v>
      </c>
      <c r="L26" s="103">
        <f>IF(D26="","",COUNTIF($K$2:K26,K26))</f>
        <v>23</v>
      </c>
      <c r="M26" s="103" t="str">
        <f>IF(D26="","",VLOOKUP(D26,ENTRANTS!$A$1:$H$1000,4,0))</f>
        <v>M50</v>
      </c>
      <c r="N26" s="103">
        <f>IF(D26="","",COUNTIF($M$2:M26,M26))</f>
        <v>2</v>
      </c>
      <c r="O26" s="108" t="str">
        <f>IF(D26="","",VLOOKUP(D26,ENTRANTS!$A$1:$H$1000,6,0))</f>
        <v>Newburgh Nomads</v>
      </c>
      <c r="P26" s="86" t="str">
        <f t="shared" si="12"/>
        <v/>
      </c>
      <c r="Q26" s="31"/>
      <c r="R26" s="3" t="str">
        <f t="shared" si="13"/>
        <v>M Newburgh Nomads</v>
      </c>
      <c r="S26" s="4">
        <f>IF(D26="","",COUNTIF($R$2:R26,R26))</f>
        <v>1</v>
      </c>
      <c r="T26" s="5" t="str">
        <f t="shared" si="21"/>
        <v/>
      </c>
      <c r="U26" s="35" t="str">
        <f>IF(AND(S26=4,K26="M",NOT(O26="Unattached")),SUMIF(R$2:R26,R26,L$2:L26),"")</f>
        <v/>
      </c>
      <c r="V26" s="5" t="str">
        <f t="shared" si="22"/>
        <v/>
      </c>
      <c r="W26" s="35" t="str">
        <f>IF(AND(S26=3,K26="F",NOT(O26="Unattached")),SUMIF(R$2:R26,R26,L$2:L26),"")</f>
        <v/>
      </c>
      <c r="X26" s="6" t="str">
        <f t="shared" si="16"/>
        <v/>
      </c>
      <c r="Y26" s="6" t="str">
        <f t="shared" si="17"/>
        <v/>
      </c>
      <c r="Z26" s="33" t="str">
        <f t="shared" si="18"/>
        <v>M Newburgh Nomads 1</v>
      </c>
      <c r="AA26" s="33" t="str">
        <f>IF(K26="M",IF(S26&lt;&gt;4,"",VLOOKUP(CONCATENATE(R26," ",(S26-3)),$Z$2:AD26,5,0)),IF(S26&lt;&gt;3,"",VLOOKUP(CONCATENATE(R26," ",(S26-2)),$Z$2:AD26,5,0)))</f>
        <v/>
      </c>
      <c r="AB26" s="33" t="str">
        <f>IF(K26="M",IF(S26&lt;&gt;4,"",VLOOKUP(CONCATENATE(R26," ",(S26-2)),$Z$2:AD26,5,0)),IF(S26&lt;&gt;3,"",VLOOKUP(CONCATENATE(R26," ",(S26-1)),$Z$2:AD26,5,0)))</f>
        <v/>
      </c>
      <c r="AC26" s="33" t="str">
        <f>IF(K26="M",IF(S26&lt;&gt;4,"",VLOOKUP(CONCATENATE(R26," ",(S26-1)),$Z$2:AD26,5,0)),IF(S26&lt;&gt;3,"",VLOOKUP(CONCATENATE(R26," ",(S26)),$Z$2:AD26,5,0)))</f>
        <v/>
      </c>
      <c r="AD26" s="33" t="str">
        <f t="shared" si="19"/>
        <v>Jamie Munro</v>
      </c>
    </row>
    <row r="27" spans="1:30" x14ac:dyDescent="0.25">
      <c r="A27" s="65" t="str">
        <f t="shared" si="0"/>
        <v>M24</v>
      </c>
      <c r="B27" s="65" t="str">
        <f t="shared" si="20"/>
        <v>M552</v>
      </c>
      <c r="C27" s="103">
        <v>26</v>
      </c>
      <c r="D27" s="99">
        <v>32</v>
      </c>
      <c r="E27" s="100">
        <f t="shared" si="11"/>
        <v>0</v>
      </c>
      <c r="F27" s="100">
        <v>55</v>
      </c>
      <c r="G27" s="100">
        <v>32</v>
      </c>
      <c r="H27" s="107">
        <f t="shared" si="10"/>
        <v>3.8564814814814809E-2</v>
      </c>
      <c r="I27" s="108" t="str">
        <f>IF(D27="","",VLOOKUP(D27,ENTRANTS!$A$1:$H$1000,2,0))</f>
        <v>Nigel</v>
      </c>
      <c r="J27" s="108" t="str">
        <f>IF(D27="","",VLOOKUP(D27,ENTRANTS!$A$1:$H$1000,3,0))</f>
        <v>Hartley</v>
      </c>
      <c r="K27" s="103" t="str">
        <f>IF(D27="","",LEFT(VLOOKUP(D27,ENTRANTS!$A$1:$H$1000,5,0),1))</f>
        <v>M</v>
      </c>
      <c r="L27" s="103">
        <f>IF(D27="","",COUNTIF($K$2:K27,K27))</f>
        <v>24</v>
      </c>
      <c r="M27" s="103" t="str">
        <f>IF(D27="","",VLOOKUP(D27,ENTRANTS!$A$1:$H$1000,4,0))</f>
        <v>M55</v>
      </c>
      <c r="N27" s="103">
        <f>IF(D27="","",COUNTIF($M$2:M27,M27))</f>
        <v>2</v>
      </c>
      <c r="O27" s="108" t="str">
        <f>IF(D27="","",VLOOKUP(D27,ENTRANTS!$A$1:$H$1000,6,0))</f>
        <v>Ramsbottom RC</v>
      </c>
      <c r="P27" s="86" t="str">
        <f t="shared" si="12"/>
        <v/>
      </c>
      <c r="Q27" s="31"/>
      <c r="R27" s="3" t="str">
        <f t="shared" si="13"/>
        <v>M Ramsbottom RC</v>
      </c>
      <c r="S27" s="4">
        <f>IF(D27="","",COUNTIF($R$2:R27,R27))</f>
        <v>2</v>
      </c>
      <c r="T27" s="5" t="str">
        <f t="shared" si="21"/>
        <v/>
      </c>
      <c r="U27" s="35" t="str">
        <f>IF(AND(S27=4,K27="M",NOT(O27="Unattached")),SUMIF(R$2:R27,R27,L$2:L27),"")</f>
        <v/>
      </c>
      <c r="V27" s="5" t="str">
        <f t="shared" si="22"/>
        <v/>
      </c>
      <c r="W27" s="35" t="str">
        <f>IF(AND(S27=3,K27="F",NOT(O27="Unattached")),SUMIF(R$2:R27,R27,L$2:L27),"")</f>
        <v/>
      </c>
      <c r="X27" s="6" t="str">
        <f t="shared" si="16"/>
        <v/>
      </c>
      <c r="Y27" s="6" t="str">
        <f t="shared" si="17"/>
        <v/>
      </c>
      <c r="Z27" s="33" t="str">
        <f t="shared" si="18"/>
        <v>M Ramsbottom RC 2</v>
      </c>
      <c r="AA27" s="33" t="str">
        <f>IF(K27="M",IF(S27&lt;&gt;4,"",VLOOKUP(CONCATENATE(R27," ",(S27-3)),$Z$2:AD27,5,0)),IF(S27&lt;&gt;3,"",VLOOKUP(CONCATENATE(R27," ",(S27-2)),$Z$2:AD27,5,0)))</f>
        <v/>
      </c>
      <c r="AB27" s="33" t="str">
        <f>IF(K27="M",IF(S27&lt;&gt;4,"",VLOOKUP(CONCATENATE(R27," ",(S27-2)),$Z$2:AD27,5,0)),IF(S27&lt;&gt;3,"",VLOOKUP(CONCATENATE(R27," ",(S27-1)),$Z$2:AD27,5,0)))</f>
        <v/>
      </c>
      <c r="AC27" s="33" t="str">
        <f>IF(K27="M",IF(S27&lt;&gt;4,"",VLOOKUP(CONCATENATE(R27," ",(S27-1)),$Z$2:AD27,5,0)),IF(S27&lt;&gt;3,"",VLOOKUP(CONCATENATE(R27," ",(S27)),$Z$2:AD27,5,0)))</f>
        <v/>
      </c>
      <c r="AD27" s="33" t="str">
        <f t="shared" si="19"/>
        <v>Nigel Hartley</v>
      </c>
    </row>
    <row r="28" spans="1:30" x14ac:dyDescent="0.25">
      <c r="A28" s="65" t="str">
        <f t="shared" si="0"/>
        <v>M25</v>
      </c>
      <c r="B28" s="65" t="str">
        <f t="shared" si="20"/>
        <v>MU232</v>
      </c>
      <c r="C28" s="103">
        <v>27</v>
      </c>
      <c r="D28" s="99">
        <v>136</v>
      </c>
      <c r="E28" s="100">
        <f t="shared" si="11"/>
        <v>0</v>
      </c>
      <c r="F28" s="100">
        <v>55</v>
      </c>
      <c r="G28" s="100">
        <v>33</v>
      </c>
      <c r="H28" s="107">
        <f t="shared" si="10"/>
        <v>3.8576388888888889E-2</v>
      </c>
      <c r="I28" s="108" t="str">
        <f>IF(D28="","",VLOOKUP(D28,ENTRANTS!$A$1:$H$1000,2,0))</f>
        <v>Tobi</v>
      </c>
      <c r="J28" s="108" t="str">
        <f>IF(D28="","",VLOOKUP(D28,ENTRANTS!$A$1:$H$1000,3,0))</f>
        <v>Ramwell</v>
      </c>
      <c r="K28" s="103" t="str">
        <f>IF(D28="","",LEFT(VLOOKUP(D28,ENTRANTS!$A$1:$H$1000,5,0),1))</f>
        <v>M</v>
      </c>
      <c r="L28" s="103">
        <f>IF(D28="","",COUNTIF($K$2:K28,K28))</f>
        <v>25</v>
      </c>
      <c r="M28" s="103" t="str">
        <f>IF(D28="","",VLOOKUP(D28,ENTRANTS!$A$1:$H$1000,4,0))</f>
        <v>MU23</v>
      </c>
      <c r="N28" s="103">
        <f>IF(D28="","",COUNTIF($M$2:M28,M28))</f>
        <v>2</v>
      </c>
      <c r="O28" s="108" t="str">
        <f>IF(D28="","",VLOOKUP(D28,ENTRANTS!$A$1:$H$1000,6,0))</f>
        <v>Unattached</v>
      </c>
      <c r="P28" s="86" t="str">
        <f t="shared" si="12"/>
        <v/>
      </c>
      <c r="Q28" s="31"/>
      <c r="R28" s="3" t="str">
        <f t="shared" si="13"/>
        <v>M Unattached</v>
      </c>
      <c r="S28" s="4">
        <f>IF(D28="","",COUNTIF($R$2:R28,R28))</f>
        <v>4</v>
      </c>
      <c r="T28" s="5" t="str">
        <f t="shared" si="21"/>
        <v/>
      </c>
      <c r="U28" s="35" t="str">
        <f>IF(AND(S28=4,K28="M",NOT(O28="Unattached")),SUMIF(R$2:R28,R28,L$2:L28),"")</f>
        <v/>
      </c>
      <c r="V28" s="5" t="str">
        <f t="shared" si="22"/>
        <v/>
      </c>
      <c r="W28" s="35" t="str">
        <f>IF(AND(S28=3,K28="F",NOT(O28="Unattached")),SUMIF(R$2:R28,R28,L$2:L28),"")</f>
        <v/>
      </c>
      <c r="X28" s="6" t="str">
        <f t="shared" si="16"/>
        <v/>
      </c>
      <c r="Y28" s="6" t="str">
        <f t="shared" si="17"/>
        <v/>
      </c>
      <c r="Z28" s="33" t="str">
        <f t="shared" si="18"/>
        <v>M Unattached 4</v>
      </c>
      <c r="AA28" s="33" t="str">
        <f>IF(K28="M",IF(S28&lt;&gt;4,"",VLOOKUP(CONCATENATE(R28," ",(S28-3)),$Z$2:AD28,5,0)),IF(S28&lt;&gt;3,"",VLOOKUP(CONCATENATE(R28," ",(S28-2)),$Z$2:AD28,5,0)))</f>
        <v/>
      </c>
      <c r="AB28" s="33" t="str">
        <f>IF(K28="M",IF(S28&lt;&gt;4,"",VLOOKUP(CONCATENATE(R28," ",(S28-2)),$Z$2:AD28,5,0)),IF(S28&lt;&gt;3,"",VLOOKUP(CONCATENATE(R28," ",(S28-1)),$Z$2:AD28,5,0)))</f>
        <v/>
      </c>
      <c r="AC28" s="33" t="str">
        <f>IF(K28="M",IF(S28&lt;&gt;4,"",VLOOKUP(CONCATENATE(R28," ",(S28-1)),$Z$2:AD28,5,0)),IF(S28&lt;&gt;3,"",VLOOKUP(CONCATENATE(R28," ",(S28)),$Z$2:AD28,5,0)))</f>
        <v/>
      </c>
      <c r="AD28" s="33" t="str">
        <f t="shared" si="19"/>
        <v/>
      </c>
    </row>
    <row r="29" spans="1:30" x14ac:dyDescent="0.25">
      <c r="A29" s="65" t="str">
        <f t="shared" si="0"/>
        <v>M26</v>
      </c>
      <c r="B29" s="65" t="str">
        <f t="shared" si="20"/>
        <v>M8</v>
      </c>
      <c r="C29" s="103">
        <v>28</v>
      </c>
      <c r="D29" s="99">
        <v>29</v>
      </c>
      <c r="E29" s="100">
        <f t="shared" si="11"/>
        <v>0</v>
      </c>
      <c r="F29" s="100">
        <v>56</v>
      </c>
      <c r="G29" s="100">
        <v>15</v>
      </c>
      <c r="H29" s="107">
        <f t="shared" si="10"/>
        <v>3.90625E-2</v>
      </c>
      <c r="I29" s="108" t="str">
        <f>IF(D29="","",VLOOKUP(D29,ENTRANTS!$A$1:$H$1000,2,0))</f>
        <v>Sam</v>
      </c>
      <c r="J29" s="108" t="str">
        <f>IF(D29="","",VLOOKUP(D29,ENTRANTS!$A$1:$H$1000,3,0))</f>
        <v>Ballantyne</v>
      </c>
      <c r="K29" s="103" t="str">
        <f>IF(D29="","",LEFT(VLOOKUP(D29,ENTRANTS!$A$1:$H$1000,5,0),1))</f>
        <v>M</v>
      </c>
      <c r="L29" s="103">
        <f>IF(D29="","",COUNTIF($K$2:K29,K29))</f>
        <v>26</v>
      </c>
      <c r="M29" s="103" t="str">
        <f>IF(D29="","",VLOOKUP(D29,ENTRANTS!$A$1:$H$1000,4,0))</f>
        <v>M</v>
      </c>
      <c r="N29" s="103">
        <f>IF(D29="","",COUNTIF($M$2:M29,M29))</f>
        <v>8</v>
      </c>
      <c r="O29" s="108" t="str">
        <f>IF(D29="","",VLOOKUP(D29,ENTRANTS!$A$1:$H$1000,6,0))</f>
        <v>Prestwich AC</v>
      </c>
      <c r="P29" s="86" t="str">
        <f t="shared" si="12"/>
        <v/>
      </c>
      <c r="Q29" s="31"/>
      <c r="R29" s="3" t="str">
        <f t="shared" si="13"/>
        <v>M Prestwich AC</v>
      </c>
      <c r="S29" s="4">
        <f>IF(D29="","",COUNTIF($R$2:R29,R29))</f>
        <v>1</v>
      </c>
      <c r="T29" s="5" t="str">
        <f t="shared" si="21"/>
        <v/>
      </c>
      <c r="U29" s="35" t="str">
        <f>IF(AND(S29=4,K29="M",NOT(O29="Unattached")),SUMIF(R$2:R29,R29,L$2:L29),"")</f>
        <v/>
      </c>
      <c r="V29" s="5" t="str">
        <f t="shared" si="22"/>
        <v/>
      </c>
      <c r="W29" s="35" t="str">
        <f>IF(AND(S29=3,K29="F",NOT(O29="Unattached")),SUMIF(R$2:R29,R29,L$2:L29),"")</f>
        <v/>
      </c>
      <c r="X29" s="6" t="str">
        <f t="shared" si="16"/>
        <v/>
      </c>
      <c r="Y29" s="6" t="str">
        <f t="shared" si="17"/>
        <v/>
      </c>
      <c r="Z29" s="33" t="str">
        <f t="shared" si="18"/>
        <v>M Prestwich AC 1</v>
      </c>
      <c r="AA29" s="33" t="str">
        <f>IF(K29="M",IF(S29&lt;&gt;4,"",VLOOKUP(CONCATENATE(R29," ",(S29-3)),$Z$2:AD29,5,0)),IF(S29&lt;&gt;3,"",VLOOKUP(CONCATENATE(R29," ",(S29-2)),$Z$2:AD29,5,0)))</f>
        <v/>
      </c>
      <c r="AB29" s="33" t="str">
        <f>IF(K29="M",IF(S29&lt;&gt;4,"",VLOOKUP(CONCATENATE(R29," ",(S29-2)),$Z$2:AD29,5,0)),IF(S29&lt;&gt;3,"",VLOOKUP(CONCATENATE(R29," ",(S29-1)),$Z$2:AD29,5,0)))</f>
        <v/>
      </c>
      <c r="AC29" s="33" t="str">
        <f>IF(K29="M",IF(S29&lt;&gt;4,"",VLOOKUP(CONCATENATE(R29," ",(S29-1)),$Z$2:AD29,5,0)),IF(S29&lt;&gt;3,"",VLOOKUP(CONCATENATE(R29," ",(S29)),$Z$2:AD29,5,0)))</f>
        <v/>
      </c>
      <c r="AD29" s="33" t="str">
        <f t="shared" si="19"/>
        <v>Sam Ballantyne</v>
      </c>
    </row>
    <row r="30" spans="1:30" x14ac:dyDescent="0.25">
      <c r="A30" s="65" t="str">
        <f t="shared" si="0"/>
        <v>M27</v>
      </c>
      <c r="B30" s="65" t="str">
        <f t="shared" si="20"/>
        <v>M553</v>
      </c>
      <c r="C30" s="103">
        <v>29</v>
      </c>
      <c r="D30" s="99">
        <v>59</v>
      </c>
      <c r="E30" s="100">
        <f t="shared" si="11"/>
        <v>0</v>
      </c>
      <c r="F30" s="100">
        <v>56</v>
      </c>
      <c r="G30" s="100">
        <v>19</v>
      </c>
      <c r="H30" s="107">
        <f t="shared" si="10"/>
        <v>3.9108796296296301E-2</v>
      </c>
      <c r="I30" s="108" t="str">
        <f>IF(D30="","",VLOOKUP(D30,ENTRANTS!$A$1:$H$1000,2,0))</f>
        <v>Stephen</v>
      </c>
      <c r="J30" s="108" t="str">
        <f>IF(D30="","",VLOOKUP(D30,ENTRANTS!$A$1:$H$1000,3,0))</f>
        <v>Smithies</v>
      </c>
      <c r="K30" s="103" t="str">
        <f>IF(D30="","",LEFT(VLOOKUP(D30,ENTRANTS!$A$1:$H$1000,5,0),1))</f>
        <v>M</v>
      </c>
      <c r="L30" s="103">
        <f>IF(D30="","",COUNTIF($K$2:K30,K30))</f>
        <v>27</v>
      </c>
      <c r="M30" s="103" t="str">
        <f>IF(D30="","",VLOOKUP(D30,ENTRANTS!$A$1:$H$1000,4,0))</f>
        <v>M55</v>
      </c>
      <c r="N30" s="103">
        <f>IF(D30="","",COUNTIF($M$2:M30,M30))</f>
        <v>3</v>
      </c>
      <c r="O30" s="108" t="str">
        <f>IF(D30="","",VLOOKUP(D30,ENTRANTS!$A$1:$H$1000,6,0))</f>
        <v>Calder Valley Fell Runners</v>
      </c>
      <c r="P30" s="86" t="str">
        <f t="shared" si="12"/>
        <v/>
      </c>
      <c r="Q30" s="31"/>
      <c r="R30" s="3" t="str">
        <f t="shared" si="13"/>
        <v>M Calder Valley Fell Runners</v>
      </c>
      <c r="S30" s="4">
        <f>IF(D30="","",COUNTIF($R$2:R30,R30))</f>
        <v>3</v>
      </c>
      <c r="T30" s="5" t="str">
        <f t="shared" si="21"/>
        <v/>
      </c>
      <c r="U30" s="35" t="str">
        <f>IF(AND(S30=4,K30="M",NOT(O30="Unattached")),SUMIF(R$2:R30,R30,L$2:L30),"")</f>
        <v/>
      </c>
      <c r="V30" s="5" t="str">
        <f t="shared" si="22"/>
        <v/>
      </c>
      <c r="W30" s="35" t="str">
        <f>IF(AND(S30=3,K30="F",NOT(O30="Unattached")),SUMIF(R$2:R30,R30,L$2:L30),"")</f>
        <v/>
      </c>
      <c r="X30" s="6" t="str">
        <f t="shared" si="16"/>
        <v/>
      </c>
      <c r="Y30" s="6" t="str">
        <f t="shared" si="17"/>
        <v/>
      </c>
      <c r="Z30" s="33" t="str">
        <f t="shared" si="18"/>
        <v>M Calder Valley Fell Runners 3</v>
      </c>
      <c r="AA30" s="33" t="str">
        <f>IF(K30="M",IF(S30&lt;&gt;4,"",VLOOKUP(CONCATENATE(R30," ",(S30-3)),$Z$2:AD30,5,0)),IF(S30&lt;&gt;3,"",VLOOKUP(CONCATENATE(R30," ",(S30-2)),$Z$2:AD30,5,0)))</f>
        <v/>
      </c>
      <c r="AB30" s="33" t="str">
        <f>IF(K30="M",IF(S30&lt;&gt;4,"",VLOOKUP(CONCATENATE(R30," ",(S30-2)),$Z$2:AD30,5,0)),IF(S30&lt;&gt;3,"",VLOOKUP(CONCATENATE(R30," ",(S30-1)),$Z$2:AD30,5,0)))</f>
        <v/>
      </c>
      <c r="AC30" s="33" t="str">
        <f>IF(K30="M",IF(S30&lt;&gt;4,"",VLOOKUP(CONCATENATE(R30," ",(S30-1)),$Z$2:AD30,5,0)),IF(S30&lt;&gt;3,"",VLOOKUP(CONCATENATE(R30," ",(S30)),$Z$2:AD30,5,0)))</f>
        <v/>
      </c>
      <c r="AD30" s="33" t="str">
        <f t="shared" si="19"/>
        <v>Stephen Smithies</v>
      </c>
    </row>
    <row r="31" spans="1:30" x14ac:dyDescent="0.25">
      <c r="A31" s="65" t="str">
        <f t="shared" si="0"/>
        <v>M28</v>
      </c>
      <c r="B31" s="65" t="str">
        <f t="shared" si="20"/>
        <v>M9</v>
      </c>
      <c r="C31" s="103">
        <v>30</v>
      </c>
      <c r="D31" s="99">
        <v>43</v>
      </c>
      <c r="E31" s="100">
        <f t="shared" si="11"/>
        <v>0</v>
      </c>
      <c r="F31" s="100">
        <v>56</v>
      </c>
      <c r="G31" s="100">
        <v>44</v>
      </c>
      <c r="H31" s="107">
        <f t="shared" si="10"/>
        <v>3.9398148148148147E-2</v>
      </c>
      <c r="I31" s="108" t="str">
        <f>IF(D31="","",VLOOKUP(D31,ENTRANTS!$A$1:$H$1000,2,0))</f>
        <v>Conor</v>
      </c>
      <c r="J31" s="108" t="str">
        <f>IF(D31="","",VLOOKUP(D31,ENTRANTS!$A$1:$H$1000,3,0))</f>
        <v>Tyndall</v>
      </c>
      <c r="K31" s="103" t="str">
        <f>IF(D31="","",LEFT(VLOOKUP(D31,ENTRANTS!$A$1:$H$1000,5,0),1))</f>
        <v>M</v>
      </c>
      <c r="L31" s="103">
        <f>IF(D31="","",COUNTIF($K$2:K31,K31))</f>
        <v>28</v>
      </c>
      <c r="M31" s="103" t="str">
        <f>IF(D31="","",VLOOKUP(D31,ENTRANTS!$A$1:$H$1000,4,0))</f>
        <v>M</v>
      </c>
      <c r="N31" s="103">
        <f>IF(D31="","",COUNTIF($M$2:M31,M31))</f>
        <v>9</v>
      </c>
      <c r="O31" s="108" t="str">
        <f>IF(D31="","",VLOOKUP(D31,ENTRANTS!$A$1:$H$1000,6,0))</f>
        <v>Unattached</v>
      </c>
      <c r="P31" s="86" t="str">
        <f t="shared" si="12"/>
        <v/>
      </c>
      <c r="Q31" s="31"/>
      <c r="R31" s="3" t="str">
        <f t="shared" si="13"/>
        <v>M Unattached</v>
      </c>
      <c r="S31" s="4">
        <f>IF(D31="","",COUNTIF($R$2:R31,R31))</f>
        <v>5</v>
      </c>
      <c r="T31" s="5" t="str">
        <f t="shared" si="21"/>
        <v/>
      </c>
      <c r="U31" s="35" t="str">
        <f>IF(AND(S31=4,K31="M",NOT(O31="Unattached")),SUMIF(R$2:R31,R31,L$2:L31),"")</f>
        <v/>
      </c>
      <c r="V31" s="5" t="str">
        <f t="shared" si="22"/>
        <v/>
      </c>
      <c r="W31" s="35" t="str">
        <f>IF(AND(S31=3,K31="F",NOT(O31="Unattached")),SUMIF(R$2:R31,R31,L$2:L31),"")</f>
        <v/>
      </c>
      <c r="X31" s="6" t="str">
        <f t="shared" si="16"/>
        <v/>
      </c>
      <c r="Y31" s="6" t="str">
        <f t="shared" si="17"/>
        <v/>
      </c>
      <c r="Z31" s="33" t="str">
        <f t="shared" si="18"/>
        <v>M Unattached 5</v>
      </c>
      <c r="AA31" s="33" t="str">
        <f>IF(K31="M",IF(S31&lt;&gt;4,"",VLOOKUP(CONCATENATE(R31," ",(S31-3)),$Z$2:AD31,5,0)),IF(S31&lt;&gt;3,"",VLOOKUP(CONCATENATE(R31," ",(S31-2)),$Z$2:AD31,5,0)))</f>
        <v/>
      </c>
      <c r="AB31" s="33" t="str">
        <f>IF(K31="M",IF(S31&lt;&gt;4,"",VLOOKUP(CONCATENATE(R31," ",(S31-2)),$Z$2:AD31,5,0)),IF(S31&lt;&gt;3,"",VLOOKUP(CONCATENATE(R31," ",(S31-1)),$Z$2:AD31,5,0)))</f>
        <v/>
      </c>
      <c r="AC31" s="33" t="str">
        <f>IF(K31="M",IF(S31&lt;&gt;4,"",VLOOKUP(CONCATENATE(R31," ",(S31-1)),$Z$2:AD31,5,0)),IF(S31&lt;&gt;3,"",VLOOKUP(CONCATENATE(R31," ",(S31)),$Z$2:AD31,5,0)))</f>
        <v/>
      </c>
      <c r="AD31" s="33" t="str">
        <f t="shared" si="19"/>
        <v/>
      </c>
    </row>
    <row r="32" spans="1:30" x14ac:dyDescent="0.25">
      <c r="A32" s="65" t="str">
        <f t="shared" si="0"/>
        <v>M29</v>
      </c>
      <c r="B32" s="65" t="str">
        <f t="shared" si="20"/>
        <v>M458</v>
      </c>
      <c r="C32" s="103">
        <v>31</v>
      </c>
      <c r="D32" s="99">
        <v>3</v>
      </c>
      <c r="E32" s="100">
        <f t="shared" si="11"/>
        <v>0</v>
      </c>
      <c r="F32" s="100">
        <v>56</v>
      </c>
      <c r="G32" s="100">
        <v>57</v>
      </c>
      <c r="H32" s="107">
        <f t="shared" si="10"/>
        <v>3.9548611111111111E-2</v>
      </c>
      <c r="I32" s="108" t="str">
        <f>IF(D32="","",VLOOKUP(D32,ENTRANTS!$A$1:$H$1000,2,0))</f>
        <v>James</v>
      </c>
      <c r="J32" s="108" t="str">
        <f>IF(D32="","",VLOOKUP(D32,ENTRANTS!$A$1:$H$1000,3,0))</f>
        <v>Bowater</v>
      </c>
      <c r="K32" s="103" t="str">
        <f>IF(D32="","",LEFT(VLOOKUP(D32,ENTRANTS!$A$1:$H$1000,5,0),1))</f>
        <v>M</v>
      </c>
      <c r="L32" s="103">
        <f>IF(D32="","",COUNTIF($K$2:K32,K32))</f>
        <v>29</v>
      </c>
      <c r="M32" s="103" t="str">
        <f>IF(D32="","",VLOOKUP(D32,ENTRANTS!$A$1:$H$1000,4,0))</f>
        <v>M45</v>
      </c>
      <c r="N32" s="103">
        <f>IF(D32="","",COUNTIF($M$2:M32,M32))</f>
        <v>8</v>
      </c>
      <c r="O32" s="108" t="str">
        <f>IF(D32="","",VLOOKUP(D32,ENTRANTS!$A$1:$H$1000,6,0))</f>
        <v>Rossendale Harriers</v>
      </c>
      <c r="P32" s="86" t="str">
        <f t="shared" si="12"/>
        <v/>
      </c>
      <c r="Q32" s="31"/>
      <c r="R32" s="3" t="str">
        <f t="shared" si="13"/>
        <v>M Rossendale Harriers</v>
      </c>
      <c r="S32" s="4">
        <f>IF(D32="","",COUNTIF($R$2:R32,R32))</f>
        <v>4</v>
      </c>
      <c r="T32" s="5">
        <f t="shared" si="21"/>
        <v>1</v>
      </c>
      <c r="U32" s="35">
        <f>IF(AND(S32=4,K32="M",NOT(O32="Unattached")),SUMIF(R$2:R32,R32,L$2:L32),"")</f>
        <v>59</v>
      </c>
      <c r="V32" s="5" t="str">
        <f t="shared" si="22"/>
        <v/>
      </c>
      <c r="W32" s="35" t="str">
        <f>IF(AND(S32=3,K32="F",NOT(O32="Unattached")),SUMIF(R$2:R32,R32,L$2:L32),"")</f>
        <v/>
      </c>
      <c r="X32" s="6" t="str">
        <f t="shared" si="16"/>
        <v>Rossendale Harriers</v>
      </c>
      <c r="Y32" s="6" t="str">
        <f t="shared" si="17"/>
        <v>Rossendale Harriers (Jonathan Cleaver, Rick Solman, Michael  Corbishley, James Bowater)</v>
      </c>
      <c r="Z32" s="33" t="str">
        <f t="shared" si="18"/>
        <v>M Rossendale Harriers 4</v>
      </c>
      <c r="AA32" s="33" t="str">
        <f>IF(K32="M",IF(S32&lt;&gt;4,"",VLOOKUP(CONCATENATE(R32," ",(S32-3)),$Z$2:AD32,5,0)),IF(S32&lt;&gt;3,"",VLOOKUP(CONCATENATE(R32," ",(S32-2)),$Z$2:AD32,5,0)))</f>
        <v>Jonathan Cleaver</v>
      </c>
      <c r="AB32" s="33" t="str">
        <f>IF(K32="M",IF(S32&lt;&gt;4,"",VLOOKUP(CONCATENATE(R32," ",(S32-2)),$Z$2:AD32,5,0)),IF(S32&lt;&gt;3,"",VLOOKUP(CONCATENATE(R32," ",(S32-1)),$Z$2:AD32,5,0)))</f>
        <v>Rick Solman</v>
      </c>
      <c r="AC32" s="33" t="str">
        <f>IF(K32="M",IF(S32&lt;&gt;4,"",VLOOKUP(CONCATENATE(R32," ",(S32-1)),$Z$2:AD32,5,0)),IF(S32&lt;&gt;3,"",VLOOKUP(CONCATENATE(R32," ",(S32)),$Z$2:AD32,5,0)))</f>
        <v>Michael  Corbishley</v>
      </c>
      <c r="AD32" s="33" t="str">
        <f t="shared" si="19"/>
        <v>James Bowater</v>
      </c>
    </row>
    <row r="33" spans="1:30" x14ac:dyDescent="0.25">
      <c r="A33" s="65" t="str">
        <f t="shared" si="0"/>
        <v>M30</v>
      </c>
      <c r="B33" s="65" t="str">
        <f t="shared" si="20"/>
        <v>M459</v>
      </c>
      <c r="C33" s="103">
        <v>32</v>
      </c>
      <c r="D33" s="99">
        <v>66</v>
      </c>
      <c r="E33" s="100">
        <f t="shared" si="11"/>
        <v>0</v>
      </c>
      <c r="F33" s="100">
        <v>58</v>
      </c>
      <c r="G33" s="100">
        <v>10</v>
      </c>
      <c r="H33" s="107">
        <f t="shared" si="10"/>
        <v>4.0393518518518516E-2</v>
      </c>
      <c r="I33" s="108" t="str">
        <f>IF(D33="","",VLOOKUP(D33,ENTRANTS!$A$1:$H$1000,2,0))</f>
        <v>Christian</v>
      </c>
      <c r="J33" s="108" t="str">
        <f>IF(D33="","",VLOOKUP(D33,ENTRANTS!$A$1:$H$1000,3,0))</f>
        <v>Waller</v>
      </c>
      <c r="K33" s="103" t="str">
        <f>IF(D33="","",LEFT(VLOOKUP(D33,ENTRANTS!$A$1:$H$1000,5,0),1))</f>
        <v>M</v>
      </c>
      <c r="L33" s="103">
        <f>IF(D33="","",COUNTIF($K$2:K33,K33))</f>
        <v>30</v>
      </c>
      <c r="M33" s="103" t="str">
        <f>IF(D33="","",VLOOKUP(D33,ENTRANTS!$A$1:$H$1000,4,0))</f>
        <v>M45</v>
      </c>
      <c r="N33" s="103">
        <f>IF(D33="","",COUNTIF($M$2:M33,M33))</f>
        <v>9</v>
      </c>
      <c r="O33" s="108" t="str">
        <f>IF(D33="","",VLOOKUP(D33,ENTRANTS!$A$1:$H$1000,6,0))</f>
        <v>Rossendale Harriers</v>
      </c>
      <c r="P33" s="86" t="str">
        <f t="shared" si="12"/>
        <v/>
      </c>
      <c r="Q33" s="31"/>
      <c r="R33" s="3" t="str">
        <f t="shared" si="13"/>
        <v>M Rossendale Harriers</v>
      </c>
      <c r="S33" s="4">
        <f>IF(D33="","",COUNTIF($R$2:R33,R33))</f>
        <v>5</v>
      </c>
      <c r="T33" s="5" t="str">
        <f t="shared" si="21"/>
        <v/>
      </c>
      <c r="U33" s="35" t="str">
        <f>IF(AND(S33=4,K33="M",NOT(O33="Unattached")),SUMIF(R$2:R33,R33,L$2:L33),"")</f>
        <v/>
      </c>
      <c r="V33" s="5" t="str">
        <f t="shared" si="22"/>
        <v/>
      </c>
      <c r="W33" s="35" t="str">
        <f>IF(AND(S33=3,K33="F",NOT(O33="Unattached")),SUMIF(R$2:R33,R33,L$2:L33),"")</f>
        <v/>
      </c>
      <c r="X33" s="6" t="str">
        <f t="shared" si="16"/>
        <v/>
      </c>
      <c r="Y33" s="6" t="str">
        <f t="shared" si="17"/>
        <v/>
      </c>
      <c r="Z33" s="33" t="str">
        <f t="shared" si="18"/>
        <v>M Rossendale Harriers 5</v>
      </c>
      <c r="AA33" s="33" t="str">
        <f>IF(K33="M",IF(S33&lt;&gt;4,"",VLOOKUP(CONCATENATE(R33," ",(S33-3)),$Z$2:AD33,5,0)),IF(S33&lt;&gt;3,"",VLOOKUP(CONCATENATE(R33," ",(S33-2)),$Z$2:AD33,5,0)))</f>
        <v/>
      </c>
      <c r="AB33" s="33" t="str">
        <f>IF(K33="M",IF(S33&lt;&gt;4,"",VLOOKUP(CONCATENATE(R33," ",(S33-2)),$Z$2:AD33,5,0)),IF(S33&lt;&gt;3,"",VLOOKUP(CONCATENATE(R33," ",(S33-1)),$Z$2:AD33,5,0)))</f>
        <v/>
      </c>
      <c r="AC33" s="33" t="str">
        <f>IF(K33="M",IF(S33&lt;&gt;4,"",VLOOKUP(CONCATENATE(R33," ",(S33-1)),$Z$2:AD33,5,0)),IF(S33&lt;&gt;3,"",VLOOKUP(CONCATENATE(R33," ",(S33)),$Z$2:AD33,5,0)))</f>
        <v/>
      </c>
      <c r="AD33" s="33" t="str">
        <f t="shared" si="19"/>
        <v/>
      </c>
    </row>
    <row r="34" spans="1:30" x14ac:dyDescent="0.25">
      <c r="A34" s="65" t="str">
        <f t="shared" si="0"/>
        <v>M31</v>
      </c>
      <c r="B34" s="65" t="str">
        <f t="shared" si="20"/>
        <v>M4510</v>
      </c>
      <c r="C34" s="103">
        <v>33</v>
      </c>
      <c r="D34" s="99">
        <v>1</v>
      </c>
      <c r="E34" s="100">
        <f t="shared" si="11"/>
        <v>0</v>
      </c>
      <c r="F34" s="100">
        <v>58</v>
      </c>
      <c r="G34" s="100">
        <v>13</v>
      </c>
      <c r="H34" s="107">
        <f t="shared" si="10"/>
        <v>4.0428240740740744E-2</v>
      </c>
      <c r="I34" s="108" t="str">
        <f>IF(D34="","",VLOOKUP(D34,ENTRANTS!$A$1:$H$1000,2,0))</f>
        <v>Paul</v>
      </c>
      <c r="J34" s="108" t="str">
        <f>IF(D34="","",VLOOKUP(D34,ENTRANTS!$A$1:$H$1000,3,0))</f>
        <v>Young</v>
      </c>
      <c r="K34" s="103" t="str">
        <f>IF(D34="","",LEFT(VLOOKUP(D34,ENTRANTS!$A$1:$H$1000,5,0),1))</f>
        <v>M</v>
      </c>
      <c r="L34" s="103">
        <f>IF(D34="","",COUNTIF($K$2:K34,K34))</f>
        <v>31</v>
      </c>
      <c r="M34" s="103" t="str">
        <f>IF(D34="","",VLOOKUP(D34,ENTRANTS!$A$1:$H$1000,4,0))</f>
        <v>M45</v>
      </c>
      <c r="N34" s="103">
        <f>IF(D34="","",COUNTIF($M$2:M34,M34))</f>
        <v>10</v>
      </c>
      <c r="O34" s="108" t="str">
        <f>IF(D34="","",VLOOKUP(D34,ENTRANTS!$A$1:$H$1000,6,0))</f>
        <v>Rossendale Harriers</v>
      </c>
      <c r="P34" s="86" t="str">
        <f t="shared" si="12"/>
        <v/>
      </c>
      <c r="Q34" s="31"/>
      <c r="R34" s="3" t="str">
        <f t="shared" si="13"/>
        <v>M Rossendale Harriers</v>
      </c>
      <c r="S34" s="4">
        <f>IF(D34="","",COUNTIF($R$2:R34,R34))</f>
        <v>6</v>
      </c>
      <c r="T34" s="5" t="str">
        <f t="shared" si="21"/>
        <v/>
      </c>
      <c r="U34" s="35" t="str">
        <f>IF(AND(S34=4,K34="M",NOT(O34="Unattached")),SUMIF(R$2:R34,R34,L$2:L34),"")</f>
        <v/>
      </c>
      <c r="V34" s="5" t="str">
        <f t="shared" si="22"/>
        <v/>
      </c>
      <c r="W34" s="35" t="str">
        <f>IF(AND(S34=3,K34="F",NOT(O34="Unattached")),SUMIF(R$2:R34,R34,L$2:L34),"")</f>
        <v/>
      </c>
      <c r="X34" s="6" t="str">
        <f t="shared" si="16"/>
        <v/>
      </c>
      <c r="Y34" s="6" t="str">
        <f t="shared" si="17"/>
        <v/>
      </c>
      <c r="Z34" s="33" t="str">
        <f t="shared" si="18"/>
        <v>M Rossendale Harriers 6</v>
      </c>
      <c r="AA34" s="33" t="str">
        <f>IF(K34="M",IF(S34&lt;&gt;4,"",VLOOKUP(CONCATENATE(R34," ",(S34-3)),$Z$2:AD34,5,0)),IF(S34&lt;&gt;3,"",VLOOKUP(CONCATENATE(R34," ",(S34-2)),$Z$2:AD34,5,0)))</f>
        <v/>
      </c>
      <c r="AB34" s="33" t="str">
        <f>IF(K34="M",IF(S34&lt;&gt;4,"",VLOOKUP(CONCATENATE(R34," ",(S34-2)),$Z$2:AD34,5,0)),IF(S34&lt;&gt;3,"",VLOOKUP(CONCATENATE(R34," ",(S34-1)),$Z$2:AD34,5,0)))</f>
        <v/>
      </c>
      <c r="AC34" s="33" t="str">
        <f>IF(K34="M",IF(S34&lt;&gt;4,"",VLOOKUP(CONCATENATE(R34," ",(S34-1)),$Z$2:AD34,5,0)),IF(S34&lt;&gt;3,"",VLOOKUP(CONCATENATE(R34," ",(S34)),$Z$2:AD34,5,0)))</f>
        <v/>
      </c>
      <c r="AD34" s="33" t="str">
        <f t="shared" si="19"/>
        <v/>
      </c>
    </row>
    <row r="35" spans="1:30" x14ac:dyDescent="0.25">
      <c r="A35" s="65" t="str">
        <f t="shared" si="0"/>
        <v>M32</v>
      </c>
      <c r="B35" s="65" t="str">
        <f t="shared" si="20"/>
        <v>M406</v>
      </c>
      <c r="C35" s="103">
        <v>34</v>
      </c>
      <c r="D35" s="99">
        <v>18</v>
      </c>
      <c r="E35" s="100">
        <f t="shared" si="11"/>
        <v>0</v>
      </c>
      <c r="F35" s="100">
        <v>58</v>
      </c>
      <c r="G35" s="100">
        <v>29</v>
      </c>
      <c r="H35" s="107">
        <f t="shared" si="10"/>
        <v>4.0613425925925928E-2</v>
      </c>
      <c r="I35" s="108" t="str">
        <f>IF(D35="","",VLOOKUP(D35,ENTRANTS!$A$1:$H$1000,2,0))</f>
        <v>Andy</v>
      </c>
      <c r="J35" s="108" t="str">
        <f>IF(D35="","",VLOOKUP(D35,ENTRANTS!$A$1:$H$1000,3,0))</f>
        <v>Heys</v>
      </c>
      <c r="K35" s="103" t="str">
        <f>IF(D35="","",LEFT(VLOOKUP(D35,ENTRANTS!$A$1:$H$1000,5,0),1))</f>
        <v>M</v>
      </c>
      <c r="L35" s="103">
        <f>IF(D35="","",COUNTIF($K$2:K35,K35))</f>
        <v>32</v>
      </c>
      <c r="M35" s="103" t="str">
        <f>IF(D35="","",VLOOKUP(D35,ENTRANTS!$A$1:$H$1000,4,0))</f>
        <v>M40</v>
      </c>
      <c r="N35" s="103">
        <f>IF(D35="","",COUNTIF($M$2:M35,M35))</f>
        <v>6</v>
      </c>
      <c r="O35" s="108" t="str">
        <f>IF(D35="","",VLOOKUP(D35,ENTRANTS!$A$1:$H$1000,6,0))</f>
        <v>Unattached</v>
      </c>
      <c r="P35" s="86" t="str">
        <f t="shared" si="12"/>
        <v/>
      </c>
      <c r="Q35" s="31"/>
      <c r="R35" s="3" t="str">
        <f t="shared" si="13"/>
        <v>M Unattached</v>
      </c>
      <c r="S35" s="4">
        <f>IF(D35="","",COUNTIF($R$2:R35,R35))</f>
        <v>6</v>
      </c>
      <c r="T35" s="5" t="str">
        <f t="shared" si="21"/>
        <v/>
      </c>
      <c r="U35" s="35" t="str">
        <f>IF(AND(S35=4,K35="M",NOT(O35="Unattached")),SUMIF(R$2:R35,R35,L$2:L35),"")</f>
        <v/>
      </c>
      <c r="V35" s="5" t="str">
        <f t="shared" si="22"/>
        <v/>
      </c>
      <c r="W35" s="35" t="str">
        <f>IF(AND(S35=3,K35="F",NOT(O35="Unattached")),SUMIF(R$2:R35,R35,L$2:L35),"")</f>
        <v/>
      </c>
      <c r="X35" s="6" t="str">
        <f t="shared" si="16"/>
        <v/>
      </c>
      <c r="Y35" s="6" t="str">
        <f t="shared" si="17"/>
        <v/>
      </c>
      <c r="Z35" s="33" t="str">
        <f t="shared" si="18"/>
        <v>M Unattached 6</v>
      </c>
      <c r="AA35" s="33" t="str">
        <f>IF(K35="M",IF(S35&lt;&gt;4,"",VLOOKUP(CONCATENATE(R35," ",(S35-3)),$Z$2:AD35,5,0)),IF(S35&lt;&gt;3,"",VLOOKUP(CONCATENATE(R35," ",(S35-2)),$Z$2:AD35,5,0)))</f>
        <v/>
      </c>
      <c r="AB35" s="33" t="str">
        <f>IF(K35="M",IF(S35&lt;&gt;4,"",VLOOKUP(CONCATENATE(R35," ",(S35-2)),$Z$2:AD35,5,0)),IF(S35&lt;&gt;3,"",VLOOKUP(CONCATENATE(R35," ",(S35-1)),$Z$2:AD35,5,0)))</f>
        <v/>
      </c>
      <c r="AC35" s="33" t="str">
        <f>IF(K35="M",IF(S35&lt;&gt;4,"",VLOOKUP(CONCATENATE(R35," ",(S35-1)),$Z$2:AD35,5,0)),IF(S35&lt;&gt;3,"",VLOOKUP(CONCATENATE(R35," ",(S35)),$Z$2:AD35,5,0)))</f>
        <v/>
      </c>
      <c r="AD35" s="33" t="str">
        <f t="shared" si="19"/>
        <v/>
      </c>
    </row>
    <row r="36" spans="1:30" x14ac:dyDescent="0.25">
      <c r="A36" s="65" t="str">
        <f t="shared" si="0"/>
        <v>M33</v>
      </c>
      <c r="B36" s="65" t="str">
        <f t="shared" si="20"/>
        <v>M503</v>
      </c>
      <c r="C36" s="103">
        <v>35</v>
      </c>
      <c r="D36" s="99">
        <v>67</v>
      </c>
      <c r="E36" s="100">
        <f t="shared" si="11"/>
        <v>0</v>
      </c>
      <c r="F36" s="100">
        <v>58</v>
      </c>
      <c r="G36" s="100">
        <v>36</v>
      </c>
      <c r="H36" s="107">
        <f t="shared" si="10"/>
        <v>4.0694444444444443E-2</v>
      </c>
      <c r="I36" s="108" t="str">
        <f>IF(D36="","",VLOOKUP(D36,ENTRANTS!$A$1:$H$1000,2,0))</f>
        <v>Richard</v>
      </c>
      <c r="J36" s="108" t="str">
        <f>IF(D36="","",VLOOKUP(D36,ENTRANTS!$A$1:$H$1000,3,0))</f>
        <v>Butterwick</v>
      </c>
      <c r="K36" s="103" t="str">
        <f>IF(D36="","",LEFT(VLOOKUP(D36,ENTRANTS!$A$1:$H$1000,5,0),1))</f>
        <v>M</v>
      </c>
      <c r="L36" s="103">
        <f>IF(D36="","",COUNTIF($K$2:K36,K36))</f>
        <v>33</v>
      </c>
      <c r="M36" s="103" t="str">
        <f>IF(D36="","",VLOOKUP(D36,ENTRANTS!$A$1:$H$1000,4,0))</f>
        <v>M50</v>
      </c>
      <c r="N36" s="103">
        <f>IF(D36="","",COUNTIF($M$2:M36,M36))</f>
        <v>3</v>
      </c>
      <c r="O36" s="108" t="str">
        <f>IF(D36="","",VLOOKUP(D36,ENTRANTS!$A$1:$H$1000,6,0))</f>
        <v xml:space="preserve">Todmorden </v>
      </c>
      <c r="P36" s="86" t="str">
        <f t="shared" si="12"/>
        <v/>
      </c>
      <c r="Q36" s="31"/>
      <c r="R36" s="3" t="str">
        <f t="shared" si="13"/>
        <v xml:space="preserve">M Todmorden </v>
      </c>
      <c r="S36" s="4">
        <f>IF(D36="","",COUNTIF($R$2:R36,R36))</f>
        <v>3</v>
      </c>
      <c r="T36" s="5" t="str">
        <f t="shared" si="21"/>
        <v/>
      </c>
      <c r="U36" s="35" t="str">
        <f>IF(AND(S36=4,K36="M",NOT(O36="Unattached")),SUMIF(R$2:R36,R36,L$2:L36),"")</f>
        <v/>
      </c>
      <c r="V36" s="5" t="str">
        <f t="shared" si="22"/>
        <v/>
      </c>
      <c r="W36" s="35" t="str">
        <f>IF(AND(S36=3,K36="F",NOT(O36="Unattached")),SUMIF(R$2:R36,R36,L$2:L36),"")</f>
        <v/>
      </c>
      <c r="X36" s="6" t="str">
        <f t="shared" si="16"/>
        <v/>
      </c>
      <c r="Y36" s="6" t="str">
        <f t="shared" si="17"/>
        <v/>
      </c>
      <c r="Z36" s="33" t="str">
        <f t="shared" si="18"/>
        <v>M Todmorden  3</v>
      </c>
      <c r="AA36" s="33" t="str">
        <f>IF(K36="M",IF(S36&lt;&gt;4,"",VLOOKUP(CONCATENATE(R36," ",(S36-3)),$Z$2:AD36,5,0)),IF(S36&lt;&gt;3,"",VLOOKUP(CONCATENATE(R36," ",(S36-2)),$Z$2:AD36,5,0)))</f>
        <v/>
      </c>
      <c r="AB36" s="33" t="str">
        <f>IF(K36="M",IF(S36&lt;&gt;4,"",VLOOKUP(CONCATENATE(R36," ",(S36-2)),$Z$2:AD36,5,0)),IF(S36&lt;&gt;3,"",VLOOKUP(CONCATENATE(R36," ",(S36-1)),$Z$2:AD36,5,0)))</f>
        <v/>
      </c>
      <c r="AC36" s="33" t="str">
        <f>IF(K36="M",IF(S36&lt;&gt;4,"",VLOOKUP(CONCATENATE(R36," ",(S36-1)),$Z$2:AD36,5,0)),IF(S36&lt;&gt;3,"",VLOOKUP(CONCATENATE(R36," ",(S36)),$Z$2:AD36,5,0)))</f>
        <v/>
      </c>
      <c r="AD36" s="33" t="str">
        <f t="shared" si="19"/>
        <v>Richard Butterwick</v>
      </c>
    </row>
    <row r="37" spans="1:30" x14ac:dyDescent="0.25">
      <c r="A37" s="65" t="str">
        <f t="shared" si="0"/>
        <v>F3</v>
      </c>
      <c r="B37" s="65" t="str">
        <f t="shared" si="20"/>
        <v>F2</v>
      </c>
      <c r="C37" s="103">
        <v>36</v>
      </c>
      <c r="D37" s="99">
        <v>73</v>
      </c>
      <c r="E37" s="100">
        <f t="shared" si="11"/>
        <v>0</v>
      </c>
      <c r="F37" s="100">
        <v>58</v>
      </c>
      <c r="G37" s="100">
        <v>45</v>
      </c>
      <c r="H37" s="107">
        <f t="shared" si="10"/>
        <v>4.0798611111111112E-2</v>
      </c>
      <c r="I37" s="108" t="str">
        <f>IF(D37="","",VLOOKUP(D37,ENTRANTS!$A$1:$H$1000,2,0))</f>
        <v>Josephine</v>
      </c>
      <c r="J37" s="108" t="str">
        <f>IF(D37="","",VLOOKUP(D37,ENTRANTS!$A$1:$H$1000,3,0))</f>
        <v>Wells</v>
      </c>
      <c r="K37" s="103" t="str">
        <f>IF(D37="","",LEFT(VLOOKUP(D37,ENTRANTS!$A$1:$H$1000,5,0),1))</f>
        <v>F</v>
      </c>
      <c r="L37" s="103">
        <f>IF(D37="","",COUNTIF($K$2:K37,K37))</f>
        <v>3</v>
      </c>
      <c r="M37" s="103" t="str">
        <f>IF(D37="","",VLOOKUP(D37,ENTRANTS!$A$1:$H$1000,4,0))</f>
        <v>F</v>
      </c>
      <c r="N37" s="103">
        <f>IF(D37="","",COUNTIF($M$2:M37,M37))</f>
        <v>2</v>
      </c>
      <c r="O37" s="108" t="str">
        <f>IF(D37="","",VLOOKUP(D37,ENTRANTS!$A$1:$H$1000,6,0))</f>
        <v>Rossendale Harriers</v>
      </c>
      <c r="P37" s="86" t="str">
        <f t="shared" si="12"/>
        <v/>
      </c>
      <c r="Q37" s="31"/>
      <c r="R37" s="3" t="str">
        <f t="shared" si="13"/>
        <v>F Rossendale Harriers</v>
      </c>
      <c r="S37" s="4">
        <f>IF(D37="","",COUNTIF($R$2:R37,R37))</f>
        <v>1</v>
      </c>
      <c r="T37" s="5" t="str">
        <f t="shared" si="21"/>
        <v/>
      </c>
      <c r="U37" s="35" t="str">
        <f>IF(AND(S37=4,K37="M",NOT(O37="Unattached")),SUMIF(R$2:R37,R37,L$2:L37),"")</f>
        <v/>
      </c>
      <c r="V37" s="5" t="str">
        <f t="shared" si="22"/>
        <v/>
      </c>
      <c r="W37" s="35" t="str">
        <f>IF(AND(S37=3,K37="F",NOT(O37="Unattached")),SUMIF(R$2:R37,R37,L$2:L37),"")</f>
        <v/>
      </c>
      <c r="X37" s="6" t="str">
        <f t="shared" si="16"/>
        <v/>
      </c>
      <c r="Y37" s="6" t="str">
        <f t="shared" si="17"/>
        <v/>
      </c>
      <c r="Z37" s="33" t="str">
        <f t="shared" si="18"/>
        <v>F Rossendale Harriers 1</v>
      </c>
      <c r="AA37" s="33" t="str">
        <f>IF(K37="M",IF(S37&lt;&gt;4,"",VLOOKUP(CONCATENATE(R37," ",(S37-3)),$Z$2:AD37,5,0)),IF(S37&lt;&gt;3,"",VLOOKUP(CONCATENATE(R37," ",(S37-2)),$Z$2:AD37,5,0)))</f>
        <v/>
      </c>
      <c r="AB37" s="33" t="str">
        <f>IF(K37="M",IF(S37&lt;&gt;4,"",VLOOKUP(CONCATENATE(R37," ",(S37-2)),$Z$2:AD37,5,0)),IF(S37&lt;&gt;3,"",VLOOKUP(CONCATENATE(R37," ",(S37-1)),$Z$2:AD37,5,0)))</f>
        <v/>
      </c>
      <c r="AC37" s="33" t="str">
        <f>IF(K37="M",IF(S37&lt;&gt;4,"",VLOOKUP(CONCATENATE(R37," ",(S37-1)),$Z$2:AD37,5,0)),IF(S37&lt;&gt;3,"",VLOOKUP(CONCATENATE(R37," ",(S37)),$Z$2:AD37,5,0)))</f>
        <v/>
      </c>
      <c r="AD37" s="33" t="str">
        <f t="shared" si="19"/>
        <v>Josephine Wells</v>
      </c>
    </row>
    <row r="38" spans="1:30" x14ac:dyDescent="0.25">
      <c r="A38" s="65" t="str">
        <f t="shared" si="0"/>
        <v>M34</v>
      </c>
      <c r="B38" s="65" t="str">
        <f t="shared" si="20"/>
        <v>M4511</v>
      </c>
      <c r="C38" s="103">
        <v>37</v>
      </c>
      <c r="D38" s="99">
        <v>22</v>
      </c>
      <c r="E38" s="100">
        <f t="shared" si="11"/>
        <v>0</v>
      </c>
      <c r="F38" s="100">
        <v>58</v>
      </c>
      <c r="G38" s="100">
        <v>47</v>
      </c>
      <c r="H38" s="107">
        <f t="shared" si="10"/>
        <v>4.0821759259259259E-2</v>
      </c>
      <c r="I38" s="108" t="str">
        <f>IF(D38="","",VLOOKUP(D38,ENTRANTS!$A$1:$H$1000,2,0))</f>
        <v xml:space="preserve">David </v>
      </c>
      <c r="J38" s="108" t="str">
        <f>IF(D38="","",VLOOKUP(D38,ENTRANTS!$A$1:$H$1000,3,0))</f>
        <v>Cowburn</v>
      </c>
      <c r="K38" s="103" t="str">
        <f>IF(D38="","",LEFT(VLOOKUP(D38,ENTRANTS!$A$1:$H$1000,5,0),1))</f>
        <v>M</v>
      </c>
      <c r="L38" s="103">
        <f>IF(D38="","",COUNTIF($K$2:K38,K38))</f>
        <v>34</v>
      </c>
      <c r="M38" s="103" t="str">
        <f>IF(D38="","",VLOOKUP(D38,ENTRANTS!$A$1:$H$1000,4,0))</f>
        <v>M45</v>
      </c>
      <c r="N38" s="103">
        <f>IF(D38="","",COUNTIF($M$2:M38,M38))</f>
        <v>11</v>
      </c>
      <c r="O38" s="108" t="str">
        <f>IF(D38="","",VLOOKUP(D38,ENTRANTS!$A$1:$H$1000,6,0))</f>
        <v>Chorley AC</v>
      </c>
      <c r="P38" s="86" t="str">
        <f t="shared" si="12"/>
        <v/>
      </c>
      <c r="Q38" s="31"/>
      <c r="R38" s="3" t="str">
        <f t="shared" si="13"/>
        <v>M Chorley AC</v>
      </c>
      <c r="S38" s="4">
        <f>IF(D38="","",COUNTIF($R$2:R38,R38))</f>
        <v>2</v>
      </c>
      <c r="T38" s="5" t="str">
        <f t="shared" si="21"/>
        <v/>
      </c>
      <c r="U38" s="35" t="str">
        <f>IF(AND(S38=4,K38="M",NOT(O38="Unattached")),SUMIF(R$2:R38,R38,L$2:L38),"")</f>
        <v/>
      </c>
      <c r="V38" s="5" t="str">
        <f t="shared" si="22"/>
        <v/>
      </c>
      <c r="W38" s="35" t="str">
        <f>IF(AND(S38=3,K38="F",NOT(O38="Unattached")),SUMIF(R$2:R38,R38,L$2:L38),"")</f>
        <v/>
      </c>
      <c r="X38" s="6" t="str">
        <f t="shared" si="16"/>
        <v/>
      </c>
      <c r="Y38" s="6" t="str">
        <f t="shared" si="17"/>
        <v/>
      </c>
      <c r="Z38" s="33" t="str">
        <f t="shared" si="18"/>
        <v>M Chorley AC 2</v>
      </c>
      <c r="AA38" s="33" t="str">
        <f>IF(K38="M",IF(S38&lt;&gt;4,"",VLOOKUP(CONCATENATE(R38," ",(S38-3)),$Z$2:AD38,5,0)),IF(S38&lt;&gt;3,"",VLOOKUP(CONCATENATE(R38," ",(S38-2)),$Z$2:AD38,5,0)))</f>
        <v/>
      </c>
      <c r="AB38" s="33" t="str">
        <f>IF(K38="M",IF(S38&lt;&gt;4,"",VLOOKUP(CONCATENATE(R38," ",(S38-2)),$Z$2:AD38,5,0)),IF(S38&lt;&gt;3,"",VLOOKUP(CONCATENATE(R38," ",(S38-1)),$Z$2:AD38,5,0)))</f>
        <v/>
      </c>
      <c r="AC38" s="33" t="str">
        <f>IF(K38="M",IF(S38&lt;&gt;4,"",VLOOKUP(CONCATENATE(R38," ",(S38-1)),$Z$2:AD38,5,0)),IF(S38&lt;&gt;3,"",VLOOKUP(CONCATENATE(R38," ",(S38)),$Z$2:AD38,5,0)))</f>
        <v/>
      </c>
      <c r="AD38" s="33" t="str">
        <f t="shared" si="19"/>
        <v>David  Cowburn</v>
      </c>
    </row>
    <row r="39" spans="1:30" x14ac:dyDescent="0.25">
      <c r="A39" s="65" t="str">
        <f t="shared" si="0"/>
        <v>M35</v>
      </c>
      <c r="B39" s="65" t="str">
        <f t="shared" si="20"/>
        <v>M504</v>
      </c>
      <c r="C39" s="103">
        <v>38</v>
      </c>
      <c r="D39" s="99">
        <v>130</v>
      </c>
      <c r="E39" s="100">
        <f t="shared" si="11"/>
        <v>0</v>
      </c>
      <c r="F39" s="100">
        <v>58</v>
      </c>
      <c r="G39" s="100">
        <v>48</v>
      </c>
      <c r="H39" s="107">
        <f t="shared" si="10"/>
        <v>4.0833333333333333E-2</v>
      </c>
      <c r="I39" s="108" t="str">
        <f>IF(D39="","",VLOOKUP(D39,ENTRANTS!$A$1:$H$1000,2,0))</f>
        <v xml:space="preserve">Sam  </v>
      </c>
      <c r="J39" s="108" t="str">
        <f>IF(D39="","",VLOOKUP(D39,ENTRANTS!$A$1:$H$1000,3,0))</f>
        <v>Lund</v>
      </c>
      <c r="K39" s="103" t="str">
        <f>IF(D39="","",LEFT(VLOOKUP(D39,ENTRANTS!$A$1:$H$1000,5,0),1))</f>
        <v>M</v>
      </c>
      <c r="L39" s="103">
        <f>IF(D39="","",COUNTIF($K$2:K39,K39))</f>
        <v>35</v>
      </c>
      <c r="M39" s="103" t="str">
        <f>IF(D39="","",VLOOKUP(D39,ENTRANTS!$A$1:$H$1000,4,0))</f>
        <v>M50</v>
      </c>
      <c r="N39" s="103">
        <f>IF(D39="","",COUNTIF($M$2:M39,M39))</f>
        <v>4</v>
      </c>
      <c r="O39" s="108" t="str">
        <f>IF(D39="","",VLOOKUP(D39,ENTRANTS!$A$1:$H$1000,6,0))</f>
        <v xml:space="preserve">Todmorden </v>
      </c>
      <c r="P39" s="86" t="str">
        <f t="shared" si="12"/>
        <v/>
      </c>
      <c r="Q39" s="31"/>
      <c r="R39" s="3" t="str">
        <f t="shared" si="13"/>
        <v xml:space="preserve">M Todmorden </v>
      </c>
      <c r="S39" s="4">
        <f>IF(D39="","",COUNTIF($R$2:R39,R39))</f>
        <v>4</v>
      </c>
      <c r="T39" s="5">
        <f t="shared" si="21"/>
        <v>3</v>
      </c>
      <c r="U39" s="35">
        <f>IF(AND(S39=4,K39="M",NOT(O39="Unattached")),SUMIF(R$2:R39,R39,L$2:L39),"")</f>
        <v>104</v>
      </c>
      <c r="V39" s="5" t="str">
        <f t="shared" si="22"/>
        <v/>
      </c>
      <c r="W39" s="35" t="str">
        <f>IF(AND(S39=3,K39="F",NOT(O39="Unattached")),SUMIF(R$2:R39,R39,L$2:L39),"")</f>
        <v/>
      </c>
      <c r="X39" s="6" t="str">
        <f t="shared" si="16"/>
        <v xml:space="preserve">Todmorden </v>
      </c>
      <c r="Y39" s="6" t="str">
        <f t="shared" si="17"/>
        <v>Todmorden  (Duncan Cannon, Dan Taylor, Richard Butterwick, Sam   Lund)</v>
      </c>
      <c r="Z39" s="33" t="str">
        <f t="shared" si="18"/>
        <v>M Todmorden  4</v>
      </c>
      <c r="AA39" s="33" t="str">
        <f>IF(K39="M",IF(S39&lt;&gt;4,"",VLOOKUP(CONCATENATE(R39," ",(S39-3)),$Z$2:AD39,5,0)),IF(S39&lt;&gt;3,"",VLOOKUP(CONCATENATE(R39," ",(S39-2)),$Z$2:AD39,5,0)))</f>
        <v>Duncan Cannon</v>
      </c>
      <c r="AB39" s="33" t="str">
        <f>IF(K39="M",IF(S39&lt;&gt;4,"",VLOOKUP(CONCATENATE(R39," ",(S39-2)),$Z$2:AD39,5,0)),IF(S39&lt;&gt;3,"",VLOOKUP(CONCATENATE(R39," ",(S39-1)),$Z$2:AD39,5,0)))</f>
        <v>Dan Taylor</v>
      </c>
      <c r="AC39" s="33" t="str">
        <f>IF(K39="M",IF(S39&lt;&gt;4,"",VLOOKUP(CONCATENATE(R39," ",(S39-1)),$Z$2:AD39,5,0)),IF(S39&lt;&gt;3,"",VLOOKUP(CONCATENATE(R39," ",(S39)),$Z$2:AD39,5,0)))</f>
        <v>Richard Butterwick</v>
      </c>
      <c r="AD39" s="33" t="str">
        <f t="shared" si="19"/>
        <v>Sam   Lund</v>
      </c>
    </row>
    <row r="40" spans="1:30" x14ac:dyDescent="0.25">
      <c r="A40" s="65" t="str">
        <f t="shared" si="0"/>
        <v>M36</v>
      </c>
      <c r="B40" s="65" t="str">
        <f t="shared" si="20"/>
        <v>M505</v>
      </c>
      <c r="C40" s="103">
        <v>39</v>
      </c>
      <c r="D40" s="99">
        <v>55</v>
      </c>
      <c r="E40" s="100">
        <f t="shared" si="11"/>
        <v>0</v>
      </c>
      <c r="F40" s="100">
        <v>58</v>
      </c>
      <c r="G40" s="100">
        <v>50</v>
      </c>
      <c r="H40" s="107">
        <f t="shared" si="10"/>
        <v>4.085648148148148E-2</v>
      </c>
      <c r="I40" s="108" t="str">
        <f>IF(D40="","",VLOOKUP(D40,ENTRANTS!$A$1:$H$1000,2,0))</f>
        <v>Chris</v>
      </c>
      <c r="J40" s="108" t="str">
        <f>IF(D40="","",VLOOKUP(D40,ENTRANTS!$A$1:$H$1000,3,0))</f>
        <v>Usher</v>
      </c>
      <c r="K40" s="103" t="str">
        <f>IF(D40="","",LEFT(VLOOKUP(D40,ENTRANTS!$A$1:$H$1000,5,0),1))</f>
        <v>M</v>
      </c>
      <c r="L40" s="103">
        <f>IF(D40="","",COUNTIF($K$2:K40,K40))</f>
        <v>36</v>
      </c>
      <c r="M40" s="103" t="str">
        <f>IF(D40="","",VLOOKUP(D40,ENTRANTS!$A$1:$H$1000,4,0))</f>
        <v>M50</v>
      </c>
      <c r="N40" s="103">
        <f>IF(D40="","",COUNTIF($M$2:M40,M40))</f>
        <v>5</v>
      </c>
      <c r="O40" s="108" t="str">
        <f>IF(D40="","",VLOOKUP(D40,ENTRANTS!$A$1:$H$1000,6,0))</f>
        <v>Newburgh Nomads</v>
      </c>
      <c r="P40" s="86" t="str">
        <f t="shared" si="12"/>
        <v/>
      </c>
      <c r="Q40" s="31"/>
      <c r="R40" s="3" t="str">
        <f t="shared" si="13"/>
        <v>M Newburgh Nomads</v>
      </c>
      <c r="S40" s="4">
        <f>IF(D40="","",COUNTIF($R$2:R40,R40))</f>
        <v>2</v>
      </c>
      <c r="T40" s="5" t="str">
        <f t="shared" si="21"/>
        <v/>
      </c>
      <c r="U40" s="35" t="str">
        <f>IF(AND(S40=4,K40="M",NOT(O40="Unattached")),SUMIF(R$2:R40,R40,L$2:L40),"")</f>
        <v/>
      </c>
      <c r="V40" s="5" t="str">
        <f t="shared" si="22"/>
        <v/>
      </c>
      <c r="W40" s="35" t="str">
        <f>IF(AND(S40=3,K40="F",NOT(O40="Unattached")),SUMIF(R$2:R40,R40,L$2:L40),"")</f>
        <v/>
      </c>
      <c r="X40" s="6" t="str">
        <f t="shared" si="16"/>
        <v/>
      </c>
      <c r="Y40" s="6" t="str">
        <f t="shared" si="17"/>
        <v/>
      </c>
      <c r="Z40" s="33" t="str">
        <f t="shared" si="18"/>
        <v>M Newburgh Nomads 2</v>
      </c>
      <c r="AA40" s="33" t="str">
        <f>IF(K40="M",IF(S40&lt;&gt;4,"",VLOOKUP(CONCATENATE(R40," ",(S40-3)),$Z$2:AD40,5,0)),IF(S40&lt;&gt;3,"",VLOOKUP(CONCATENATE(R40," ",(S40-2)),$Z$2:AD40,5,0)))</f>
        <v/>
      </c>
      <c r="AB40" s="33" t="str">
        <f>IF(K40="M",IF(S40&lt;&gt;4,"",VLOOKUP(CONCATENATE(R40," ",(S40-2)),$Z$2:AD40,5,0)),IF(S40&lt;&gt;3,"",VLOOKUP(CONCATENATE(R40," ",(S40-1)),$Z$2:AD40,5,0)))</f>
        <v/>
      </c>
      <c r="AC40" s="33" t="str">
        <f>IF(K40="M",IF(S40&lt;&gt;4,"",VLOOKUP(CONCATENATE(R40," ",(S40-1)),$Z$2:AD40,5,0)),IF(S40&lt;&gt;3,"",VLOOKUP(CONCATENATE(R40," ",(S40)),$Z$2:AD40,5,0)))</f>
        <v/>
      </c>
      <c r="AD40" s="33" t="str">
        <f t="shared" si="19"/>
        <v>Chris Usher</v>
      </c>
    </row>
    <row r="41" spans="1:30" x14ac:dyDescent="0.25">
      <c r="A41" s="65" t="str">
        <f t="shared" si="0"/>
        <v>M37</v>
      </c>
      <c r="B41" s="65" t="str">
        <f t="shared" si="20"/>
        <v>M506</v>
      </c>
      <c r="C41" s="103">
        <v>40</v>
      </c>
      <c r="D41" s="99">
        <v>95</v>
      </c>
      <c r="E41" s="100">
        <f t="shared" si="11"/>
        <v>0</v>
      </c>
      <c r="F41" s="100">
        <v>58</v>
      </c>
      <c r="G41" s="100">
        <v>52</v>
      </c>
      <c r="H41" s="107">
        <f t="shared" si="10"/>
        <v>4.0879629629629634E-2</v>
      </c>
      <c r="I41" s="108" t="str">
        <f>IF(D41="","",VLOOKUP(D41,ENTRANTS!$A$1:$H$1000,2,0))</f>
        <v>Chris</v>
      </c>
      <c r="J41" s="108" t="str">
        <f>IF(D41="","",VLOOKUP(D41,ENTRANTS!$A$1:$H$1000,3,0))</f>
        <v>McCarthy</v>
      </c>
      <c r="K41" s="103" t="str">
        <f>IF(D41="","",LEFT(VLOOKUP(D41,ENTRANTS!$A$1:$H$1000,5,0),1))</f>
        <v>M</v>
      </c>
      <c r="L41" s="103">
        <f>IF(D41="","",COUNTIF($K$2:K41,K41))</f>
        <v>37</v>
      </c>
      <c r="M41" s="103" t="str">
        <f>IF(D41="","",VLOOKUP(D41,ENTRANTS!$A$1:$H$1000,4,0))</f>
        <v>M50</v>
      </c>
      <c r="N41" s="103">
        <f>IF(D41="","",COUNTIF($M$2:M41,M41))</f>
        <v>6</v>
      </c>
      <c r="O41" s="108" t="str">
        <f>IF(D41="","",VLOOKUP(D41,ENTRANTS!$A$1:$H$1000,6,0))</f>
        <v>Unattached</v>
      </c>
      <c r="P41" s="86" t="str">
        <f t="shared" si="12"/>
        <v/>
      </c>
      <c r="Q41" s="31"/>
      <c r="R41" s="3" t="str">
        <f t="shared" si="13"/>
        <v>M Unattached</v>
      </c>
      <c r="S41" s="4">
        <f>IF(D41="","",COUNTIF($R$2:R41,R41))</f>
        <v>7</v>
      </c>
      <c r="T41" s="5" t="str">
        <f t="shared" si="21"/>
        <v/>
      </c>
      <c r="U41" s="35" t="str">
        <f>IF(AND(S41=4,K41="M",NOT(O41="Unattached")),SUMIF(R$2:R41,R41,L$2:L41),"")</f>
        <v/>
      </c>
      <c r="V41" s="5" t="str">
        <f t="shared" si="22"/>
        <v/>
      </c>
      <c r="W41" s="35" t="str">
        <f>IF(AND(S41=3,K41="F",NOT(O41="Unattached")),SUMIF(R$2:R41,R41,L$2:L41),"")</f>
        <v/>
      </c>
      <c r="X41" s="6" t="str">
        <f t="shared" si="16"/>
        <v/>
      </c>
      <c r="Y41" s="6" t="str">
        <f t="shared" si="17"/>
        <v/>
      </c>
      <c r="Z41" s="33" t="str">
        <f t="shared" si="18"/>
        <v>M Unattached 7</v>
      </c>
      <c r="AA41" s="33" t="str">
        <f>IF(K41="M",IF(S41&lt;&gt;4,"",VLOOKUP(CONCATENATE(R41," ",(S41-3)),$Z$2:AD41,5,0)),IF(S41&lt;&gt;3,"",VLOOKUP(CONCATENATE(R41," ",(S41-2)),$Z$2:AD41,5,0)))</f>
        <v/>
      </c>
      <c r="AB41" s="33" t="str">
        <f>IF(K41="M",IF(S41&lt;&gt;4,"",VLOOKUP(CONCATENATE(R41," ",(S41-2)),$Z$2:AD41,5,0)),IF(S41&lt;&gt;3,"",VLOOKUP(CONCATENATE(R41," ",(S41-1)),$Z$2:AD41,5,0)))</f>
        <v/>
      </c>
      <c r="AC41" s="33" t="str">
        <f>IF(K41="M",IF(S41&lt;&gt;4,"",VLOOKUP(CONCATENATE(R41," ",(S41-1)),$Z$2:AD41,5,0)),IF(S41&lt;&gt;3,"",VLOOKUP(CONCATENATE(R41," ",(S41)),$Z$2:AD41,5,0)))</f>
        <v/>
      </c>
      <c r="AD41" s="33" t="str">
        <f t="shared" si="19"/>
        <v/>
      </c>
    </row>
    <row r="42" spans="1:30" x14ac:dyDescent="0.25">
      <c r="A42" s="65" t="str">
        <f t="shared" si="0"/>
        <v>M38</v>
      </c>
      <c r="B42" s="65" t="str">
        <f t="shared" si="20"/>
        <v>M407</v>
      </c>
      <c r="C42" s="103">
        <v>41</v>
      </c>
      <c r="D42" s="99">
        <v>127</v>
      </c>
      <c r="E42" s="100">
        <f t="shared" si="11"/>
        <v>0</v>
      </c>
      <c r="F42" s="100">
        <v>58</v>
      </c>
      <c r="G42" s="100">
        <v>57</v>
      </c>
      <c r="H42" s="107">
        <f t="shared" si="10"/>
        <v>4.0937500000000002E-2</v>
      </c>
      <c r="I42" s="108" t="str">
        <f>IF(D42="","",VLOOKUP(D42,ENTRANTS!$A$1:$H$1000,2,0))</f>
        <v>Andy</v>
      </c>
      <c r="J42" s="108" t="str">
        <f>IF(D42="","",VLOOKUP(D42,ENTRANTS!$A$1:$H$1000,3,0))</f>
        <v>Haines</v>
      </c>
      <c r="K42" s="103" t="str">
        <f>IF(D42="","",LEFT(VLOOKUP(D42,ENTRANTS!$A$1:$H$1000,5,0),1))</f>
        <v>M</v>
      </c>
      <c r="L42" s="103">
        <f>IF(D42="","",COUNTIF($K$2:K42,K42))</f>
        <v>38</v>
      </c>
      <c r="M42" s="103" t="str">
        <f>IF(D42="","",VLOOKUP(D42,ENTRANTS!$A$1:$H$1000,4,0))</f>
        <v>M40</v>
      </c>
      <c r="N42" s="103">
        <f>IF(D42="","",COUNTIF($M$2:M42,M42))</f>
        <v>7</v>
      </c>
      <c r="O42" s="108" t="str">
        <f>IF(D42="","",VLOOKUP(D42,ENTRANTS!$A$1:$H$1000,6,0))</f>
        <v>Holcombe</v>
      </c>
      <c r="P42" s="86" t="str">
        <f t="shared" si="12"/>
        <v/>
      </c>
      <c r="Q42" s="31"/>
      <c r="R42" s="3" t="str">
        <f t="shared" si="13"/>
        <v>M Holcombe</v>
      </c>
      <c r="S42" s="4">
        <f>IF(D42="","",COUNTIF($R$2:R42,R42))</f>
        <v>1</v>
      </c>
      <c r="T42" s="5" t="str">
        <f t="shared" si="21"/>
        <v/>
      </c>
      <c r="U42" s="35" t="str">
        <f>IF(AND(S42=4,K42="M",NOT(O42="Unattached")),SUMIF(R$2:R42,R42,L$2:L42),"")</f>
        <v/>
      </c>
      <c r="V42" s="5" t="str">
        <f t="shared" si="22"/>
        <v/>
      </c>
      <c r="W42" s="35" t="str">
        <f>IF(AND(S42=3,K42="F",NOT(O42="Unattached")),SUMIF(R$2:R42,R42,L$2:L42),"")</f>
        <v/>
      </c>
      <c r="X42" s="6" t="str">
        <f t="shared" si="16"/>
        <v/>
      </c>
      <c r="Y42" s="6" t="str">
        <f t="shared" si="17"/>
        <v/>
      </c>
      <c r="Z42" s="33" t="str">
        <f t="shared" si="18"/>
        <v>M Holcombe 1</v>
      </c>
      <c r="AA42" s="33" t="str">
        <f>IF(K42="M",IF(S42&lt;&gt;4,"",VLOOKUP(CONCATENATE(R42," ",(S42-3)),$Z$2:AD42,5,0)),IF(S42&lt;&gt;3,"",VLOOKUP(CONCATENATE(R42," ",(S42-2)),$Z$2:AD42,5,0)))</f>
        <v/>
      </c>
      <c r="AB42" s="33" t="str">
        <f>IF(K42="M",IF(S42&lt;&gt;4,"",VLOOKUP(CONCATENATE(R42," ",(S42-2)),$Z$2:AD42,5,0)),IF(S42&lt;&gt;3,"",VLOOKUP(CONCATENATE(R42," ",(S42-1)),$Z$2:AD42,5,0)))</f>
        <v/>
      </c>
      <c r="AC42" s="33" t="str">
        <f>IF(K42="M",IF(S42&lt;&gt;4,"",VLOOKUP(CONCATENATE(R42," ",(S42-1)),$Z$2:AD42,5,0)),IF(S42&lt;&gt;3,"",VLOOKUP(CONCATENATE(R42," ",(S42)),$Z$2:AD42,5,0)))</f>
        <v/>
      </c>
      <c r="AD42" s="33" t="str">
        <f t="shared" si="19"/>
        <v>Andy Haines</v>
      </c>
    </row>
    <row r="43" spans="1:30" x14ac:dyDescent="0.25">
      <c r="A43" s="65" t="str">
        <f t="shared" si="0"/>
        <v>M39</v>
      </c>
      <c r="B43" s="65" t="str">
        <f t="shared" si="20"/>
        <v>M10</v>
      </c>
      <c r="C43" s="103">
        <v>42</v>
      </c>
      <c r="D43" s="99">
        <v>137</v>
      </c>
      <c r="E43" s="100">
        <f t="shared" si="11"/>
        <v>0</v>
      </c>
      <c r="F43" s="100">
        <v>59</v>
      </c>
      <c r="G43" s="100">
        <v>18</v>
      </c>
      <c r="H43" s="107">
        <f t="shared" si="10"/>
        <v>4.1180555555555554E-2</v>
      </c>
      <c r="I43" s="108" t="str">
        <f>IF(D43="","",VLOOKUP(D43,ENTRANTS!$A$1:$H$1000,2,0))</f>
        <v>Dan</v>
      </c>
      <c r="J43" s="108" t="str">
        <f>IF(D43="","",VLOOKUP(D43,ENTRANTS!$A$1:$H$1000,3,0))</f>
        <v>Martell</v>
      </c>
      <c r="K43" s="103" t="str">
        <f>IF(D43="","",LEFT(VLOOKUP(D43,ENTRANTS!$A$1:$H$1000,5,0),1))</f>
        <v>M</v>
      </c>
      <c r="L43" s="103">
        <f>IF(D43="","",COUNTIF($K$2:K43,K43))</f>
        <v>39</v>
      </c>
      <c r="M43" s="103" t="str">
        <f>IF(D43="","",VLOOKUP(D43,ENTRANTS!$A$1:$H$1000,4,0))</f>
        <v>M</v>
      </c>
      <c r="N43" s="103">
        <f>IF(D43="","",COUNTIF($M$2:M43,M43))</f>
        <v>10</v>
      </c>
      <c r="O43" s="108" t="str">
        <f>IF(D43="","",VLOOKUP(D43,ENTRANTS!$A$1:$H$1000,6,0))</f>
        <v>Altrincham</v>
      </c>
      <c r="P43" s="86" t="str">
        <f t="shared" si="12"/>
        <v/>
      </c>
      <c r="Q43" s="31"/>
      <c r="R43" s="3" t="str">
        <f t="shared" si="13"/>
        <v>M Altrincham</v>
      </c>
      <c r="S43" s="4">
        <f>IF(D43="","",COUNTIF($R$2:R43,R43))</f>
        <v>2</v>
      </c>
      <c r="T43" s="5" t="str">
        <f t="shared" si="21"/>
        <v/>
      </c>
      <c r="U43" s="35" t="str">
        <f>IF(AND(S43=4,K43="M",NOT(O43="Unattached")),SUMIF(R$2:R43,R43,L$2:L43),"")</f>
        <v/>
      </c>
      <c r="V43" s="5" t="str">
        <f t="shared" si="22"/>
        <v/>
      </c>
      <c r="W43" s="35" t="str">
        <f>IF(AND(S43=3,K43="F",NOT(O43="Unattached")),SUMIF(R$2:R43,R43,L$2:L43),"")</f>
        <v/>
      </c>
      <c r="X43" s="6" t="str">
        <f t="shared" si="16"/>
        <v/>
      </c>
      <c r="Y43" s="6" t="str">
        <f t="shared" si="17"/>
        <v/>
      </c>
      <c r="Z43" s="33" t="str">
        <f t="shared" si="18"/>
        <v>M Altrincham 2</v>
      </c>
      <c r="AA43" s="33" t="str">
        <f>IF(K43="M",IF(S43&lt;&gt;4,"",VLOOKUP(CONCATENATE(R43," ",(S43-3)),$Z$2:AD43,5,0)),IF(S43&lt;&gt;3,"",VLOOKUP(CONCATENATE(R43," ",(S43-2)),$Z$2:AD43,5,0)))</f>
        <v/>
      </c>
      <c r="AB43" s="33" t="str">
        <f>IF(K43="M",IF(S43&lt;&gt;4,"",VLOOKUP(CONCATENATE(R43," ",(S43-2)),$Z$2:AD43,5,0)),IF(S43&lt;&gt;3,"",VLOOKUP(CONCATENATE(R43," ",(S43-1)),$Z$2:AD43,5,0)))</f>
        <v/>
      </c>
      <c r="AC43" s="33" t="str">
        <f>IF(K43="M",IF(S43&lt;&gt;4,"",VLOOKUP(CONCATENATE(R43," ",(S43-1)),$Z$2:AD43,5,0)),IF(S43&lt;&gt;3,"",VLOOKUP(CONCATENATE(R43," ",(S43)),$Z$2:AD43,5,0)))</f>
        <v/>
      </c>
      <c r="AD43" s="33" t="str">
        <f t="shared" si="19"/>
        <v>Dan Martell</v>
      </c>
    </row>
    <row r="44" spans="1:30" x14ac:dyDescent="0.25">
      <c r="A44" s="65" t="str">
        <f t="shared" si="0"/>
        <v>M40</v>
      </c>
      <c r="B44" s="65" t="str">
        <f t="shared" si="20"/>
        <v>M601</v>
      </c>
      <c r="C44" s="103">
        <v>43</v>
      </c>
      <c r="D44" s="99">
        <v>49</v>
      </c>
      <c r="E44" s="100">
        <f t="shared" si="11"/>
        <v>0</v>
      </c>
      <c r="F44" s="100">
        <v>59</v>
      </c>
      <c r="G44" s="100">
        <v>43</v>
      </c>
      <c r="H44" s="107">
        <f t="shared" si="10"/>
        <v>4.1469907407407407E-2</v>
      </c>
      <c r="I44" s="108" t="str">
        <f>IF(D44="","",VLOOKUP(D44,ENTRANTS!$A$1:$H$1000,2,0))</f>
        <v>Simon</v>
      </c>
      <c r="J44" s="108" t="str">
        <f>IF(D44="","",VLOOKUP(D44,ENTRANTS!$A$1:$H$1000,3,0))</f>
        <v>Bennett</v>
      </c>
      <c r="K44" s="103" t="str">
        <f>IF(D44="","",LEFT(VLOOKUP(D44,ENTRANTS!$A$1:$H$1000,5,0),1))</f>
        <v>M</v>
      </c>
      <c r="L44" s="103">
        <f>IF(D44="","",COUNTIF($K$2:K44,K44))</f>
        <v>40</v>
      </c>
      <c r="M44" s="103" t="str">
        <f>IF(D44="","",VLOOKUP(D44,ENTRANTS!$A$1:$H$1000,4,0))</f>
        <v>M60</v>
      </c>
      <c r="N44" s="103">
        <f>IF(D44="","",COUNTIF($M$2:M44,M44))</f>
        <v>1</v>
      </c>
      <c r="O44" s="108" t="str">
        <f>IF(D44="","",VLOOKUP(D44,ENTRANTS!$A$1:$H$1000,6,0))</f>
        <v>Bowland Fell Runners</v>
      </c>
      <c r="P44" s="86" t="str">
        <f t="shared" si="12"/>
        <v/>
      </c>
      <c r="Q44" s="31"/>
      <c r="R44" s="3" t="str">
        <f t="shared" si="13"/>
        <v>M Bowland Fell Runners</v>
      </c>
      <c r="S44" s="4">
        <f>IF(D44="","",COUNTIF($R$2:R44,R44))</f>
        <v>1</v>
      </c>
      <c r="T44" s="5" t="str">
        <f t="shared" si="21"/>
        <v/>
      </c>
      <c r="U44" s="35" t="str">
        <f>IF(AND(S44=4,K44="M",NOT(O44="Unattached")),SUMIF(R$2:R44,R44,L$2:L44),"")</f>
        <v/>
      </c>
      <c r="V44" s="5" t="str">
        <f t="shared" si="22"/>
        <v/>
      </c>
      <c r="W44" s="35" t="str">
        <f>IF(AND(S44=3,K44="F",NOT(O44="Unattached")),SUMIF(R$2:R44,R44,L$2:L44),"")</f>
        <v/>
      </c>
      <c r="X44" s="6" t="str">
        <f t="shared" si="16"/>
        <v/>
      </c>
      <c r="Y44" s="6" t="str">
        <f t="shared" si="17"/>
        <v/>
      </c>
      <c r="Z44" s="33" t="str">
        <f t="shared" si="18"/>
        <v>M Bowland Fell Runners 1</v>
      </c>
      <c r="AA44" s="33" t="str">
        <f>IF(K44="M",IF(S44&lt;&gt;4,"",VLOOKUP(CONCATENATE(R44," ",(S44-3)),$Z$2:AD44,5,0)),IF(S44&lt;&gt;3,"",VLOOKUP(CONCATENATE(R44," ",(S44-2)),$Z$2:AD44,5,0)))</f>
        <v/>
      </c>
      <c r="AB44" s="33" t="str">
        <f>IF(K44="M",IF(S44&lt;&gt;4,"",VLOOKUP(CONCATENATE(R44," ",(S44-2)),$Z$2:AD44,5,0)),IF(S44&lt;&gt;3,"",VLOOKUP(CONCATENATE(R44," ",(S44-1)),$Z$2:AD44,5,0)))</f>
        <v/>
      </c>
      <c r="AC44" s="33" t="str">
        <f>IF(K44="M",IF(S44&lt;&gt;4,"",VLOOKUP(CONCATENATE(R44," ",(S44-1)),$Z$2:AD44,5,0)),IF(S44&lt;&gt;3,"",VLOOKUP(CONCATENATE(R44," ",(S44)),$Z$2:AD44,5,0)))</f>
        <v/>
      </c>
      <c r="AD44" s="33" t="str">
        <f t="shared" si="19"/>
        <v>Simon Bennett</v>
      </c>
    </row>
    <row r="45" spans="1:30" x14ac:dyDescent="0.25">
      <c r="A45" s="65" t="str">
        <f t="shared" si="0"/>
        <v>M41</v>
      </c>
      <c r="B45" s="65" t="str">
        <f t="shared" si="20"/>
        <v>M11</v>
      </c>
      <c r="C45" s="103">
        <v>44</v>
      </c>
      <c r="D45" s="99">
        <v>99</v>
      </c>
      <c r="E45" s="100">
        <v>1</v>
      </c>
      <c r="F45" s="100">
        <v>0</v>
      </c>
      <c r="G45" s="100">
        <v>14</v>
      </c>
      <c r="H45" s="107">
        <f t="shared" si="10"/>
        <v>4.1828703703703701E-2</v>
      </c>
      <c r="I45" s="108" t="str">
        <f>IF(D45="","",VLOOKUP(D45,ENTRANTS!$A$1:$H$1000,2,0))</f>
        <v>James</v>
      </c>
      <c r="J45" s="108" t="str">
        <f>IF(D45="","",VLOOKUP(D45,ENTRANTS!$A$1:$H$1000,3,0))</f>
        <v>Thomas</v>
      </c>
      <c r="K45" s="103" t="str">
        <f>IF(D45="","",LEFT(VLOOKUP(D45,ENTRANTS!$A$1:$H$1000,5,0),1))</f>
        <v>M</v>
      </c>
      <c r="L45" s="103">
        <f>IF(D45="","",COUNTIF($K$2:K45,K45))</f>
        <v>41</v>
      </c>
      <c r="M45" s="103" t="str">
        <f>IF(D45="","",VLOOKUP(D45,ENTRANTS!$A$1:$H$1000,4,0))</f>
        <v>M</v>
      </c>
      <c r="N45" s="103">
        <f>IF(D45="","",COUNTIF($M$2:M45,M45))</f>
        <v>11</v>
      </c>
      <c r="O45" s="108" t="str">
        <f>IF(D45="","",VLOOKUP(D45,ENTRANTS!$A$1:$H$1000,6,0))</f>
        <v>Ramsbottom RC</v>
      </c>
      <c r="P45" s="86" t="str">
        <f t="shared" si="12"/>
        <v/>
      </c>
      <c r="Q45" s="31"/>
      <c r="R45" s="3" t="str">
        <f t="shared" si="13"/>
        <v>M Ramsbottom RC</v>
      </c>
      <c r="S45" s="4">
        <f>IF(D45="","",COUNTIF($R$2:R45,R45))</f>
        <v>3</v>
      </c>
      <c r="T45" s="5" t="str">
        <f t="shared" si="21"/>
        <v/>
      </c>
      <c r="U45" s="35" t="str">
        <f>IF(AND(S45=4,K45="M",NOT(O45="Unattached")),SUMIF(R$2:R45,R45,L$2:L45),"")</f>
        <v/>
      </c>
      <c r="V45" s="5" t="str">
        <f t="shared" si="22"/>
        <v/>
      </c>
      <c r="W45" s="35" t="str">
        <f>IF(AND(S45=3,K45="F",NOT(O45="Unattached")),SUMIF(R$2:R45,R45,L$2:L45),"")</f>
        <v/>
      </c>
      <c r="X45" s="6" t="str">
        <f t="shared" si="16"/>
        <v/>
      </c>
      <c r="Y45" s="6" t="str">
        <f t="shared" si="17"/>
        <v/>
      </c>
      <c r="Z45" s="33" t="str">
        <f t="shared" si="18"/>
        <v>M Ramsbottom RC 3</v>
      </c>
      <c r="AA45" s="33" t="str">
        <f>IF(K45="M",IF(S45&lt;&gt;4,"",VLOOKUP(CONCATENATE(R45," ",(S45-3)),$Z$2:AD45,5,0)),IF(S45&lt;&gt;3,"",VLOOKUP(CONCATENATE(R45," ",(S45-2)),$Z$2:AD45,5,0)))</f>
        <v/>
      </c>
      <c r="AB45" s="33" t="str">
        <f>IF(K45="M",IF(S45&lt;&gt;4,"",VLOOKUP(CONCATENATE(R45," ",(S45-2)),$Z$2:AD45,5,0)),IF(S45&lt;&gt;3,"",VLOOKUP(CONCATENATE(R45," ",(S45-1)),$Z$2:AD45,5,0)))</f>
        <v/>
      </c>
      <c r="AC45" s="33" t="str">
        <f>IF(K45="M",IF(S45&lt;&gt;4,"",VLOOKUP(CONCATENATE(R45," ",(S45-1)),$Z$2:AD45,5,0)),IF(S45&lt;&gt;3,"",VLOOKUP(CONCATENATE(R45," ",(S45)),$Z$2:AD45,5,0)))</f>
        <v/>
      </c>
      <c r="AD45" s="33" t="str">
        <f t="shared" si="19"/>
        <v>James Thomas</v>
      </c>
    </row>
    <row r="46" spans="1:30" x14ac:dyDescent="0.25">
      <c r="A46" s="65" t="str">
        <f t="shared" si="0"/>
        <v>M42</v>
      </c>
      <c r="B46" s="65" t="str">
        <f t="shared" si="20"/>
        <v>M554</v>
      </c>
      <c r="C46" s="103">
        <v>45</v>
      </c>
      <c r="D46" s="99">
        <v>31</v>
      </c>
      <c r="E46" s="100">
        <f t="shared" si="11"/>
        <v>1</v>
      </c>
      <c r="F46" s="100">
        <v>0</v>
      </c>
      <c r="G46" s="100">
        <v>19</v>
      </c>
      <c r="H46" s="107">
        <f t="shared" si="10"/>
        <v>4.1886574074074069E-2</v>
      </c>
      <c r="I46" s="108" t="str">
        <f>IF(D46="","",VLOOKUP(D46,ENTRANTS!$A$1:$H$1000,2,0))</f>
        <v>Alex</v>
      </c>
      <c r="J46" s="108" t="str">
        <f>IF(D46="","",VLOOKUP(D46,ENTRANTS!$A$1:$H$1000,3,0))</f>
        <v>Frost</v>
      </c>
      <c r="K46" s="103" t="str">
        <f>IF(D46="","",LEFT(VLOOKUP(D46,ENTRANTS!$A$1:$H$1000,5,0),1))</f>
        <v>M</v>
      </c>
      <c r="L46" s="103">
        <f>IF(D46="","",COUNTIF($K$2:K46,K46))</f>
        <v>42</v>
      </c>
      <c r="M46" s="103" t="str">
        <f>IF(D46="","",VLOOKUP(D46,ENTRANTS!$A$1:$H$1000,4,0))</f>
        <v>M55</v>
      </c>
      <c r="N46" s="103">
        <f>IF(D46="","",COUNTIF($M$2:M46,M46))</f>
        <v>4</v>
      </c>
      <c r="O46" s="108" t="str">
        <f>IF(D46="","",VLOOKUP(D46,ENTRANTS!$A$1:$H$1000,6,0))</f>
        <v>Rossendale Harriers</v>
      </c>
      <c r="P46" s="86" t="str">
        <f t="shared" si="12"/>
        <v/>
      </c>
      <c r="Q46" s="31"/>
      <c r="R46" s="3" t="str">
        <f t="shared" si="13"/>
        <v>M Rossendale Harriers</v>
      </c>
      <c r="S46" s="4">
        <f>IF(D46="","",COUNTIF($R$2:R46,R46))</f>
        <v>7</v>
      </c>
      <c r="T46" s="5" t="str">
        <f t="shared" si="21"/>
        <v/>
      </c>
      <c r="U46" s="35" t="str">
        <f>IF(AND(S46=4,K46="M",NOT(O46="Unattached")),SUMIF(R$2:R46,R46,L$2:L46),"")</f>
        <v/>
      </c>
      <c r="V46" s="5" t="str">
        <f t="shared" si="22"/>
        <v/>
      </c>
      <c r="W46" s="35" t="str">
        <f>IF(AND(S46=3,K46="F",NOT(O46="Unattached")),SUMIF(R$2:R46,R46,L$2:L46),"")</f>
        <v/>
      </c>
      <c r="X46" s="6" t="str">
        <f t="shared" si="16"/>
        <v/>
      </c>
      <c r="Y46" s="6" t="str">
        <f t="shared" si="17"/>
        <v/>
      </c>
      <c r="Z46" s="33" t="str">
        <f t="shared" si="18"/>
        <v>M Rossendale Harriers 7</v>
      </c>
      <c r="AA46" s="33" t="str">
        <f>IF(K46="M",IF(S46&lt;&gt;4,"",VLOOKUP(CONCATENATE(R46," ",(S46-3)),$Z$2:AD46,5,0)),IF(S46&lt;&gt;3,"",VLOOKUP(CONCATENATE(R46," ",(S46-2)),$Z$2:AD46,5,0)))</f>
        <v/>
      </c>
      <c r="AB46" s="33" t="str">
        <f>IF(K46="M",IF(S46&lt;&gt;4,"",VLOOKUP(CONCATENATE(R46," ",(S46-2)),$Z$2:AD46,5,0)),IF(S46&lt;&gt;3,"",VLOOKUP(CONCATENATE(R46," ",(S46-1)),$Z$2:AD46,5,0)))</f>
        <v/>
      </c>
      <c r="AC46" s="33" t="str">
        <f>IF(K46="M",IF(S46&lt;&gt;4,"",VLOOKUP(CONCATENATE(R46," ",(S46-1)),$Z$2:AD46,5,0)),IF(S46&lt;&gt;3,"",VLOOKUP(CONCATENATE(R46," ",(S46)),$Z$2:AD46,5,0)))</f>
        <v/>
      </c>
      <c r="AD46" s="33" t="str">
        <f t="shared" si="19"/>
        <v/>
      </c>
    </row>
    <row r="47" spans="1:30" x14ac:dyDescent="0.25">
      <c r="A47" s="65" t="str">
        <f t="shared" si="0"/>
        <v>M43</v>
      </c>
      <c r="B47" s="65" t="str">
        <f t="shared" si="20"/>
        <v>M408</v>
      </c>
      <c r="C47" s="103">
        <v>46</v>
      </c>
      <c r="D47" s="99">
        <v>41</v>
      </c>
      <c r="E47" s="100">
        <f t="shared" si="11"/>
        <v>1</v>
      </c>
      <c r="F47" s="100">
        <v>0</v>
      </c>
      <c r="G47" s="100">
        <v>23</v>
      </c>
      <c r="H47" s="107">
        <f t="shared" si="10"/>
        <v>4.1932870370370377E-2</v>
      </c>
      <c r="I47" s="108" t="str">
        <f>IF(D47="","",VLOOKUP(D47,ENTRANTS!$A$1:$H$1000,2,0))</f>
        <v>Paul</v>
      </c>
      <c r="J47" s="108" t="str">
        <f>IF(D47="","",VLOOKUP(D47,ENTRANTS!$A$1:$H$1000,3,0))</f>
        <v>Barrett</v>
      </c>
      <c r="K47" s="103" t="str">
        <f>IF(D47="","",LEFT(VLOOKUP(D47,ENTRANTS!$A$1:$H$1000,5,0),1))</f>
        <v>M</v>
      </c>
      <c r="L47" s="103">
        <f>IF(D47="","",COUNTIF($K$2:K47,K47))</f>
        <v>43</v>
      </c>
      <c r="M47" s="103" t="str">
        <f>IF(D47="","",VLOOKUP(D47,ENTRANTS!$A$1:$H$1000,4,0))</f>
        <v>M40</v>
      </c>
      <c r="N47" s="103">
        <f>IF(D47="","",COUNTIF($M$2:M47,M47))</f>
        <v>8</v>
      </c>
      <c r="O47" s="108" t="str">
        <f>IF(D47="","",VLOOKUP(D47,ENTRANTS!$A$1:$H$1000,6,0))</f>
        <v>Sale Harriers</v>
      </c>
      <c r="P47" s="86" t="str">
        <f t="shared" si="12"/>
        <v/>
      </c>
      <c r="Q47" s="31"/>
      <c r="R47" s="3" t="str">
        <f t="shared" si="13"/>
        <v>M Sale Harriers</v>
      </c>
      <c r="S47" s="4">
        <f>IF(D47="","",COUNTIF($R$2:R47,R47))</f>
        <v>3</v>
      </c>
      <c r="T47" s="5" t="str">
        <f t="shared" si="21"/>
        <v/>
      </c>
      <c r="U47" s="35" t="str">
        <f>IF(AND(S47=4,K47="M",NOT(O47="Unattached")),SUMIF(R$2:R47,R47,L$2:L47),"")</f>
        <v/>
      </c>
      <c r="V47" s="5" t="str">
        <f t="shared" si="22"/>
        <v/>
      </c>
      <c r="W47" s="35" t="str">
        <f>IF(AND(S47=3,K47="F",NOT(O47="Unattached")),SUMIF(R$2:R47,R47,L$2:L47),"")</f>
        <v/>
      </c>
      <c r="X47" s="6" t="str">
        <f t="shared" si="16"/>
        <v/>
      </c>
      <c r="Y47" s="6" t="str">
        <f t="shared" si="17"/>
        <v/>
      </c>
      <c r="Z47" s="33" t="str">
        <f t="shared" si="18"/>
        <v>M Sale Harriers 3</v>
      </c>
      <c r="AA47" s="33" t="str">
        <f>IF(K47="M",IF(S47&lt;&gt;4,"",VLOOKUP(CONCATENATE(R47," ",(S47-3)),$Z$2:AD47,5,0)),IF(S47&lt;&gt;3,"",VLOOKUP(CONCATENATE(R47," ",(S47-2)),$Z$2:AD47,5,0)))</f>
        <v/>
      </c>
      <c r="AB47" s="33" t="str">
        <f>IF(K47="M",IF(S47&lt;&gt;4,"",VLOOKUP(CONCATENATE(R47," ",(S47-2)),$Z$2:AD47,5,0)),IF(S47&lt;&gt;3,"",VLOOKUP(CONCATENATE(R47," ",(S47-1)),$Z$2:AD47,5,0)))</f>
        <v/>
      </c>
      <c r="AC47" s="33" t="str">
        <f>IF(K47="M",IF(S47&lt;&gt;4,"",VLOOKUP(CONCATENATE(R47," ",(S47-1)),$Z$2:AD47,5,0)),IF(S47&lt;&gt;3,"",VLOOKUP(CONCATENATE(R47," ",(S47)),$Z$2:AD47,5,0)))</f>
        <v/>
      </c>
      <c r="AD47" s="33" t="str">
        <f t="shared" si="19"/>
        <v>Paul Barrett</v>
      </c>
    </row>
    <row r="48" spans="1:30" x14ac:dyDescent="0.25">
      <c r="A48" s="65" t="str">
        <f t="shared" si="0"/>
        <v>M44</v>
      </c>
      <c r="B48" s="65" t="str">
        <f t="shared" si="20"/>
        <v>M555</v>
      </c>
      <c r="C48" s="103">
        <v>47</v>
      </c>
      <c r="D48" s="99">
        <v>97</v>
      </c>
      <c r="E48" s="100">
        <f t="shared" si="11"/>
        <v>1</v>
      </c>
      <c r="F48" s="100">
        <v>0</v>
      </c>
      <c r="G48" s="100">
        <v>47</v>
      </c>
      <c r="H48" s="107">
        <f t="shared" si="10"/>
        <v>4.221064814814815E-2</v>
      </c>
      <c r="I48" s="108" t="str">
        <f>IF(D48="","",VLOOKUP(D48,ENTRANTS!$A$1:$H$1000,2,0))</f>
        <v xml:space="preserve">Ian </v>
      </c>
      <c r="J48" s="108" t="str">
        <f>IF(D48="","",VLOOKUP(D48,ENTRANTS!$A$1:$H$1000,3,0))</f>
        <v>Williams</v>
      </c>
      <c r="K48" s="103" t="str">
        <f>IF(D48="","",LEFT(VLOOKUP(D48,ENTRANTS!$A$1:$H$1000,5,0),1))</f>
        <v>M</v>
      </c>
      <c r="L48" s="103">
        <f>IF(D48="","",COUNTIF($K$2:K48,K48))</f>
        <v>44</v>
      </c>
      <c r="M48" s="103" t="str">
        <f>IF(D48="","",VLOOKUP(D48,ENTRANTS!$A$1:$H$1000,4,0))</f>
        <v>M55</v>
      </c>
      <c r="N48" s="103">
        <f>IF(D48="","",COUNTIF($M$2:M48,M48))</f>
        <v>5</v>
      </c>
      <c r="O48" s="108" t="str">
        <f>IF(D48="","",VLOOKUP(D48,ENTRANTS!$A$1:$H$1000,6,0))</f>
        <v>Unattached</v>
      </c>
      <c r="P48" s="86" t="str">
        <f t="shared" si="12"/>
        <v/>
      </c>
      <c r="Q48" s="31"/>
      <c r="R48" s="3" t="str">
        <f t="shared" si="13"/>
        <v>M Unattached</v>
      </c>
      <c r="S48" s="4">
        <f>IF(D48="","",COUNTIF($R$2:R48,R48))</f>
        <v>8</v>
      </c>
      <c r="T48" s="5" t="str">
        <f t="shared" si="21"/>
        <v/>
      </c>
      <c r="U48" s="35" t="str">
        <f>IF(AND(S48=4,K48="M",NOT(O48="Unattached")),SUMIF(R$2:R48,R48,L$2:L48),"")</f>
        <v/>
      </c>
      <c r="V48" s="5" t="str">
        <f t="shared" si="22"/>
        <v/>
      </c>
      <c r="W48" s="35" t="str">
        <f>IF(AND(S48=3,K48="F",NOT(O48="Unattached")),SUMIF(R$2:R48,R48,L$2:L48),"")</f>
        <v/>
      </c>
      <c r="X48" s="6" t="str">
        <f t="shared" si="16"/>
        <v/>
      </c>
      <c r="Y48" s="6" t="str">
        <f t="shared" si="17"/>
        <v/>
      </c>
      <c r="Z48" s="33" t="str">
        <f t="shared" si="18"/>
        <v>M Unattached 8</v>
      </c>
      <c r="AA48" s="33" t="str">
        <f>IF(K48="M",IF(S48&lt;&gt;4,"",VLOOKUP(CONCATENATE(R48," ",(S48-3)),$Z$2:AD48,5,0)),IF(S48&lt;&gt;3,"",VLOOKUP(CONCATENATE(R48," ",(S48-2)),$Z$2:AD48,5,0)))</f>
        <v/>
      </c>
      <c r="AB48" s="33" t="str">
        <f>IF(K48="M",IF(S48&lt;&gt;4,"",VLOOKUP(CONCATENATE(R48," ",(S48-2)),$Z$2:AD48,5,0)),IF(S48&lt;&gt;3,"",VLOOKUP(CONCATENATE(R48," ",(S48-1)),$Z$2:AD48,5,0)))</f>
        <v/>
      </c>
      <c r="AC48" s="33" t="str">
        <f>IF(K48="M",IF(S48&lt;&gt;4,"",VLOOKUP(CONCATENATE(R48," ",(S48-1)),$Z$2:AD48,5,0)),IF(S48&lt;&gt;3,"",VLOOKUP(CONCATENATE(R48," ",(S48)),$Z$2:AD48,5,0)))</f>
        <v/>
      </c>
      <c r="AD48" s="33" t="str">
        <f t="shared" si="19"/>
        <v/>
      </c>
    </row>
    <row r="49" spans="1:30" x14ac:dyDescent="0.25">
      <c r="A49" s="65" t="str">
        <f t="shared" si="0"/>
        <v>M45</v>
      </c>
      <c r="B49" s="65" t="str">
        <f t="shared" si="20"/>
        <v>M4512</v>
      </c>
      <c r="C49" s="103">
        <v>48</v>
      </c>
      <c r="D49" s="99">
        <v>79</v>
      </c>
      <c r="E49" s="100">
        <f t="shared" si="11"/>
        <v>1</v>
      </c>
      <c r="F49" s="100">
        <v>0</v>
      </c>
      <c r="G49" s="100">
        <v>43</v>
      </c>
      <c r="H49" s="107">
        <f t="shared" si="10"/>
        <v>4.2164351851851856E-2</v>
      </c>
      <c r="I49" s="108" t="str">
        <f>IF(D49="","",VLOOKUP(D49,ENTRANTS!$A$1:$H$1000,2,0))</f>
        <v>Dan</v>
      </c>
      <c r="J49" s="108" t="str">
        <f>IF(D49="","",VLOOKUP(D49,ENTRANTS!$A$1:$H$1000,3,0))</f>
        <v>Stacey</v>
      </c>
      <c r="K49" s="103" t="str">
        <f>IF(D49="","",LEFT(VLOOKUP(D49,ENTRANTS!$A$1:$H$1000,5,0),1))</f>
        <v>M</v>
      </c>
      <c r="L49" s="103">
        <f>IF(D49="","",COUNTIF($K$2:K49,K49))</f>
        <v>45</v>
      </c>
      <c r="M49" s="103" t="str">
        <f>IF(D49="","",VLOOKUP(D49,ENTRANTS!$A$1:$H$1000,4,0))</f>
        <v>M45</v>
      </c>
      <c r="N49" s="103">
        <f>IF(D49="","",COUNTIF($M$2:M49,M49))</f>
        <v>12</v>
      </c>
      <c r="O49" s="108" t="str">
        <f>IF(D49="","",VLOOKUP(D49,ENTRANTS!$A$1:$H$1000,6,0))</f>
        <v>Ramsbottom RC</v>
      </c>
      <c r="P49" s="86" t="str">
        <f t="shared" si="12"/>
        <v/>
      </c>
      <c r="Q49" s="31"/>
      <c r="R49" s="3" t="str">
        <f t="shared" si="13"/>
        <v>M Ramsbottom RC</v>
      </c>
      <c r="S49" s="4">
        <f>IF(D49="","",COUNTIF($R$2:R49,R49))</f>
        <v>4</v>
      </c>
      <c r="T49" s="5">
        <f t="shared" si="21"/>
        <v>4</v>
      </c>
      <c r="U49" s="35">
        <f>IF(AND(S49=4,K49="M",NOT(O49="Unattached")),SUMIF(R$2:R49,R49,L$2:L49),"")</f>
        <v>118</v>
      </c>
      <c r="V49" s="5" t="str">
        <f t="shared" si="22"/>
        <v/>
      </c>
      <c r="W49" s="35" t="str">
        <f>IF(AND(S49=3,K49="F",NOT(O49="Unattached")),SUMIF(R$2:R49,R49,L$2:L49),"")</f>
        <v/>
      </c>
      <c r="X49" s="6" t="str">
        <f t="shared" si="16"/>
        <v>Ramsbottom RC</v>
      </c>
      <c r="Y49" s="6" t="str">
        <f t="shared" si="17"/>
        <v>Ramsbottom RC (Ian  Douglas, Nigel Hartley, James Thomas, Dan Stacey)</v>
      </c>
      <c r="Z49" s="33" t="str">
        <f t="shared" si="18"/>
        <v>M Ramsbottom RC 4</v>
      </c>
      <c r="AA49" s="33" t="str">
        <f>IF(K49="M",IF(S49&lt;&gt;4,"",VLOOKUP(CONCATENATE(R49," ",(S49-3)),$Z$2:AD49,5,0)),IF(S49&lt;&gt;3,"",VLOOKUP(CONCATENATE(R49," ",(S49-2)),$Z$2:AD49,5,0)))</f>
        <v>Ian  Douglas</v>
      </c>
      <c r="AB49" s="33" t="str">
        <f>IF(K49="M",IF(S49&lt;&gt;4,"",VLOOKUP(CONCATENATE(R49," ",(S49-2)),$Z$2:AD49,5,0)),IF(S49&lt;&gt;3,"",VLOOKUP(CONCATENATE(R49," ",(S49-1)),$Z$2:AD49,5,0)))</f>
        <v>Nigel Hartley</v>
      </c>
      <c r="AC49" s="33" t="str">
        <f>IF(K49="M",IF(S49&lt;&gt;4,"",VLOOKUP(CONCATENATE(R49," ",(S49-1)),$Z$2:AD49,5,0)),IF(S49&lt;&gt;3,"",VLOOKUP(CONCATENATE(R49," ",(S49)),$Z$2:AD49,5,0)))</f>
        <v>James Thomas</v>
      </c>
      <c r="AD49" s="33" t="str">
        <f t="shared" si="19"/>
        <v>Dan Stacey</v>
      </c>
    </row>
    <row r="50" spans="1:30" x14ac:dyDescent="0.25">
      <c r="A50" s="65" t="str">
        <f t="shared" si="0"/>
        <v>M46</v>
      </c>
      <c r="B50" s="65" t="str">
        <f t="shared" si="20"/>
        <v>M507</v>
      </c>
      <c r="C50" s="103">
        <v>49</v>
      </c>
      <c r="D50" s="99">
        <v>129</v>
      </c>
      <c r="E50" s="100">
        <v>1</v>
      </c>
      <c r="F50" s="100">
        <v>1</v>
      </c>
      <c r="G50" s="100">
        <v>7</v>
      </c>
      <c r="H50" s="107">
        <f t="shared" si="10"/>
        <v>4.2442129629629628E-2</v>
      </c>
      <c r="I50" s="108" t="str">
        <f>IF(D50="","",VLOOKUP(D50,ENTRANTS!$A$1:$H$1000,2,0))</f>
        <v>Mark</v>
      </c>
      <c r="J50" s="108" t="str">
        <f>IF(D50="","",VLOOKUP(D50,ENTRANTS!$A$1:$H$1000,3,0))</f>
        <v>Tempese</v>
      </c>
      <c r="K50" s="103" t="str">
        <f>IF(D50="","",LEFT(VLOOKUP(D50,ENTRANTS!$A$1:$H$1000,5,0),1))</f>
        <v>M</v>
      </c>
      <c r="L50" s="103">
        <f>IF(D50="","",COUNTIF($K$2:K50,K50))</f>
        <v>46</v>
      </c>
      <c r="M50" s="103" t="str">
        <f>IF(D50="","",VLOOKUP(D50,ENTRANTS!$A$1:$H$1000,4,0))</f>
        <v>M50</v>
      </c>
      <c r="N50" s="103">
        <f>IF(D50="","",COUNTIF($M$2:M50,M50))</f>
        <v>7</v>
      </c>
      <c r="O50" s="108" t="str">
        <f>IF(D50="","",VLOOKUP(D50,ENTRANTS!$A$1:$H$1000,6,0))</f>
        <v xml:space="preserve">Todmorden </v>
      </c>
      <c r="P50" s="86" t="str">
        <f t="shared" si="12"/>
        <v/>
      </c>
      <c r="Q50" s="31"/>
      <c r="R50" s="3" t="str">
        <f t="shared" si="13"/>
        <v xml:space="preserve">M Todmorden </v>
      </c>
      <c r="S50" s="4">
        <f>IF(D50="","",COUNTIF($R$2:R50,R50))</f>
        <v>5</v>
      </c>
      <c r="T50" s="5" t="str">
        <f t="shared" si="21"/>
        <v/>
      </c>
      <c r="U50" s="35" t="str">
        <f>IF(AND(S50=4,K50="M",NOT(O50="Unattached")),SUMIF(R$2:R50,R50,L$2:L50),"")</f>
        <v/>
      </c>
      <c r="V50" s="5" t="str">
        <f t="shared" si="22"/>
        <v/>
      </c>
      <c r="W50" s="35" t="str">
        <f>IF(AND(S50=3,K50="F",NOT(O50="Unattached")),SUMIF(R$2:R50,R50,L$2:L50),"")</f>
        <v/>
      </c>
      <c r="X50" s="6" t="str">
        <f t="shared" si="16"/>
        <v/>
      </c>
      <c r="Y50" s="6" t="str">
        <f t="shared" si="17"/>
        <v/>
      </c>
      <c r="Z50" s="33" t="str">
        <f t="shared" si="18"/>
        <v>M Todmorden  5</v>
      </c>
      <c r="AA50" s="33" t="str">
        <f>IF(K50="M",IF(S50&lt;&gt;4,"",VLOOKUP(CONCATENATE(R50," ",(S50-3)),$Z$2:AD50,5,0)),IF(S50&lt;&gt;3,"",VLOOKUP(CONCATENATE(R50," ",(S50-2)),$Z$2:AD50,5,0)))</f>
        <v/>
      </c>
      <c r="AB50" s="33" t="str">
        <f>IF(K50="M",IF(S50&lt;&gt;4,"",VLOOKUP(CONCATENATE(R50," ",(S50-2)),$Z$2:AD50,5,0)),IF(S50&lt;&gt;3,"",VLOOKUP(CONCATENATE(R50," ",(S50-1)),$Z$2:AD50,5,0)))</f>
        <v/>
      </c>
      <c r="AC50" s="33" t="str">
        <f>IF(K50="M",IF(S50&lt;&gt;4,"",VLOOKUP(CONCATENATE(R50," ",(S50-1)),$Z$2:AD50,5,0)),IF(S50&lt;&gt;3,"",VLOOKUP(CONCATENATE(R50," ",(S50)),$Z$2:AD50,5,0)))</f>
        <v/>
      </c>
      <c r="AD50" s="33" t="str">
        <f t="shared" si="19"/>
        <v/>
      </c>
    </row>
    <row r="51" spans="1:30" x14ac:dyDescent="0.25">
      <c r="A51" s="65" t="str">
        <f t="shared" si="0"/>
        <v>M47</v>
      </c>
      <c r="B51" s="65" t="str">
        <f t="shared" si="20"/>
        <v>M12</v>
      </c>
      <c r="C51" s="103">
        <v>50</v>
      </c>
      <c r="D51" s="99">
        <v>39</v>
      </c>
      <c r="E51" s="100">
        <f t="shared" si="11"/>
        <v>1</v>
      </c>
      <c r="F51" s="100">
        <v>1</v>
      </c>
      <c r="G51" s="100">
        <v>30</v>
      </c>
      <c r="H51" s="107">
        <f t="shared" si="10"/>
        <v>4.2708333333333327E-2</v>
      </c>
      <c r="I51" s="108" t="str">
        <f>IF(D51="","",VLOOKUP(D51,ENTRANTS!$A$1:$H$1000,2,0))</f>
        <v>Samuel</v>
      </c>
      <c r="J51" s="108" t="str">
        <f>IF(D51="","",VLOOKUP(D51,ENTRANTS!$A$1:$H$1000,3,0))</f>
        <v>Ernill</v>
      </c>
      <c r="K51" s="103" t="str">
        <f>IF(D51="","",LEFT(VLOOKUP(D51,ENTRANTS!$A$1:$H$1000,5,0),1))</f>
        <v>M</v>
      </c>
      <c r="L51" s="103">
        <f>IF(D51="","",COUNTIF($K$2:K51,K51))</f>
        <v>47</v>
      </c>
      <c r="M51" s="103" t="str">
        <f>IF(D51="","",VLOOKUP(D51,ENTRANTS!$A$1:$H$1000,4,0))</f>
        <v>M</v>
      </c>
      <c r="N51" s="103">
        <f>IF(D51="","",COUNTIF($M$2:M51,M51))</f>
        <v>12</v>
      </c>
      <c r="O51" s="108" t="str">
        <f>IF(D51="","",VLOOKUP(D51,ENTRANTS!$A$1:$H$1000,6,0))</f>
        <v>Unattached</v>
      </c>
      <c r="P51" s="86" t="str">
        <f t="shared" si="12"/>
        <v/>
      </c>
      <c r="Q51" s="31"/>
      <c r="R51" s="3" t="str">
        <f t="shared" si="13"/>
        <v>M Unattached</v>
      </c>
      <c r="S51" s="4">
        <f>IF(D51="","",COUNTIF($R$2:R51,R51))</f>
        <v>9</v>
      </c>
      <c r="T51" s="5" t="str">
        <f t="shared" si="21"/>
        <v/>
      </c>
      <c r="U51" s="35" t="str">
        <f>IF(AND(S51=4,K51="M",NOT(O51="Unattached")),SUMIF(R$2:R51,R51,L$2:L51),"")</f>
        <v/>
      </c>
      <c r="V51" s="5" t="str">
        <f t="shared" si="22"/>
        <v/>
      </c>
      <c r="W51" s="35" t="str">
        <f>IF(AND(S51=3,K51="F",NOT(O51="Unattached")),SUMIF(R$2:R51,R51,L$2:L51),"")</f>
        <v/>
      </c>
      <c r="X51" s="6" t="str">
        <f t="shared" si="16"/>
        <v/>
      </c>
      <c r="Y51" s="6" t="str">
        <f t="shared" si="17"/>
        <v/>
      </c>
      <c r="Z51" s="33" t="str">
        <f t="shared" si="18"/>
        <v>M Unattached 9</v>
      </c>
      <c r="AA51" s="33" t="str">
        <f>IF(K51="M",IF(S51&lt;&gt;4,"",VLOOKUP(CONCATENATE(R51," ",(S51-3)),$Z$2:AD51,5,0)),IF(S51&lt;&gt;3,"",VLOOKUP(CONCATENATE(R51," ",(S51-2)),$Z$2:AD51,5,0)))</f>
        <v/>
      </c>
      <c r="AB51" s="33" t="str">
        <f>IF(K51="M",IF(S51&lt;&gt;4,"",VLOOKUP(CONCATENATE(R51," ",(S51-2)),$Z$2:AD51,5,0)),IF(S51&lt;&gt;3,"",VLOOKUP(CONCATENATE(R51," ",(S51-1)),$Z$2:AD51,5,0)))</f>
        <v/>
      </c>
      <c r="AC51" s="33" t="str">
        <f>IF(K51="M",IF(S51&lt;&gt;4,"",VLOOKUP(CONCATENATE(R51," ",(S51-1)),$Z$2:AD51,5,0)),IF(S51&lt;&gt;3,"",VLOOKUP(CONCATENATE(R51," ",(S51)),$Z$2:AD51,5,0)))</f>
        <v/>
      </c>
      <c r="AD51" s="33" t="str">
        <f t="shared" si="19"/>
        <v/>
      </c>
    </row>
    <row r="52" spans="1:30" x14ac:dyDescent="0.25">
      <c r="A52" s="65" t="str">
        <f t="shared" si="0"/>
        <v>M48</v>
      </c>
      <c r="B52" s="65" t="str">
        <f t="shared" si="20"/>
        <v>M602</v>
      </c>
      <c r="C52" s="103">
        <v>51</v>
      </c>
      <c r="D52" s="99">
        <v>112</v>
      </c>
      <c r="E52" s="100">
        <f t="shared" si="11"/>
        <v>1</v>
      </c>
      <c r="F52" s="100">
        <v>1</v>
      </c>
      <c r="G52" s="100">
        <v>40</v>
      </c>
      <c r="H52" s="107">
        <f t="shared" si="10"/>
        <v>4.282407407407407E-2</v>
      </c>
      <c r="I52" s="108" t="str">
        <f>IF(D52="","",VLOOKUP(D52,ENTRANTS!$A$1:$H$1000,2,0))</f>
        <v>Joe</v>
      </c>
      <c r="J52" s="108" t="str">
        <f>IF(D52="","",VLOOKUP(D52,ENTRANTS!$A$1:$H$1000,3,0))</f>
        <v>Curran</v>
      </c>
      <c r="K52" s="103" t="str">
        <f>IF(D52="","",LEFT(VLOOKUP(D52,ENTRANTS!$A$1:$H$1000,5,0),1))</f>
        <v>M</v>
      </c>
      <c r="L52" s="103">
        <f>IF(D52="","",COUNTIF($K$2:K52,K52))</f>
        <v>48</v>
      </c>
      <c r="M52" s="103" t="str">
        <f>IF(D52="","",VLOOKUP(D52,ENTRANTS!$A$1:$H$1000,4,0))</f>
        <v>M60</v>
      </c>
      <c r="N52" s="103">
        <f>IF(D52="","",COUNTIF($M$2:M52,M52))</f>
        <v>2</v>
      </c>
      <c r="O52" s="108" t="str">
        <f>IF(D52="","",VLOOKUP(D52,ENTRANTS!$A$1:$H$1000,6,0))</f>
        <v>Accrington RR</v>
      </c>
      <c r="P52" s="86" t="str">
        <f t="shared" si="12"/>
        <v/>
      </c>
      <c r="Q52" s="31"/>
      <c r="R52" s="3" t="str">
        <f t="shared" si="13"/>
        <v>M Accrington RR</v>
      </c>
      <c r="S52" s="4">
        <f>IF(D52="","",COUNTIF($R$2:R52,R52))</f>
        <v>1</v>
      </c>
      <c r="T52" s="5" t="str">
        <f t="shared" si="21"/>
        <v/>
      </c>
      <c r="U52" s="35" t="str">
        <f>IF(AND(S52=4,K52="M",NOT(O52="Unattached")),SUMIF(R$2:R52,R52,L$2:L52),"")</f>
        <v/>
      </c>
      <c r="V52" s="5" t="str">
        <f t="shared" si="22"/>
        <v/>
      </c>
      <c r="W52" s="35" t="str">
        <f>IF(AND(S52=3,K52="F",NOT(O52="Unattached")),SUMIF(R$2:R52,R52,L$2:L52),"")</f>
        <v/>
      </c>
      <c r="X52" s="6" t="str">
        <f t="shared" si="16"/>
        <v/>
      </c>
      <c r="Y52" s="6" t="str">
        <f t="shared" si="17"/>
        <v/>
      </c>
      <c r="Z52" s="33" t="str">
        <f t="shared" si="18"/>
        <v>M Accrington RR 1</v>
      </c>
      <c r="AA52" s="33" t="str">
        <f>IF(K52="M",IF(S52&lt;&gt;4,"",VLOOKUP(CONCATENATE(R52," ",(S52-3)),$Z$2:AD52,5,0)),IF(S52&lt;&gt;3,"",VLOOKUP(CONCATENATE(R52," ",(S52-2)),$Z$2:AD52,5,0)))</f>
        <v/>
      </c>
      <c r="AB52" s="33" t="str">
        <f>IF(K52="M",IF(S52&lt;&gt;4,"",VLOOKUP(CONCATENATE(R52," ",(S52-2)),$Z$2:AD52,5,0)),IF(S52&lt;&gt;3,"",VLOOKUP(CONCATENATE(R52," ",(S52-1)),$Z$2:AD52,5,0)))</f>
        <v/>
      </c>
      <c r="AC52" s="33" t="str">
        <f>IF(K52="M",IF(S52&lt;&gt;4,"",VLOOKUP(CONCATENATE(R52," ",(S52-1)),$Z$2:AD52,5,0)),IF(S52&lt;&gt;3,"",VLOOKUP(CONCATENATE(R52," ",(S52)),$Z$2:AD52,5,0)))</f>
        <v/>
      </c>
      <c r="AD52" s="33" t="str">
        <f t="shared" si="19"/>
        <v>Joe Curran</v>
      </c>
    </row>
    <row r="53" spans="1:30" x14ac:dyDescent="0.25">
      <c r="A53" s="65" t="str">
        <f t="shared" si="0"/>
        <v>M49</v>
      </c>
      <c r="B53" s="65" t="str">
        <f t="shared" si="20"/>
        <v>M603</v>
      </c>
      <c r="C53" s="103">
        <v>52</v>
      </c>
      <c r="D53" s="99">
        <v>8</v>
      </c>
      <c r="E53" s="100">
        <f t="shared" si="11"/>
        <v>1</v>
      </c>
      <c r="F53" s="100">
        <v>1</v>
      </c>
      <c r="G53" s="100">
        <v>47</v>
      </c>
      <c r="H53" s="107">
        <f t="shared" si="10"/>
        <v>4.2905092592592592E-2</v>
      </c>
      <c r="I53" s="108" t="str">
        <f>IF(D53="","",VLOOKUP(D53,ENTRANTS!$A$1:$H$1000,2,0))</f>
        <v>William</v>
      </c>
      <c r="J53" s="108" t="str">
        <f>IF(D53="","",VLOOKUP(D53,ENTRANTS!$A$1:$H$1000,3,0))</f>
        <v>Lowe</v>
      </c>
      <c r="K53" s="103" t="str">
        <f>IF(D53="","",LEFT(VLOOKUP(D53,ENTRANTS!$A$1:$H$1000,5,0),1))</f>
        <v>M</v>
      </c>
      <c r="L53" s="103">
        <f>IF(D53="","",COUNTIF($K$2:K53,K53))</f>
        <v>49</v>
      </c>
      <c r="M53" s="103" t="str">
        <f>IF(D53="","",VLOOKUP(D53,ENTRANTS!$A$1:$H$1000,4,0))</f>
        <v>M60</v>
      </c>
      <c r="N53" s="103">
        <f>IF(D53="","",COUNTIF($M$2:M53,M53))</f>
        <v>3</v>
      </c>
      <c r="O53" s="108" t="str">
        <f>IF(D53="","",VLOOKUP(D53,ENTRANTS!$A$1:$H$1000,6,0))</f>
        <v>Rossendale Harriers</v>
      </c>
      <c r="P53" s="86" t="str">
        <f t="shared" si="12"/>
        <v/>
      </c>
      <c r="Q53" s="31"/>
      <c r="R53" s="3" t="str">
        <f t="shared" si="13"/>
        <v>M Rossendale Harriers</v>
      </c>
      <c r="S53" s="4">
        <f>IF(D53="","",COUNTIF($R$2:R53,R53))</f>
        <v>8</v>
      </c>
      <c r="T53" s="5" t="str">
        <f t="shared" si="21"/>
        <v/>
      </c>
      <c r="U53" s="35" t="str">
        <f>IF(AND(S53=4,K53="M",NOT(O53="Unattached")),SUMIF(R$2:R53,R53,L$2:L53),"")</f>
        <v/>
      </c>
      <c r="V53" s="5" t="str">
        <f t="shared" si="22"/>
        <v/>
      </c>
      <c r="W53" s="35" t="str">
        <f>IF(AND(S53=3,K53="F",NOT(O53="Unattached")),SUMIF(R$2:R53,R53,L$2:L53),"")</f>
        <v/>
      </c>
      <c r="X53" s="6" t="str">
        <f t="shared" si="16"/>
        <v/>
      </c>
      <c r="Y53" s="6" t="str">
        <f t="shared" si="17"/>
        <v/>
      </c>
      <c r="Z53" s="33" t="str">
        <f t="shared" si="18"/>
        <v>M Rossendale Harriers 8</v>
      </c>
      <c r="AA53" s="33" t="str">
        <f>IF(K53="M",IF(S53&lt;&gt;4,"",VLOOKUP(CONCATENATE(R53," ",(S53-3)),$Z$2:AD53,5,0)),IF(S53&lt;&gt;3,"",VLOOKUP(CONCATENATE(R53," ",(S53-2)),$Z$2:AD53,5,0)))</f>
        <v/>
      </c>
      <c r="AB53" s="33" t="str">
        <f>IF(K53="M",IF(S53&lt;&gt;4,"",VLOOKUP(CONCATENATE(R53," ",(S53-2)),$Z$2:AD53,5,0)),IF(S53&lt;&gt;3,"",VLOOKUP(CONCATENATE(R53," ",(S53-1)),$Z$2:AD53,5,0)))</f>
        <v/>
      </c>
      <c r="AC53" s="33" t="str">
        <f>IF(K53="M",IF(S53&lt;&gt;4,"",VLOOKUP(CONCATENATE(R53," ",(S53-1)),$Z$2:AD53,5,0)),IF(S53&lt;&gt;3,"",VLOOKUP(CONCATENATE(R53," ",(S53)),$Z$2:AD53,5,0)))</f>
        <v/>
      </c>
      <c r="AD53" s="33" t="str">
        <f t="shared" si="19"/>
        <v/>
      </c>
    </row>
    <row r="54" spans="1:30" x14ac:dyDescent="0.25">
      <c r="A54" s="65" t="str">
        <f t="shared" si="0"/>
        <v>M50</v>
      </c>
      <c r="B54" s="65" t="str">
        <f t="shared" si="20"/>
        <v>M409</v>
      </c>
      <c r="C54" s="103">
        <v>53</v>
      </c>
      <c r="D54" s="99">
        <v>135</v>
      </c>
      <c r="E54" s="100">
        <f t="shared" si="11"/>
        <v>1</v>
      </c>
      <c r="F54" s="100">
        <v>1</v>
      </c>
      <c r="G54" s="100">
        <v>50</v>
      </c>
      <c r="H54" s="107">
        <f t="shared" si="10"/>
        <v>4.2939814814814813E-2</v>
      </c>
      <c r="I54" s="108" t="str">
        <f>IF(D54="","",VLOOKUP(D54,ENTRANTS!$A$1:$H$1000,2,0))</f>
        <v>Marc</v>
      </c>
      <c r="J54" s="108" t="str">
        <f>IF(D54="","",VLOOKUP(D54,ENTRANTS!$A$1:$H$1000,3,0))</f>
        <v>Young</v>
      </c>
      <c r="K54" s="103" t="str">
        <f>IF(D54="","",LEFT(VLOOKUP(D54,ENTRANTS!$A$1:$H$1000,5,0),1))</f>
        <v>M</v>
      </c>
      <c r="L54" s="103">
        <f>IF(D54="","",COUNTIF($K$2:K54,K54))</f>
        <v>50</v>
      </c>
      <c r="M54" s="103" t="str">
        <f>IF(D54="","",VLOOKUP(D54,ENTRANTS!$A$1:$H$1000,4,0))</f>
        <v>M40</v>
      </c>
      <c r="N54" s="103">
        <f>IF(D54="","",COUNTIF($M$2:M54,M54))</f>
        <v>9</v>
      </c>
      <c r="O54" s="108" t="str">
        <f>IF(D54="","",VLOOKUP(D54,ENTRANTS!$A$1:$H$1000,6,0))</f>
        <v>Unattached</v>
      </c>
      <c r="P54" s="86" t="str">
        <f t="shared" si="12"/>
        <v/>
      </c>
      <c r="Q54" s="31"/>
      <c r="R54" s="3" t="str">
        <f t="shared" si="13"/>
        <v>M Unattached</v>
      </c>
      <c r="S54" s="4">
        <f>IF(D54="","",COUNTIF($R$2:R54,R54))</f>
        <v>10</v>
      </c>
      <c r="T54" s="5" t="str">
        <f t="shared" si="21"/>
        <v/>
      </c>
      <c r="U54" s="35" t="str">
        <f>IF(AND(S54=4,K54="M",NOT(O54="Unattached")),SUMIF(R$2:R54,R54,L$2:L54),"")</f>
        <v/>
      </c>
      <c r="V54" s="5" t="str">
        <f t="shared" si="22"/>
        <v/>
      </c>
      <c r="W54" s="35" t="str">
        <f>IF(AND(S54=3,K54="F",NOT(O54="Unattached")),SUMIF(R$2:R54,R54,L$2:L54),"")</f>
        <v/>
      </c>
      <c r="X54" s="6" t="str">
        <f t="shared" si="16"/>
        <v/>
      </c>
      <c r="Y54" s="6" t="str">
        <f t="shared" si="17"/>
        <v/>
      </c>
      <c r="Z54" s="33" t="str">
        <f t="shared" si="18"/>
        <v>M Unattached 10</v>
      </c>
      <c r="AA54" s="33" t="str">
        <f>IF(K54="M",IF(S54&lt;&gt;4,"",VLOOKUP(CONCATENATE(R54," ",(S54-3)),$Z$2:AD54,5,0)),IF(S54&lt;&gt;3,"",VLOOKUP(CONCATENATE(R54," ",(S54-2)),$Z$2:AD54,5,0)))</f>
        <v/>
      </c>
      <c r="AB54" s="33" t="str">
        <f>IF(K54="M",IF(S54&lt;&gt;4,"",VLOOKUP(CONCATENATE(R54," ",(S54-2)),$Z$2:AD54,5,0)),IF(S54&lt;&gt;3,"",VLOOKUP(CONCATENATE(R54," ",(S54-1)),$Z$2:AD54,5,0)))</f>
        <v/>
      </c>
      <c r="AC54" s="33" t="str">
        <f>IF(K54="M",IF(S54&lt;&gt;4,"",VLOOKUP(CONCATENATE(R54," ",(S54-1)),$Z$2:AD54,5,0)),IF(S54&lt;&gt;3,"",VLOOKUP(CONCATENATE(R54," ",(S54)),$Z$2:AD54,5,0)))</f>
        <v/>
      </c>
      <c r="AD54" s="33" t="str">
        <f t="shared" si="19"/>
        <v/>
      </c>
    </row>
    <row r="55" spans="1:30" x14ac:dyDescent="0.25">
      <c r="A55" s="65" t="str">
        <f t="shared" si="0"/>
        <v>M51</v>
      </c>
      <c r="B55" s="65" t="str">
        <f t="shared" si="20"/>
        <v>M13</v>
      </c>
      <c r="C55" s="103">
        <v>54</v>
      </c>
      <c r="D55" s="99">
        <v>46</v>
      </c>
      <c r="E55" s="100">
        <f t="shared" si="11"/>
        <v>1</v>
      </c>
      <c r="F55" s="100">
        <v>1</v>
      </c>
      <c r="G55" s="100">
        <v>53</v>
      </c>
      <c r="H55" s="107">
        <f t="shared" si="10"/>
        <v>4.297453703703704E-2</v>
      </c>
      <c r="I55" s="108" t="str">
        <f>IF(D55="","",VLOOKUP(D55,ENTRANTS!$A$1:$H$1000,2,0))</f>
        <v>Simon</v>
      </c>
      <c r="J55" s="108" t="str">
        <f>IF(D55="","",VLOOKUP(D55,ENTRANTS!$A$1:$H$1000,3,0))</f>
        <v>Jones</v>
      </c>
      <c r="K55" s="103" t="str">
        <f>IF(D55="","",LEFT(VLOOKUP(D55,ENTRANTS!$A$1:$H$1000,5,0),1))</f>
        <v>M</v>
      </c>
      <c r="L55" s="103">
        <f>IF(D55="","",COUNTIF($K$2:K55,K55))</f>
        <v>51</v>
      </c>
      <c r="M55" s="103" t="str">
        <f>IF(D55="","",VLOOKUP(D55,ENTRANTS!$A$1:$H$1000,4,0))</f>
        <v>M</v>
      </c>
      <c r="N55" s="103">
        <f>IF(D55="","",COUNTIF($M$2:M55,M55))</f>
        <v>13</v>
      </c>
      <c r="O55" s="108" t="str">
        <f>IF(D55="","",VLOOKUP(D55,ENTRANTS!$A$1:$H$1000,6,0))</f>
        <v>Ramsbottom RC</v>
      </c>
      <c r="P55" s="86" t="str">
        <f t="shared" si="12"/>
        <v/>
      </c>
      <c r="Q55" s="31"/>
      <c r="R55" s="3" t="str">
        <f t="shared" si="13"/>
        <v>M Ramsbottom RC</v>
      </c>
      <c r="S55" s="4">
        <f>IF(D55="","",COUNTIF($R$2:R55,R55))</f>
        <v>5</v>
      </c>
      <c r="T55" s="5" t="str">
        <f t="shared" si="21"/>
        <v/>
      </c>
      <c r="U55" s="35" t="str">
        <f>IF(AND(S55=4,K55="M",NOT(O55="Unattached")),SUMIF(R$2:R55,R55,L$2:L55),"")</f>
        <v/>
      </c>
      <c r="V55" s="5" t="str">
        <f t="shared" si="22"/>
        <v/>
      </c>
      <c r="W55" s="35" t="str">
        <f>IF(AND(S55=3,K55="F",NOT(O55="Unattached")),SUMIF(R$2:R55,R55,L$2:L55),"")</f>
        <v/>
      </c>
      <c r="X55" s="6" t="str">
        <f t="shared" si="16"/>
        <v/>
      </c>
      <c r="Y55" s="6" t="str">
        <f t="shared" si="17"/>
        <v/>
      </c>
      <c r="Z55" s="33" t="str">
        <f t="shared" si="18"/>
        <v>M Ramsbottom RC 5</v>
      </c>
      <c r="AA55" s="33" t="str">
        <f>IF(K55="M",IF(S55&lt;&gt;4,"",VLOOKUP(CONCATENATE(R55," ",(S55-3)),$Z$2:AD55,5,0)),IF(S55&lt;&gt;3,"",VLOOKUP(CONCATENATE(R55," ",(S55-2)),$Z$2:AD55,5,0)))</f>
        <v/>
      </c>
      <c r="AB55" s="33" t="str">
        <f>IF(K55="M",IF(S55&lt;&gt;4,"",VLOOKUP(CONCATENATE(R55," ",(S55-2)),$Z$2:AD55,5,0)),IF(S55&lt;&gt;3,"",VLOOKUP(CONCATENATE(R55," ",(S55-1)),$Z$2:AD55,5,0)))</f>
        <v/>
      </c>
      <c r="AC55" s="33" t="str">
        <f>IF(K55="M",IF(S55&lt;&gt;4,"",VLOOKUP(CONCATENATE(R55," ",(S55-1)),$Z$2:AD55,5,0)),IF(S55&lt;&gt;3,"",VLOOKUP(CONCATENATE(R55," ",(S55)),$Z$2:AD55,5,0)))</f>
        <v/>
      </c>
      <c r="AD55" s="33" t="str">
        <f t="shared" si="19"/>
        <v/>
      </c>
    </row>
    <row r="56" spans="1:30" x14ac:dyDescent="0.25">
      <c r="A56" s="65" t="str">
        <f t="shared" si="0"/>
        <v>M52</v>
      </c>
      <c r="B56" s="65" t="str">
        <f t="shared" si="20"/>
        <v>M604</v>
      </c>
      <c r="C56" s="103">
        <v>55</v>
      </c>
      <c r="D56" s="99">
        <v>132</v>
      </c>
      <c r="E56" s="100">
        <f t="shared" si="11"/>
        <v>1</v>
      </c>
      <c r="F56" s="100">
        <v>2</v>
      </c>
      <c r="G56" s="100">
        <v>9</v>
      </c>
      <c r="H56" s="107">
        <f t="shared" si="10"/>
        <v>4.3159722222222224E-2</v>
      </c>
      <c r="I56" s="108" t="str">
        <f>IF(D56="","",VLOOKUP(D56,ENTRANTS!$A$1:$H$1000,2,0))</f>
        <v>Steve</v>
      </c>
      <c r="J56" s="108" t="str">
        <f>IF(D56="","",VLOOKUP(D56,ENTRANTS!$A$1:$H$1000,3,0))</f>
        <v>Monaghan</v>
      </c>
      <c r="K56" s="103" t="str">
        <f>IF(D56="","",LEFT(VLOOKUP(D56,ENTRANTS!$A$1:$H$1000,5,0),1))</f>
        <v>M</v>
      </c>
      <c r="L56" s="103">
        <f>IF(D56="","",COUNTIF($K$2:K56,K56))</f>
        <v>52</v>
      </c>
      <c r="M56" s="103" t="str">
        <f>IF(D56="","",VLOOKUP(D56,ENTRANTS!$A$1:$H$1000,4,0))</f>
        <v>M60</v>
      </c>
      <c r="N56" s="103">
        <f>IF(D56="","",COUNTIF($M$2:M56,M56))</f>
        <v>4</v>
      </c>
      <c r="O56" s="108" t="str">
        <f>IF(D56="","",VLOOKUP(D56,ENTRANTS!$A$1:$H$1000,6,0))</f>
        <v>Achilli Ratti</v>
      </c>
      <c r="P56" s="86" t="str">
        <f t="shared" si="12"/>
        <v/>
      </c>
      <c r="Q56" s="31"/>
      <c r="R56" s="3" t="str">
        <f t="shared" si="13"/>
        <v>M Achilli Ratti</v>
      </c>
      <c r="S56" s="4">
        <f>IF(D56="","",COUNTIF($R$2:R56,R56))</f>
        <v>2</v>
      </c>
      <c r="T56" s="5" t="str">
        <f t="shared" si="21"/>
        <v/>
      </c>
      <c r="U56" s="35" t="str">
        <f>IF(AND(S56=4,K56="M",NOT(O56="Unattached")),SUMIF(R$2:R56,R56,L$2:L56),"")</f>
        <v/>
      </c>
      <c r="V56" s="5" t="str">
        <f t="shared" si="22"/>
        <v/>
      </c>
      <c r="W56" s="35" t="str">
        <f>IF(AND(S56=3,K56="F",NOT(O56="Unattached")),SUMIF(R$2:R56,R56,L$2:L56),"")</f>
        <v/>
      </c>
      <c r="X56" s="6" t="str">
        <f t="shared" si="16"/>
        <v/>
      </c>
      <c r="Y56" s="6" t="str">
        <f t="shared" si="17"/>
        <v/>
      </c>
      <c r="Z56" s="33" t="str">
        <f t="shared" si="18"/>
        <v>M Achilli Ratti 2</v>
      </c>
      <c r="AA56" s="33" t="str">
        <f>IF(K56="M",IF(S56&lt;&gt;4,"",VLOOKUP(CONCATENATE(R56," ",(S56-3)),$Z$2:AD56,5,0)),IF(S56&lt;&gt;3,"",VLOOKUP(CONCATENATE(R56," ",(S56-2)),$Z$2:AD56,5,0)))</f>
        <v/>
      </c>
      <c r="AB56" s="33" t="str">
        <f>IF(K56="M",IF(S56&lt;&gt;4,"",VLOOKUP(CONCATENATE(R56," ",(S56-2)),$Z$2:AD56,5,0)),IF(S56&lt;&gt;3,"",VLOOKUP(CONCATENATE(R56," ",(S56-1)),$Z$2:AD56,5,0)))</f>
        <v/>
      </c>
      <c r="AC56" s="33" t="str">
        <f>IF(K56="M",IF(S56&lt;&gt;4,"",VLOOKUP(CONCATENATE(R56," ",(S56-1)),$Z$2:AD56,5,0)),IF(S56&lt;&gt;3,"",VLOOKUP(CONCATENATE(R56," ",(S56)),$Z$2:AD56,5,0)))</f>
        <v/>
      </c>
      <c r="AD56" s="33" t="str">
        <f t="shared" si="19"/>
        <v>Steve Monaghan</v>
      </c>
    </row>
    <row r="57" spans="1:30" x14ac:dyDescent="0.25">
      <c r="A57" s="65" t="str">
        <f t="shared" si="0"/>
        <v>M53</v>
      </c>
      <c r="B57" s="65" t="str">
        <f t="shared" si="20"/>
        <v>M508</v>
      </c>
      <c r="C57" s="103">
        <v>56</v>
      </c>
      <c r="D57" s="99">
        <v>34</v>
      </c>
      <c r="E57" s="100">
        <f t="shared" si="11"/>
        <v>1</v>
      </c>
      <c r="F57" s="100">
        <v>2</v>
      </c>
      <c r="G57" s="100">
        <v>14</v>
      </c>
      <c r="H57" s="107">
        <f t="shared" si="10"/>
        <v>4.3217592592592592E-2</v>
      </c>
      <c r="I57" s="108" t="str">
        <f>IF(D57="","",VLOOKUP(D57,ENTRANTS!$A$1:$H$1000,2,0))</f>
        <v>Paul</v>
      </c>
      <c r="J57" s="108" t="str">
        <f>IF(D57="","",VLOOKUP(D57,ENTRANTS!$A$1:$H$1000,3,0))</f>
        <v>Burnett</v>
      </c>
      <c r="K57" s="103" t="str">
        <f>IF(D57="","",LEFT(VLOOKUP(D57,ENTRANTS!$A$1:$H$1000,5,0),1))</f>
        <v>M</v>
      </c>
      <c r="L57" s="103">
        <f>IF(D57="","",COUNTIF($K$2:K57,K57))</f>
        <v>53</v>
      </c>
      <c r="M57" s="103" t="str">
        <f>IF(D57="","",VLOOKUP(D57,ENTRANTS!$A$1:$H$1000,4,0))</f>
        <v>M50</v>
      </c>
      <c r="N57" s="103">
        <f>IF(D57="","",COUNTIF($M$2:M57,M57))</f>
        <v>8</v>
      </c>
      <c r="O57" s="108" t="str">
        <f>IF(D57="","",VLOOKUP(D57,ENTRANTS!$A$1:$H$1000,6,0))</f>
        <v xml:space="preserve">Todmorden </v>
      </c>
      <c r="P57" s="86" t="str">
        <f t="shared" si="12"/>
        <v/>
      </c>
      <c r="Q57" s="31"/>
      <c r="R57" s="3" t="str">
        <f t="shared" si="13"/>
        <v xml:space="preserve">M Todmorden </v>
      </c>
      <c r="S57" s="4">
        <f>IF(D57="","",COUNTIF($R$2:R57,R57))</f>
        <v>6</v>
      </c>
      <c r="T57" s="5" t="str">
        <f t="shared" si="21"/>
        <v/>
      </c>
      <c r="U57" s="35" t="str">
        <f>IF(AND(S57=4,K57="M",NOT(O57="Unattached")),SUMIF(R$2:R57,R57,L$2:L57),"")</f>
        <v/>
      </c>
      <c r="V57" s="5" t="str">
        <f t="shared" si="22"/>
        <v/>
      </c>
      <c r="W57" s="35" t="str">
        <f>IF(AND(S57=3,K57="F",NOT(O57="Unattached")),SUMIF(R$2:R57,R57,L$2:L57),"")</f>
        <v/>
      </c>
      <c r="X57" s="6" t="str">
        <f t="shared" si="16"/>
        <v/>
      </c>
      <c r="Y57" s="6" t="str">
        <f t="shared" si="17"/>
        <v/>
      </c>
      <c r="Z57" s="33" t="str">
        <f t="shared" si="18"/>
        <v>M Todmorden  6</v>
      </c>
      <c r="AA57" s="33" t="str">
        <f>IF(K57="M",IF(S57&lt;&gt;4,"",VLOOKUP(CONCATENATE(R57," ",(S57-3)),$Z$2:AD57,5,0)),IF(S57&lt;&gt;3,"",VLOOKUP(CONCATENATE(R57," ",(S57-2)),$Z$2:AD57,5,0)))</f>
        <v/>
      </c>
      <c r="AB57" s="33" t="str">
        <f>IF(K57="M",IF(S57&lt;&gt;4,"",VLOOKUP(CONCATENATE(R57," ",(S57-2)),$Z$2:AD57,5,0)),IF(S57&lt;&gt;3,"",VLOOKUP(CONCATENATE(R57," ",(S57-1)),$Z$2:AD57,5,0)))</f>
        <v/>
      </c>
      <c r="AC57" s="33" t="str">
        <f>IF(K57="M",IF(S57&lt;&gt;4,"",VLOOKUP(CONCATENATE(R57," ",(S57-1)),$Z$2:AD57,5,0)),IF(S57&lt;&gt;3,"",VLOOKUP(CONCATENATE(R57," ",(S57)),$Z$2:AD57,5,0)))</f>
        <v/>
      </c>
      <c r="AD57" s="33" t="str">
        <f t="shared" si="19"/>
        <v/>
      </c>
    </row>
    <row r="58" spans="1:30" x14ac:dyDescent="0.25">
      <c r="A58" s="65" t="str">
        <f t="shared" si="0"/>
        <v>F4</v>
      </c>
      <c r="B58" s="65" t="str">
        <f t="shared" si="20"/>
        <v>F501</v>
      </c>
      <c r="C58" s="103">
        <v>57</v>
      </c>
      <c r="D58" s="99">
        <v>70</v>
      </c>
      <c r="E58" s="100">
        <f t="shared" si="11"/>
        <v>1</v>
      </c>
      <c r="F58" s="100">
        <v>2</v>
      </c>
      <c r="G58" s="100">
        <v>30</v>
      </c>
      <c r="H58" s="107">
        <f t="shared" si="10"/>
        <v>4.3402777777777783E-2</v>
      </c>
      <c r="I58" s="108" t="str">
        <f>IF(D58="","",VLOOKUP(D58,ENTRANTS!$A$1:$H$1000,2,0))</f>
        <v>Anne-Marie</v>
      </c>
      <c r="J58" s="108" t="str">
        <f>IF(D58="","",VLOOKUP(D58,ENTRANTS!$A$1:$H$1000,3,0))</f>
        <v>Hindle</v>
      </c>
      <c r="K58" s="103" t="str">
        <f>IF(D58="","",LEFT(VLOOKUP(D58,ENTRANTS!$A$1:$H$1000,5,0),1))</f>
        <v>F</v>
      </c>
      <c r="L58" s="103">
        <f>IF(D58="","",COUNTIF($K$2:K58,K58))</f>
        <v>4</v>
      </c>
      <c r="M58" s="103" t="str">
        <f>IF(D58="","",VLOOKUP(D58,ENTRANTS!$A$1:$H$1000,4,0))</f>
        <v>F50</v>
      </c>
      <c r="N58" s="103">
        <f>IF(D58="","",COUNTIF($M$2:M58,M58))</f>
        <v>1</v>
      </c>
      <c r="O58" s="108" t="str">
        <f>IF(D58="","",VLOOKUP(D58,ENTRANTS!$A$1:$H$1000,6,0))</f>
        <v>Rossendale Harriers</v>
      </c>
      <c r="P58" s="86" t="str">
        <f t="shared" si="12"/>
        <v/>
      </c>
      <c r="Q58" s="31"/>
      <c r="R58" s="3" t="str">
        <f t="shared" si="13"/>
        <v>F Rossendale Harriers</v>
      </c>
      <c r="S58" s="4">
        <f>IF(D58="","",COUNTIF($R$2:R58,R58))</f>
        <v>2</v>
      </c>
      <c r="T58" s="5" t="str">
        <f t="shared" si="21"/>
        <v/>
      </c>
      <c r="U58" s="35" t="str">
        <f>IF(AND(S58=4,K58="M",NOT(O58="Unattached")),SUMIF(R$2:R58,R58,L$2:L58),"")</f>
        <v/>
      </c>
      <c r="V58" s="5" t="str">
        <f t="shared" si="22"/>
        <v/>
      </c>
      <c r="W58" s="35" t="str">
        <f>IF(AND(S58=3,K58="F",NOT(O58="Unattached")),SUMIF(R$2:R58,R58,L$2:L58),"")</f>
        <v/>
      </c>
      <c r="X58" s="6" t="str">
        <f t="shared" si="16"/>
        <v/>
      </c>
      <c r="Y58" s="6" t="str">
        <f t="shared" si="17"/>
        <v/>
      </c>
      <c r="Z58" s="33" t="str">
        <f t="shared" si="18"/>
        <v>F Rossendale Harriers 2</v>
      </c>
      <c r="AA58" s="33" t="str">
        <f>IF(K58="M",IF(S58&lt;&gt;4,"",VLOOKUP(CONCATENATE(R58," ",(S58-3)),$Z$2:AD58,5,0)),IF(S58&lt;&gt;3,"",VLOOKUP(CONCATENATE(R58," ",(S58-2)),$Z$2:AD58,5,0)))</f>
        <v/>
      </c>
      <c r="AB58" s="33" t="str">
        <f>IF(K58="M",IF(S58&lt;&gt;4,"",VLOOKUP(CONCATENATE(R58," ",(S58-2)),$Z$2:AD58,5,0)),IF(S58&lt;&gt;3,"",VLOOKUP(CONCATENATE(R58," ",(S58-1)),$Z$2:AD58,5,0)))</f>
        <v/>
      </c>
      <c r="AC58" s="33" t="str">
        <f>IF(K58="M",IF(S58&lt;&gt;4,"",VLOOKUP(CONCATENATE(R58," ",(S58-1)),$Z$2:AD58,5,0)),IF(S58&lt;&gt;3,"",VLOOKUP(CONCATENATE(R58," ",(S58)),$Z$2:AD58,5,0)))</f>
        <v/>
      </c>
      <c r="AD58" s="33" t="str">
        <f t="shared" si="19"/>
        <v>Anne-Marie Hindle</v>
      </c>
    </row>
    <row r="59" spans="1:30" x14ac:dyDescent="0.25">
      <c r="A59" s="65" t="str">
        <f t="shared" si="0"/>
        <v>M54</v>
      </c>
      <c r="B59" s="65" t="str">
        <f t="shared" si="20"/>
        <v>M509</v>
      </c>
      <c r="C59" s="103">
        <v>58</v>
      </c>
      <c r="D59" s="99">
        <v>26</v>
      </c>
      <c r="E59" s="100">
        <f t="shared" si="11"/>
        <v>1</v>
      </c>
      <c r="F59" s="100">
        <v>2</v>
      </c>
      <c r="G59" s="100">
        <v>34</v>
      </c>
      <c r="H59" s="107">
        <f t="shared" si="10"/>
        <v>4.3449074074074077E-2</v>
      </c>
      <c r="I59" s="108" t="str">
        <f>IF(D59="","",VLOOKUP(D59,ENTRANTS!$A$1:$H$1000,2,0))</f>
        <v>Stuart</v>
      </c>
      <c r="J59" s="108" t="str">
        <f>IF(D59="","",VLOOKUP(D59,ENTRANTS!$A$1:$H$1000,3,0))</f>
        <v>Wolstenholme</v>
      </c>
      <c r="K59" s="103" t="str">
        <f>IF(D59="","",LEFT(VLOOKUP(D59,ENTRANTS!$A$1:$H$1000,5,0),1))</f>
        <v>M</v>
      </c>
      <c r="L59" s="103">
        <f>IF(D59="","",COUNTIF($K$2:K59,K59))</f>
        <v>54</v>
      </c>
      <c r="M59" s="103" t="str">
        <f>IF(D59="","",VLOOKUP(D59,ENTRANTS!$A$1:$H$1000,4,0))</f>
        <v>M50</v>
      </c>
      <c r="N59" s="103">
        <f>IF(D59="","",COUNTIF($M$2:M59,M59))</f>
        <v>9</v>
      </c>
      <c r="O59" s="108" t="str">
        <f>IF(D59="","",VLOOKUP(D59,ENTRANTS!$A$1:$H$1000,6,0))</f>
        <v xml:space="preserve">Todmorden </v>
      </c>
      <c r="P59" s="86" t="str">
        <f t="shared" si="12"/>
        <v/>
      </c>
      <c r="Q59" s="31"/>
      <c r="R59" s="3" t="str">
        <f t="shared" si="13"/>
        <v xml:space="preserve">M Todmorden </v>
      </c>
      <c r="S59" s="4">
        <f>IF(D59="","",COUNTIF($R$2:R59,R59))</f>
        <v>7</v>
      </c>
      <c r="T59" s="5" t="str">
        <f t="shared" si="21"/>
        <v/>
      </c>
      <c r="U59" s="35" t="str">
        <f>IF(AND(S59=4,K59="M",NOT(O59="Unattached")),SUMIF(R$2:R59,R59,L$2:L59),"")</f>
        <v/>
      </c>
      <c r="V59" s="5" t="str">
        <f t="shared" si="22"/>
        <v/>
      </c>
      <c r="W59" s="35" t="str">
        <f>IF(AND(S59=3,K59="F",NOT(O59="Unattached")),SUMIF(R$2:R59,R59,L$2:L59),"")</f>
        <v/>
      </c>
      <c r="X59" s="6" t="str">
        <f t="shared" si="16"/>
        <v/>
      </c>
      <c r="Y59" s="6" t="str">
        <f t="shared" si="17"/>
        <v/>
      </c>
      <c r="Z59" s="33" t="str">
        <f t="shared" si="18"/>
        <v>M Todmorden  7</v>
      </c>
      <c r="AA59" s="33" t="str">
        <f>IF(K59="M",IF(S59&lt;&gt;4,"",VLOOKUP(CONCATENATE(R59," ",(S59-3)),$Z$2:AD59,5,0)),IF(S59&lt;&gt;3,"",VLOOKUP(CONCATENATE(R59," ",(S59-2)),$Z$2:AD59,5,0)))</f>
        <v/>
      </c>
      <c r="AB59" s="33" t="str">
        <f>IF(K59="M",IF(S59&lt;&gt;4,"",VLOOKUP(CONCATENATE(R59," ",(S59-2)),$Z$2:AD59,5,0)),IF(S59&lt;&gt;3,"",VLOOKUP(CONCATENATE(R59," ",(S59-1)),$Z$2:AD59,5,0)))</f>
        <v/>
      </c>
      <c r="AC59" s="33" t="str">
        <f>IF(K59="M",IF(S59&lt;&gt;4,"",VLOOKUP(CONCATENATE(R59," ",(S59-1)),$Z$2:AD59,5,0)),IF(S59&lt;&gt;3,"",VLOOKUP(CONCATENATE(R59," ",(S59)),$Z$2:AD59,5,0)))</f>
        <v/>
      </c>
      <c r="AD59" s="33" t="str">
        <f t="shared" si="19"/>
        <v/>
      </c>
    </row>
    <row r="60" spans="1:30" x14ac:dyDescent="0.25">
      <c r="A60" s="65" t="str">
        <f t="shared" si="0"/>
        <v>M55</v>
      </c>
      <c r="B60" s="65" t="str">
        <f t="shared" si="20"/>
        <v>M5010</v>
      </c>
      <c r="C60" s="103">
        <v>59</v>
      </c>
      <c r="D60" s="99">
        <v>23</v>
      </c>
      <c r="E60" s="100">
        <f t="shared" si="11"/>
        <v>1</v>
      </c>
      <c r="F60" s="100">
        <v>2</v>
      </c>
      <c r="G60" s="100">
        <v>43</v>
      </c>
      <c r="H60" s="107">
        <f t="shared" si="10"/>
        <v>4.3553240740740747E-2</v>
      </c>
      <c r="I60" s="108" t="str">
        <f>IF(D60="","",VLOOKUP(D60,ENTRANTS!$A$1:$H$1000,2,0))</f>
        <v>John</v>
      </c>
      <c r="J60" s="108" t="str">
        <f>IF(D60="","",VLOOKUP(D60,ENTRANTS!$A$1:$H$1000,3,0))</f>
        <v>Thompson</v>
      </c>
      <c r="K60" s="103" t="str">
        <f>IF(D60="","",LEFT(VLOOKUP(D60,ENTRANTS!$A$1:$H$1000,5,0),1))</f>
        <v>M</v>
      </c>
      <c r="L60" s="103">
        <f>IF(D60="","",COUNTIF($K$2:K60,K60))</f>
        <v>55</v>
      </c>
      <c r="M60" s="103" t="str">
        <f>IF(D60="","",VLOOKUP(D60,ENTRANTS!$A$1:$H$1000,4,0))</f>
        <v>M50</v>
      </c>
      <c r="N60" s="103">
        <f>IF(D60="","",COUNTIF($M$2:M60,M60))</f>
        <v>10</v>
      </c>
      <c r="O60" s="108" t="str">
        <f>IF(D60="","",VLOOKUP(D60,ENTRANTS!$A$1:$H$1000,6,0))</f>
        <v>Newburgh Nomads</v>
      </c>
      <c r="P60" s="86" t="str">
        <f t="shared" si="12"/>
        <v/>
      </c>
      <c r="Q60" s="31"/>
      <c r="R60" s="3" t="str">
        <f t="shared" si="13"/>
        <v>M Newburgh Nomads</v>
      </c>
      <c r="S60" s="4">
        <f>IF(D60="","",COUNTIF($R$2:R60,R60))</f>
        <v>3</v>
      </c>
      <c r="T60" s="5" t="str">
        <f t="shared" si="21"/>
        <v/>
      </c>
      <c r="U60" s="35" t="str">
        <f>IF(AND(S60=4,K60="M",NOT(O60="Unattached")),SUMIF(R$2:R60,R60,L$2:L60),"")</f>
        <v/>
      </c>
      <c r="V60" s="5" t="str">
        <f t="shared" si="22"/>
        <v/>
      </c>
      <c r="W60" s="35" t="str">
        <f>IF(AND(S60=3,K60="F",NOT(O60="Unattached")),SUMIF(R$2:R60,R60,L$2:L60),"")</f>
        <v/>
      </c>
      <c r="X60" s="6" t="str">
        <f t="shared" si="16"/>
        <v/>
      </c>
      <c r="Y60" s="6" t="str">
        <f t="shared" si="17"/>
        <v/>
      </c>
      <c r="Z60" s="33" t="str">
        <f t="shared" si="18"/>
        <v>M Newburgh Nomads 3</v>
      </c>
      <c r="AA60" s="33" t="str">
        <f>IF(K60="M",IF(S60&lt;&gt;4,"",VLOOKUP(CONCATENATE(R60," ",(S60-3)),$Z$2:AD60,5,0)),IF(S60&lt;&gt;3,"",VLOOKUP(CONCATENATE(R60," ",(S60-2)),$Z$2:AD60,5,0)))</f>
        <v/>
      </c>
      <c r="AB60" s="33" t="str">
        <f>IF(K60="M",IF(S60&lt;&gt;4,"",VLOOKUP(CONCATENATE(R60," ",(S60-2)),$Z$2:AD60,5,0)),IF(S60&lt;&gt;3,"",VLOOKUP(CONCATENATE(R60," ",(S60-1)),$Z$2:AD60,5,0)))</f>
        <v/>
      </c>
      <c r="AC60" s="33" t="str">
        <f>IF(K60="M",IF(S60&lt;&gt;4,"",VLOOKUP(CONCATENATE(R60," ",(S60-1)),$Z$2:AD60,5,0)),IF(S60&lt;&gt;3,"",VLOOKUP(CONCATENATE(R60," ",(S60)),$Z$2:AD60,5,0)))</f>
        <v/>
      </c>
      <c r="AD60" s="33" t="str">
        <f t="shared" si="19"/>
        <v>John Thompson</v>
      </c>
    </row>
    <row r="61" spans="1:30" x14ac:dyDescent="0.25">
      <c r="A61" s="65" t="str">
        <f t="shared" si="0"/>
        <v>M56</v>
      </c>
      <c r="B61" s="65" t="str">
        <f t="shared" si="20"/>
        <v>M14</v>
      </c>
      <c r="C61" s="103">
        <v>60</v>
      </c>
      <c r="D61" s="99">
        <v>92</v>
      </c>
      <c r="E61" s="100">
        <f t="shared" si="11"/>
        <v>1</v>
      </c>
      <c r="F61" s="100">
        <v>2</v>
      </c>
      <c r="G61" s="100">
        <v>49</v>
      </c>
      <c r="H61" s="107">
        <f t="shared" si="10"/>
        <v>4.3622685185185188E-2</v>
      </c>
      <c r="I61" s="108" t="str">
        <f>IF(D61="","",VLOOKUP(D61,ENTRANTS!$A$1:$H$1000,2,0))</f>
        <v>Jack</v>
      </c>
      <c r="J61" s="108" t="str">
        <f>IF(D61="","",VLOOKUP(D61,ENTRANTS!$A$1:$H$1000,3,0))</f>
        <v>Ingham</v>
      </c>
      <c r="K61" s="103" t="str">
        <f>IF(D61="","",LEFT(VLOOKUP(D61,ENTRANTS!$A$1:$H$1000,5,0),1))</f>
        <v>M</v>
      </c>
      <c r="L61" s="103">
        <f>IF(D61="","",COUNTIF($K$2:K61,K61))</f>
        <v>56</v>
      </c>
      <c r="M61" s="103" t="str">
        <f>IF(D61="","",VLOOKUP(D61,ENTRANTS!$A$1:$H$1000,4,0))</f>
        <v>M</v>
      </c>
      <c r="N61" s="103">
        <f>IF(D61="","",COUNTIF($M$2:M61,M61))</f>
        <v>14</v>
      </c>
      <c r="O61" s="108" t="str">
        <f>IF(D61="","",VLOOKUP(D61,ENTRANTS!$A$1:$H$1000,6,0))</f>
        <v>Unattached</v>
      </c>
      <c r="P61" s="86" t="str">
        <f t="shared" si="12"/>
        <v/>
      </c>
      <c r="Q61" s="31"/>
      <c r="R61" s="3" t="str">
        <f t="shared" si="13"/>
        <v>M Unattached</v>
      </c>
      <c r="S61" s="4">
        <f>IF(D61="","",COUNTIF($R$2:R61,R61))</f>
        <v>11</v>
      </c>
      <c r="T61" s="5" t="str">
        <f t="shared" si="21"/>
        <v/>
      </c>
      <c r="U61" s="35" t="str">
        <f>IF(AND(S61=4,K61="M",NOT(O61="Unattached")),SUMIF(R$2:R61,R61,L$2:L61),"")</f>
        <v/>
      </c>
      <c r="V61" s="5" t="str">
        <f t="shared" si="22"/>
        <v/>
      </c>
      <c r="W61" s="35" t="str">
        <f>IF(AND(S61=3,K61="F",NOT(O61="Unattached")),SUMIF(R$2:R61,R61,L$2:L61),"")</f>
        <v/>
      </c>
      <c r="X61" s="6" t="str">
        <f t="shared" si="16"/>
        <v/>
      </c>
      <c r="Y61" s="6" t="str">
        <f t="shared" si="17"/>
        <v/>
      </c>
      <c r="Z61" s="33" t="str">
        <f t="shared" si="18"/>
        <v>M Unattached 11</v>
      </c>
      <c r="AA61" s="33" t="str">
        <f>IF(K61="M",IF(S61&lt;&gt;4,"",VLOOKUP(CONCATENATE(R61," ",(S61-3)),$Z$2:AD61,5,0)),IF(S61&lt;&gt;3,"",VLOOKUP(CONCATENATE(R61," ",(S61-2)),$Z$2:AD61,5,0)))</f>
        <v/>
      </c>
      <c r="AB61" s="33" t="str">
        <f>IF(K61="M",IF(S61&lt;&gt;4,"",VLOOKUP(CONCATENATE(R61," ",(S61-2)),$Z$2:AD61,5,0)),IF(S61&lt;&gt;3,"",VLOOKUP(CONCATENATE(R61," ",(S61-1)),$Z$2:AD61,5,0)))</f>
        <v/>
      </c>
      <c r="AC61" s="33" t="str">
        <f>IF(K61="M",IF(S61&lt;&gt;4,"",VLOOKUP(CONCATENATE(R61," ",(S61-1)),$Z$2:AD61,5,0)),IF(S61&lt;&gt;3,"",VLOOKUP(CONCATENATE(R61," ",(S61)),$Z$2:AD61,5,0)))</f>
        <v/>
      </c>
      <c r="AD61" s="33" t="str">
        <f t="shared" si="19"/>
        <v/>
      </c>
    </row>
    <row r="62" spans="1:30" x14ac:dyDescent="0.25">
      <c r="A62" s="65" t="str">
        <f t="shared" si="0"/>
        <v>M57</v>
      </c>
      <c r="B62" s="65" t="str">
        <f t="shared" si="20"/>
        <v>M5011</v>
      </c>
      <c r="C62" s="103">
        <v>61</v>
      </c>
      <c r="D62" s="99">
        <v>125</v>
      </c>
      <c r="E62" s="100">
        <f t="shared" si="11"/>
        <v>1</v>
      </c>
      <c r="F62" s="100">
        <v>2</v>
      </c>
      <c r="G62" s="100">
        <v>52</v>
      </c>
      <c r="H62" s="107">
        <f t="shared" si="10"/>
        <v>4.3657407407407416E-2</v>
      </c>
      <c r="I62" s="108" t="str">
        <f>IF(D62="","",VLOOKUP(D62,ENTRANTS!$A$1:$H$1000,2,0))</f>
        <v xml:space="preserve">Lee </v>
      </c>
      <c r="J62" s="108" t="str">
        <f>IF(D62="","",VLOOKUP(D62,ENTRANTS!$A$1:$H$1000,3,0))</f>
        <v>Troughton</v>
      </c>
      <c r="K62" s="103" t="str">
        <f>IF(D62="","",LEFT(VLOOKUP(D62,ENTRANTS!$A$1:$H$1000,5,0),1))</f>
        <v>M</v>
      </c>
      <c r="L62" s="103">
        <f>IF(D62="","",COUNTIF($K$2:K62,K62))</f>
        <v>57</v>
      </c>
      <c r="M62" s="103" t="str">
        <f>IF(D62="","",VLOOKUP(D62,ENTRANTS!$A$1:$H$1000,4,0))</f>
        <v>M50</v>
      </c>
      <c r="N62" s="103">
        <f>IF(D62="","",COUNTIF($M$2:M62,M62))</f>
        <v>11</v>
      </c>
      <c r="O62" s="108" t="str">
        <f>IF(D62="","",VLOOKUP(D62,ENTRANTS!$A$1:$H$1000,6,0))</f>
        <v>Ramsbottom RC</v>
      </c>
      <c r="P62" s="86" t="str">
        <f t="shared" si="12"/>
        <v/>
      </c>
      <c r="Q62" s="31"/>
      <c r="R62" s="3" t="str">
        <f t="shared" si="13"/>
        <v>M Ramsbottom RC</v>
      </c>
      <c r="S62" s="4">
        <f>IF(D62="","",COUNTIF($R$2:R62,R62))</f>
        <v>6</v>
      </c>
      <c r="T62" s="5" t="str">
        <f t="shared" si="21"/>
        <v/>
      </c>
      <c r="U62" s="35" t="str">
        <f>IF(AND(S62=4,K62="M",NOT(O62="Unattached")),SUMIF(R$2:R62,R62,L$2:L62),"")</f>
        <v/>
      </c>
      <c r="V62" s="5" t="str">
        <f t="shared" si="22"/>
        <v/>
      </c>
      <c r="W62" s="35" t="str">
        <f>IF(AND(S62=3,K62="F",NOT(O62="Unattached")),SUMIF(R$2:R62,R62,L$2:L62),"")</f>
        <v/>
      </c>
      <c r="X62" s="6" t="str">
        <f t="shared" si="16"/>
        <v/>
      </c>
      <c r="Y62" s="6" t="str">
        <f t="shared" si="17"/>
        <v/>
      </c>
      <c r="Z62" s="33" t="str">
        <f t="shared" si="18"/>
        <v>M Ramsbottom RC 6</v>
      </c>
      <c r="AA62" s="33" t="str">
        <f>IF(K62="M",IF(S62&lt;&gt;4,"",VLOOKUP(CONCATENATE(R62," ",(S62-3)),$Z$2:AD62,5,0)),IF(S62&lt;&gt;3,"",VLOOKUP(CONCATENATE(R62," ",(S62-2)),$Z$2:AD62,5,0)))</f>
        <v/>
      </c>
      <c r="AB62" s="33" t="str">
        <f>IF(K62="M",IF(S62&lt;&gt;4,"",VLOOKUP(CONCATENATE(R62," ",(S62-2)),$Z$2:AD62,5,0)),IF(S62&lt;&gt;3,"",VLOOKUP(CONCATENATE(R62," ",(S62-1)),$Z$2:AD62,5,0)))</f>
        <v/>
      </c>
      <c r="AC62" s="33" t="str">
        <f>IF(K62="M",IF(S62&lt;&gt;4,"",VLOOKUP(CONCATENATE(R62," ",(S62-1)),$Z$2:AD62,5,0)),IF(S62&lt;&gt;3,"",VLOOKUP(CONCATENATE(R62," ",(S62)),$Z$2:AD62,5,0)))</f>
        <v/>
      </c>
      <c r="AD62" s="33" t="str">
        <f t="shared" si="19"/>
        <v/>
      </c>
    </row>
    <row r="63" spans="1:30" x14ac:dyDescent="0.25">
      <c r="A63" s="65" t="str">
        <f t="shared" si="0"/>
        <v>M58</v>
      </c>
      <c r="B63" s="65" t="str">
        <f t="shared" si="20"/>
        <v>M4010</v>
      </c>
      <c r="C63" s="103">
        <v>62</v>
      </c>
      <c r="D63" s="99">
        <v>118</v>
      </c>
      <c r="E63" s="100">
        <f t="shared" si="11"/>
        <v>1</v>
      </c>
      <c r="F63" s="100">
        <v>3</v>
      </c>
      <c r="G63" s="100">
        <v>0</v>
      </c>
      <c r="H63" s="107">
        <f t="shared" si="10"/>
        <v>4.3750000000000004E-2</v>
      </c>
      <c r="I63" s="108" t="str">
        <f>IF(D63="","",VLOOKUP(D63,ENTRANTS!$A$1:$H$1000,2,0))</f>
        <v>Robert</v>
      </c>
      <c r="J63" s="108" t="str">
        <f>IF(D63="","",VLOOKUP(D63,ENTRANTS!$A$1:$H$1000,3,0))</f>
        <v>Quinn</v>
      </c>
      <c r="K63" s="103" t="str">
        <f>IF(D63="","",LEFT(VLOOKUP(D63,ENTRANTS!$A$1:$H$1000,5,0),1))</f>
        <v>M</v>
      </c>
      <c r="L63" s="103">
        <f>IF(D63="","",COUNTIF($K$2:K63,K63))</f>
        <v>58</v>
      </c>
      <c r="M63" s="103" t="str">
        <f>IF(D63="","",VLOOKUP(D63,ENTRANTS!$A$1:$H$1000,4,0))</f>
        <v>M40</v>
      </c>
      <c r="N63" s="103">
        <f>IF(D63="","",COUNTIF($M$2:M63,M63))</f>
        <v>10</v>
      </c>
      <c r="O63" s="108" t="str">
        <f>IF(D63="","",VLOOKUP(D63,ENTRANTS!$A$1:$H$1000,6,0))</f>
        <v>Rossendale Harriers</v>
      </c>
      <c r="P63" s="86" t="str">
        <f t="shared" si="12"/>
        <v/>
      </c>
      <c r="Q63" s="31"/>
      <c r="R63" s="3" t="str">
        <f t="shared" si="13"/>
        <v>M Rossendale Harriers</v>
      </c>
      <c r="S63" s="4">
        <f>IF(D63="","",COUNTIF($R$2:R63,R63))</f>
        <v>9</v>
      </c>
      <c r="T63" s="5" t="str">
        <f t="shared" si="21"/>
        <v/>
      </c>
      <c r="U63" s="35" t="str">
        <f>IF(AND(S63=4,K63="M",NOT(O63="Unattached")),SUMIF(R$2:R63,R63,L$2:L63),"")</f>
        <v/>
      </c>
      <c r="V63" s="5" t="str">
        <f t="shared" si="22"/>
        <v/>
      </c>
      <c r="W63" s="35" t="str">
        <f>IF(AND(S63=3,K63="F",NOT(O63="Unattached")),SUMIF(R$2:R63,R63,L$2:L63),"")</f>
        <v/>
      </c>
      <c r="X63" s="6" t="str">
        <f t="shared" si="16"/>
        <v/>
      </c>
      <c r="Y63" s="6" t="str">
        <f t="shared" si="17"/>
        <v/>
      </c>
      <c r="Z63" s="33" t="str">
        <f t="shared" si="18"/>
        <v>M Rossendale Harriers 9</v>
      </c>
      <c r="AA63" s="33" t="str">
        <f>IF(K63="M",IF(S63&lt;&gt;4,"",VLOOKUP(CONCATENATE(R63," ",(S63-3)),$Z$2:AD63,5,0)),IF(S63&lt;&gt;3,"",VLOOKUP(CONCATENATE(R63," ",(S63-2)),$Z$2:AD63,5,0)))</f>
        <v/>
      </c>
      <c r="AB63" s="33" t="str">
        <f>IF(K63="M",IF(S63&lt;&gt;4,"",VLOOKUP(CONCATENATE(R63," ",(S63-2)),$Z$2:AD63,5,0)),IF(S63&lt;&gt;3,"",VLOOKUP(CONCATENATE(R63," ",(S63-1)),$Z$2:AD63,5,0)))</f>
        <v/>
      </c>
      <c r="AC63" s="33" t="str">
        <f>IF(K63="M",IF(S63&lt;&gt;4,"",VLOOKUP(CONCATENATE(R63," ",(S63-1)),$Z$2:AD63,5,0)),IF(S63&lt;&gt;3,"",VLOOKUP(CONCATENATE(R63," ",(S63)),$Z$2:AD63,5,0)))</f>
        <v/>
      </c>
      <c r="AD63" s="33" t="str">
        <f t="shared" si="19"/>
        <v/>
      </c>
    </row>
    <row r="64" spans="1:30" x14ac:dyDescent="0.25">
      <c r="A64" s="65" t="str">
        <f t="shared" si="0"/>
        <v>F5</v>
      </c>
      <c r="B64" s="65" t="str">
        <f t="shared" si="20"/>
        <v>F3</v>
      </c>
      <c r="C64" s="103">
        <v>63</v>
      </c>
      <c r="D64" s="99">
        <v>85</v>
      </c>
      <c r="E64" s="100">
        <f t="shared" si="11"/>
        <v>1</v>
      </c>
      <c r="F64" s="100">
        <v>3</v>
      </c>
      <c r="G64" s="100">
        <v>3</v>
      </c>
      <c r="H64" s="107">
        <f t="shared" si="10"/>
        <v>4.3784722222222218E-2</v>
      </c>
      <c r="I64" s="108" t="str">
        <f>IF(D64="","",VLOOKUP(D64,ENTRANTS!$A$1:$H$1000,2,0))</f>
        <v xml:space="preserve">Kelly </v>
      </c>
      <c r="J64" s="108" t="str">
        <f>IF(D64="","",VLOOKUP(D64,ENTRANTS!$A$1:$H$1000,3,0))</f>
        <v>Staunton</v>
      </c>
      <c r="K64" s="103" t="str">
        <f>IF(D64="","",LEFT(VLOOKUP(D64,ENTRANTS!$A$1:$H$1000,5,0),1))</f>
        <v>F</v>
      </c>
      <c r="L64" s="103">
        <f>IF(D64="","",COUNTIF($K$2:K64,K64))</f>
        <v>5</v>
      </c>
      <c r="M64" s="103" t="str">
        <f>IF(D64="","",VLOOKUP(D64,ENTRANTS!$A$1:$H$1000,4,0))</f>
        <v>F</v>
      </c>
      <c r="N64" s="103">
        <f>IF(D64="","",COUNTIF($M$2:M64,M64))</f>
        <v>3</v>
      </c>
      <c r="O64" s="108" t="str">
        <f>IF(D64="","",VLOOKUP(D64,ENTRANTS!$A$1:$H$1000,6,0))</f>
        <v>Wigan Harriers</v>
      </c>
      <c r="P64" s="86" t="str">
        <f t="shared" si="12"/>
        <v/>
      </c>
      <c r="Q64" s="31"/>
      <c r="R64" s="3" t="str">
        <f t="shared" si="13"/>
        <v>F Wigan Harriers</v>
      </c>
      <c r="S64" s="4">
        <f>IF(D64="","",COUNTIF($R$2:R64,R64))</f>
        <v>1</v>
      </c>
      <c r="T64" s="5" t="str">
        <f t="shared" si="21"/>
        <v/>
      </c>
      <c r="U64" s="35" t="str">
        <f>IF(AND(S64=4,K64="M",NOT(O64="Unattached")),SUMIF(R$2:R64,R64,L$2:L64),"")</f>
        <v/>
      </c>
      <c r="V64" s="5" t="str">
        <f t="shared" si="22"/>
        <v/>
      </c>
      <c r="W64" s="35" t="str">
        <f>IF(AND(S64=3,K64="F",NOT(O64="Unattached")),SUMIF(R$2:R64,R64,L$2:L64),"")</f>
        <v/>
      </c>
      <c r="X64" s="6" t="str">
        <f t="shared" si="16"/>
        <v/>
      </c>
      <c r="Y64" s="6" t="str">
        <f t="shared" si="17"/>
        <v/>
      </c>
      <c r="Z64" s="33" t="str">
        <f t="shared" si="18"/>
        <v>F Wigan Harriers 1</v>
      </c>
      <c r="AA64" s="33" t="str">
        <f>IF(K64="M",IF(S64&lt;&gt;4,"",VLOOKUP(CONCATENATE(R64," ",(S64-3)),$Z$2:AD64,5,0)),IF(S64&lt;&gt;3,"",VLOOKUP(CONCATENATE(R64," ",(S64-2)),$Z$2:AD64,5,0)))</f>
        <v/>
      </c>
      <c r="AB64" s="33" t="str">
        <f>IF(K64="M",IF(S64&lt;&gt;4,"",VLOOKUP(CONCATENATE(R64," ",(S64-2)),$Z$2:AD64,5,0)),IF(S64&lt;&gt;3,"",VLOOKUP(CONCATENATE(R64," ",(S64-1)),$Z$2:AD64,5,0)))</f>
        <v/>
      </c>
      <c r="AC64" s="33" t="str">
        <f>IF(K64="M",IF(S64&lt;&gt;4,"",VLOOKUP(CONCATENATE(R64," ",(S64-1)),$Z$2:AD64,5,0)),IF(S64&lt;&gt;3,"",VLOOKUP(CONCATENATE(R64," ",(S64)),$Z$2:AD64,5,0)))</f>
        <v/>
      </c>
      <c r="AD64" s="33" t="str">
        <f t="shared" si="19"/>
        <v>Kelly  Staunton</v>
      </c>
    </row>
    <row r="65" spans="1:30" x14ac:dyDescent="0.25">
      <c r="A65" s="65" t="str">
        <f t="shared" si="0"/>
        <v>M59</v>
      </c>
      <c r="B65" s="65" t="str">
        <f t="shared" si="20"/>
        <v>M556</v>
      </c>
      <c r="C65" s="103">
        <v>64</v>
      </c>
      <c r="D65" s="99">
        <v>21</v>
      </c>
      <c r="E65" s="100">
        <f t="shared" si="11"/>
        <v>1</v>
      </c>
      <c r="F65" s="100">
        <v>3</v>
      </c>
      <c r="G65" s="100">
        <v>11</v>
      </c>
      <c r="H65" s="107">
        <f t="shared" si="10"/>
        <v>4.387731481481482E-2</v>
      </c>
      <c r="I65" s="108" t="str">
        <f>IF(D65="","",VLOOKUP(D65,ENTRANTS!$A$1:$H$1000,2,0))</f>
        <v>Bill</v>
      </c>
      <c r="J65" s="108" t="str">
        <f>IF(D65="","",VLOOKUP(D65,ENTRANTS!$A$1:$H$1000,3,0))</f>
        <v>Beckett</v>
      </c>
      <c r="K65" s="103" t="str">
        <f>IF(D65="","",LEFT(VLOOKUP(D65,ENTRANTS!$A$1:$H$1000,5,0),1))</f>
        <v>M</v>
      </c>
      <c r="L65" s="103">
        <f>IF(D65="","",COUNTIF($K$2:K65,K65))</f>
        <v>59</v>
      </c>
      <c r="M65" s="103" t="str">
        <f>IF(D65="","",VLOOKUP(D65,ENTRANTS!$A$1:$H$1000,4,0))</f>
        <v>M55</v>
      </c>
      <c r="N65" s="103">
        <f>IF(D65="","",COUNTIF($M$2:M65,M65))</f>
        <v>6</v>
      </c>
      <c r="O65" s="108" t="str">
        <f>IF(D65="","",VLOOKUP(D65,ENTRANTS!$A$1:$H$1000,6,0))</f>
        <v>Chorley AC</v>
      </c>
      <c r="P65" s="86" t="str">
        <f t="shared" si="12"/>
        <v/>
      </c>
      <c r="Q65" s="31"/>
      <c r="R65" s="3" t="str">
        <f t="shared" si="13"/>
        <v>M Chorley AC</v>
      </c>
      <c r="S65" s="4">
        <f>IF(D65="","",COUNTIF($R$2:R65,R65))</f>
        <v>3</v>
      </c>
      <c r="T65" s="5" t="str">
        <f t="shared" si="21"/>
        <v/>
      </c>
      <c r="U65" s="35" t="str">
        <f>IF(AND(S65=4,K65="M",NOT(O65="Unattached")),SUMIF(R$2:R65,R65,L$2:L65),"")</f>
        <v/>
      </c>
      <c r="V65" s="5" t="str">
        <f t="shared" si="22"/>
        <v/>
      </c>
      <c r="W65" s="35" t="str">
        <f>IF(AND(S65=3,K65="F",NOT(O65="Unattached")),SUMIF(R$2:R65,R65,L$2:L65),"")</f>
        <v/>
      </c>
      <c r="X65" s="6" t="str">
        <f t="shared" si="16"/>
        <v/>
      </c>
      <c r="Y65" s="6" t="str">
        <f t="shared" si="17"/>
        <v/>
      </c>
      <c r="Z65" s="33" t="str">
        <f t="shared" si="18"/>
        <v>M Chorley AC 3</v>
      </c>
      <c r="AA65" s="33" t="str">
        <f>IF(K65="M",IF(S65&lt;&gt;4,"",VLOOKUP(CONCATENATE(R65," ",(S65-3)),$Z$2:AD65,5,0)),IF(S65&lt;&gt;3,"",VLOOKUP(CONCATENATE(R65," ",(S65-2)),$Z$2:AD65,5,0)))</f>
        <v/>
      </c>
      <c r="AB65" s="33" t="str">
        <f>IF(K65="M",IF(S65&lt;&gt;4,"",VLOOKUP(CONCATENATE(R65," ",(S65-2)),$Z$2:AD65,5,0)),IF(S65&lt;&gt;3,"",VLOOKUP(CONCATENATE(R65," ",(S65-1)),$Z$2:AD65,5,0)))</f>
        <v/>
      </c>
      <c r="AC65" s="33" t="str">
        <f>IF(K65="M",IF(S65&lt;&gt;4,"",VLOOKUP(CONCATENATE(R65," ",(S65-1)),$Z$2:AD65,5,0)),IF(S65&lt;&gt;3,"",VLOOKUP(CONCATENATE(R65," ",(S65)),$Z$2:AD65,5,0)))</f>
        <v/>
      </c>
      <c r="AD65" s="33" t="str">
        <f t="shared" si="19"/>
        <v>Bill Beckett</v>
      </c>
    </row>
    <row r="66" spans="1:30" x14ac:dyDescent="0.25">
      <c r="A66" s="65" t="str">
        <f t="shared" ref="A66:A129" si="23">IF(C66&lt;1,"",CONCATENATE(K66,L66))</f>
        <v>M60</v>
      </c>
      <c r="B66" s="65" t="str">
        <f t="shared" ref="B66:B129" si="24">IF(C66&lt;1,"",CONCATENATE(M66,N66))</f>
        <v>M4011</v>
      </c>
      <c r="C66" s="103">
        <v>65</v>
      </c>
      <c r="D66" s="99">
        <v>108</v>
      </c>
      <c r="E66" s="100">
        <f t="shared" si="11"/>
        <v>1</v>
      </c>
      <c r="F66" s="100">
        <v>3</v>
      </c>
      <c r="G66" s="100">
        <v>27</v>
      </c>
      <c r="H66" s="107">
        <f t="shared" si="10"/>
        <v>4.4062500000000004E-2</v>
      </c>
      <c r="I66" s="108" t="str">
        <f>IF(D66="","",VLOOKUP(D66,ENTRANTS!$A$1:$H$1000,2,0))</f>
        <v>Steven</v>
      </c>
      <c r="J66" s="108" t="str">
        <f>IF(D66="","",VLOOKUP(D66,ENTRANTS!$A$1:$H$1000,3,0))</f>
        <v>White</v>
      </c>
      <c r="K66" s="103" t="str">
        <f>IF(D66="","",LEFT(VLOOKUP(D66,ENTRANTS!$A$1:$H$1000,5,0),1))</f>
        <v>M</v>
      </c>
      <c r="L66" s="103">
        <f>IF(D66="","",COUNTIF($K$2:K66,K66))</f>
        <v>60</v>
      </c>
      <c r="M66" s="103" t="str">
        <f>IF(D66="","",VLOOKUP(D66,ENTRANTS!$A$1:$H$1000,4,0))</f>
        <v>M40</v>
      </c>
      <c r="N66" s="103">
        <f>IF(D66="","",COUNTIF($M$2:M66,M66))</f>
        <v>11</v>
      </c>
      <c r="O66" s="108" t="str">
        <f>IF(D66="","",VLOOKUP(D66,ENTRANTS!$A$1:$H$1000,6,0))</f>
        <v>Holcombe</v>
      </c>
      <c r="P66" s="86" t="str">
        <f t="shared" si="12"/>
        <v/>
      </c>
      <c r="Q66" s="31"/>
      <c r="R66" s="3" t="str">
        <f t="shared" si="13"/>
        <v>M Holcombe</v>
      </c>
      <c r="S66" s="4">
        <f>IF(D66="","",COUNTIF($R$2:R66,R66))</f>
        <v>2</v>
      </c>
      <c r="T66" s="5" t="str">
        <f t="shared" si="21"/>
        <v/>
      </c>
      <c r="U66" s="35" t="str">
        <f>IF(AND(S66=4,K66="M",NOT(O66="Unattached")),SUMIF(R$2:R66,R66,L$2:L66),"")</f>
        <v/>
      </c>
      <c r="V66" s="5" t="str">
        <f t="shared" si="22"/>
        <v/>
      </c>
      <c r="W66" s="35" t="str">
        <f>IF(AND(S66=3,K66="F",NOT(O66="Unattached")),SUMIF(R$2:R66,R66,L$2:L66),"")</f>
        <v/>
      </c>
      <c r="X66" s="6" t="str">
        <f t="shared" ref="X66:X129" si="25">IF(AND(O66&lt;&gt;"Unattached",OR(T66&lt;&gt;"",V66&lt;&gt;"")),O66,"")</f>
        <v/>
      </c>
      <c r="Y66" s="6" t="str">
        <f t="shared" si="17"/>
        <v/>
      </c>
      <c r="Z66" s="33" t="str">
        <f t="shared" ref="Z66:Z129" si="26">CONCATENATE(R66," ",S66)</f>
        <v>M Holcombe 2</v>
      </c>
      <c r="AA66" s="33" t="str">
        <f>IF(K66="M",IF(S66&lt;&gt;4,"",VLOOKUP(CONCATENATE(R66," ",(S66-3)),$Z$2:AD66,5,0)),IF(S66&lt;&gt;3,"",VLOOKUP(CONCATENATE(R66," ",(S66-2)),$Z$2:AD66,5,0)))</f>
        <v/>
      </c>
      <c r="AB66" s="33" t="str">
        <f>IF(K66="M",IF(S66&lt;&gt;4,"",VLOOKUP(CONCATENATE(R66," ",(S66-2)),$Z$2:AD66,5,0)),IF(S66&lt;&gt;3,"",VLOOKUP(CONCATENATE(R66," ",(S66-1)),$Z$2:AD66,5,0)))</f>
        <v/>
      </c>
      <c r="AC66" s="33" t="str">
        <f>IF(K66="M",IF(S66&lt;&gt;4,"",VLOOKUP(CONCATENATE(R66," ",(S66-1)),$Z$2:AD66,5,0)),IF(S66&lt;&gt;3,"",VLOOKUP(CONCATENATE(R66," ",(S66)),$Z$2:AD66,5,0)))</f>
        <v/>
      </c>
      <c r="AD66" s="33" t="str">
        <f t="shared" si="19"/>
        <v>Steven White</v>
      </c>
    </row>
    <row r="67" spans="1:30" x14ac:dyDescent="0.25">
      <c r="A67" s="65" t="str">
        <f t="shared" si="23"/>
        <v>M61</v>
      </c>
      <c r="B67" s="65" t="str">
        <f t="shared" si="24"/>
        <v>M5012</v>
      </c>
      <c r="C67" s="103">
        <v>66</v>
      </c>
      <c r="D67" s="99">
        <v>115</v>
      </c>
      <c r="E67" s="100">
        <f t="shared" si="11"/>
        <v>1</v>
      </c>
      <c r="F67" s="100">
        <v>3</v>
      </c>
      <c r="G67" s="100">
        <v>40</v>
      </c>
      <c r="H67" s="107">
        <f t="shared" ref="H67:H130" si="27">IF(D67="","",($E67+$F67/60+$G67/3600)/24)</f>
        <v>4.4212962962962961E-2</v>
      </c>
      <c r="I67" s="108" t="str">
        <f>IF(D67="","",VLOOKUP(D67,ENTRANTS!$A$1:$H$1000,2,0))</f>
        <v>Christian</v>
      </c>
      <c r="J67" s="108" t="str">
        <f>IF(D67="","",VLOOKUP(D67,ENTRANTS!$A$1:$H$1000,3,0))</f>
        <v>Ellis</v>
      </c>
      <c r="K67" s="103" t="str">
        <f>IF(D67="","",LEFT(VLOOKUP(D67,ENTRANTS!$A$1:$H$1000,5,0),1))</f>
        <v>M</v>
      </c>
      <c r="L67" s="103">
        <f>IF(D67="","",COUNTIF($K$2:K67,K67))</f>
        <v>61</v>
      </c>
      <c r="M67" s="103" t="str">
        <f>IF(D67="","",VLOOKUP(D67,ENTRANTS!$A$1:$H$1000,4,0))</f>
        <v>M50</v>
      </c>
      <c r="N67" s="103">
        <f>IF(D67="","",COUNTIF($M$2:M67,M67))</f>
        <v>12</v>
      </c>
      <c r="O67" s="108" t="str">
        <f>IF(D67="","",VLOOKUP(D67,ENTRANTS!$A$1:$H$1000,6,0))</f>
        <v>Unattached</v>
      </c>
      <c r="P67" s="86" t="str">
        <f t="shared" ref="P67:P130" si="28">IF(D67&lt;1,"",IF(COUNTIF($D$2:$D$501,D67)=1,"","DUPLICATE"))</f>
        <v/>
      </c>
      <c r="Q67" s="31"/>
      <c r="R67" s="3" t="str">
        <f t="shared" ref="R67:R130" si="29">IF(D67="","",CONCATENATE(K67," ",O67))</f>
        <v>M Unattached</v>
      </c>
      <c r="S67" s="4">
        <f>IF(D67="","",COUNTIF($R$2:R67,R67))</f>
        <v>12</v>
      </c>
      <c r="T67" s="5" t="str">
        <f t="shared" si="21"/>
        <v/>
      </c>
      <c r="U67" s="35" t="str">
        <f>IF(AND(S67=4,K67="M",NOT(O67="Unattached")),SUMIF(R$2:R67,R67,L$2:L67),"")</f>
        <v/>
      </c>
      <c r="V67" s="5" t="str">
        <f t="shared" si="22"/>
        <v/>
      </c>
      <c r="W67" s="35" t="str">
        <f>IF(AND(S67=3,K67="F",NOT(O67="Unattached")),SUMIF(R$2:R67,R67,L$2:L67),"")</f>
        <v/>
      </c>
      <c r="X67" s="6" t="str">
        <f t="shared" si="25"/>
        <v/>
      </c>
      <c r="Y67" s="6" t="str">
        <f t="shared" ref="Y67:Y130" si="30">IF(X67="","",IF(K67="M",CONCATENATE(X67," (",AA67,", ",AB67,", ",AC67,", ",AD67,")"),CONCATENATE(X67," (",AA67,", ",AB67,", ",AC67,")")))</f>
        <v/>
      </c>
      <c r="Z67" s="33" t="str">
        <f t="shared" si="26"/>
        <v>M Unattached 12</v>
      </c>
      <c r="AA67" s="33" t="str">
        <f>IF(K67="M",IF(S67&lt;&gt;4,"",VLOOKUP(CONCATENATE(R67," ",(S67-3)),$Z$2:AD67,5,0)),IF(S67&lt;&gt;3,"",VLOOKUP(CONCATENATE(R67," ",(S67-2)),$Z$2:AD67,5,0)))</f>
        <v/>
      </c>
      <c r="AB67" s="33" t="str">
        <f>IF(K67="M",IF(S67&lt;&gt;4,"",VLOOKUP(CONCATENATE(R67," ",(S67-2)),$Z$2:AD67,5,0)),IF(S67&lt;&gt;3,"",VLOOKUP(CONCATENATE(R67," ",(S67-1)),$Z$2:AD67,5,0)))</f>
        <v/>
      </c>
      <c r="AC67" s="33" t="str">
        <f>IF(K67="M",IF(S67&lt;&gt;4,"",VLOOKUP(CONCATENATE(R67," ",(S67-1)),$Z$2:AD67,5,0)),IF(S67&lt;&gt;3,"",VLOOKUP(CONCATENATE(R67," ",(S67)),$Z$2:AD67,5,0)))</f>
        <v/>
      </c>
      <c r="AD67" s="33" t="str">
        <f t="shared" ref="AD67:AD130" si="31">IF(AND(O67&lt;&gt;"Unattached",S67&lt;=4),CONCATENATE(I67," ",J67),"")</f>
        <v/>
      </c>
    </row>
    <row r="68" spans="1:30" x14ac:dyDescent="0.25">
      <c r="A68" s="65" t="str">
        <f t="shared" si="23"/>
        <v>M62</v>
      </c>
      <c r="B68" s="65" t="str">
        <f t="shared" si="24"/>
        <v>M651</v>
      </c>
      <c r="C68" s="103">
        <v>67</v>
      </c>
      <c r="D68" s="99">
        <v>119</v>
      </c>
      <c r="E68" s="100">
        <f t="shared" ref="E68:E131" si="32">E67</f>
        <v>1</v>
      </c>
      <c r="F68" s="100">
        <v>3</v>
      </c>
      <c r="G68" s="100">
        <v>54</v>
      </c>
      <c r="H68" s="107">
        <f t="shared" si="27"/>
        <v>4.4374999999999998E-2</v>
      </c>
      <c r="I68" s="108" t="str">
        <f>IF(D68="","",VLOOKUP(D68,ENTRANTS!$A$1:$H$1000,2,0))</f>
        <v>Geoff</v>
      </c>
      <c r="J68" s="108" t="str">
        <f>IF(D68="","",VLOOKUP(D68,ENTRANTS!$A$1:$H$1000,3,0))</f>
        <v>Gough</v>
      </c>
      <c r="K68" s="103" t="str">
        <f>IF(D68="","",LEFT(VLOOKUP(D68,ENTRANTS!$A$1:$H$1000,5,0),1))</f>
        <v>M</v>
      </c>
      <c r="L68" s="103">
        <f>IF(D68="","",COUNTIF($K$2:K68,K68))</f>
        <v>62</v>
      </c>
      <c r="M68" s="103" t="str">
        <f>IF(D68="","",VLOOKUP(D68,ENTRANTS!$A$1:$H$1000,4,0))</f>
        <v>M65</v>
      </c>
      <c r="N68" s="103">
        <f>IF(D68="","",COUNTIF($M$2:M68,M68))</f>
        <v>1</v>
      </c>
      <c r="O68" s="108" t="str">
        <f>IF(D68="","",VLOOKUP(D68,ENTRANTS!$A$1:$H$1000,6,0))</f>
        <v>Clayton Le Moors AC</v>
      </c>
      <c r="P68" s="86" t="str">
        <f t="shared" si="28"/>
        <v/>
      </c>
      <c r="Q68" s="31"/>
      <c r="R68" s="3" t="str">
        <f t="shared" si="29"/>
        <v>M Clayton Le Moors AC</v>
      </c>
      <c r="S68" s="4">
        <f>IF(D68="","",COUNTIF($R$2:R68,R68))</f>
        <v>1</v>
      </c>
      <c r="T68" s="5" t="str">
        <f t="shared" si="21"/>
        <v/>
      </c>
      <c r="U68" s="35" t="str">
        <f>IF(AND(S68=4,K68="M",NOT(O68="Unattached")),SUMIF(R$2:R68,R68,L$2:L68),"")</f>
        <v/>
      </c>
      <c r="V68" s="5" t="str">
        <f t="shared" si="22"/>
        <v/>
      </c>
      <c r="W68" s="35" t="str">
        <f>IF(AND(S68=3,K68="F",NOT(O68="Unattached")),SUMIF(R$2:R68,R68,L$2:L68),"")</f>
        <v/>
      </c>
      <c r="X68" s="6" t="str">
        <f t="shared" si="25"/>
        <v/>
      </c>
      <c r="Y68" s="6" t="str">
        <f t="shared" si="30"/>
        <v/>
      </c>
      <c r="Z68" s="33" t="str">
        <f t="shared" si="26"/>
        <v>M Clayton Le Moors AC 1</v>
      </c>
      <c r="AA68" s="33" t="str">
        <f>IF(K68="M",IF(S68&lt;&gt;4,"",VLOOKUP(CONCATENATE(R68," ",(S68-3)),$Z$2:AD68,5,0)),IF(S68&lt;&gt;3,"",VLOOKUP(CONCATENATE(R68," ",(S68-2)),$Z$2:AD68,5,0)))</f>
        <v/>
      </c>
      <c r="AB68" s="33" t="str">
        <f>IF(K68="M",IF(S68&lt;&gt;4,"",VLOOKUP(CONCATENATE(R68," ",(S68-2)),$Z$2:AD68,5,0)),IF(S68&lt;&gt;3,"",VLOOKUP(CONCATENATE(R68," ",(S68-1)),$Z$2:AD68,5,0)))</f>
        <v/>
      </c>
      <c r="AC68" s="33" t="str">
        <f>IF(K68="M",IF(S68&lt;&gt;4,"",VLOOKUP(CONCATENATE(R68," ",(S68-1)),$Z$2:AD68,5,0)),IF(S68&lt;&gt;3,"",VLOOKUP(CONCATENATE(R68," ",(S68)),$Z$2:AD68,5,0)))</f>
        <v/>
      </c>
      <c r="AD68" s="33" t="str">
        <f t="shared" si="31"/>
        <v>Geoff Gough</v>
      </c>
    </row>
    <row r="69" spans="1:30" x14ac:dyDescent="0.25">
      <c r="A69" s="65" t="str">
        <f t="shared" si="23"/>
        <v>F6</v>
      </c>
      <c r="B69" s="65" t="str">
        <f t="shared" si="24"/>
        <v>F402</v>
      </c>
      <c r="C69" s="103">
        <v>68</v>
      </c>
      <c r="D69" s="99">
        <v>88</v>
      </c>
      <c r="E69" s="100">
        <f t="shared" si="32"/>
        <v>1</v>
      </c>
      <c r="F69" s="100">
        <v>4</v>
      </c>
      <c r="G69" s="100">
        <v>2</v>
      </c>
      <c r="H69" s="107">
        <f t="shared" si="27"/>
        <v>4.4467592592592593E-2</v>
      </c>
      <c r="I69" s="108" t="str">
        <f>IF(D69="","",VLOOKUP(D69,ENTRANTS!$A$1:$H$1000,2,0))</f>
        <v>Joanne</v>
      </c>
      <c r="J69" s="108" t="str">
        <f>IF(D69="","",VLOOKUP(D69,ENTRANTS!$A$1:$H$1000,3,0))</f>
        <v>Cleaver</v>
      </c>
      <c r="K69" s="103" t="str">
        <f>IF(D69="","",LEFT(VLOOKUP(D69,ENTRANTS!$A$1:$H$1000,5,0),1))</f>
        <v>F</v>
      </c>
      <c r="L69" s="103">
        <f>IF(D69="","",COUNTIF($K$2:K69,K69))</f>
        <v>6</v>
      </c>
      <c r="M69" s="103" t="str">
        <f>IF(D69="","",VLOOKUP(D69,ENTRANTS!$A$1:$H$1000,4,0))</f>
        <v>F40</v>
      </c>
      <c r="N69" s="103">
        <f>IF(D69="","",COUNTIF($M$2:M69,M69))</f>
        <v>2</v>
      </c>
      <c r="O69" s="108" t="str">
        <f>IF(D69="","",VLOOKUP(D69,ENTRANTS!$A$1:$H$1000,6,0))</f>
        <v>Rossendale Harriers</v>
      </c>
      <c r="P69" s="86" t="str">
        <f t="shared" si="28"/>
        <v/>
      </c>
      <c r="Q69" s="31"/>
      <c r="R69" s="3" t="str">
        <f t="shared" si="29"/>
        <v>F Rossendale Harriers</v>
      </c>
      <c r="S69" s="4">
        <f>IF(D69="","",COUNTIF($R$2:R69,R69))</f>
        <v>3</v>
      </c>
      <c r="T69" s="5" t="str">
        <f t="shared" si="21"/>
        <v/>
      </c>
      <c r="U69" s="35" t="str">
        <f>IF(AND(S69=4,K69="M",NOT(O69="Unattached")),SUMIF(R$2:R69,R69,L$2:L69),"")</f>
        <v/>
      </c>
      <c r="V69" s="5">
        <f t="shared" si="22"/>
        <v>1</v>
      </c>
      <c r="W69" s="35">
        <f>IF(AND(S69=3,K69="F",NOT(O69="Unattached")),SUMIF(R$2:R69,R69,L$2:L69),"")</f>
        <v>13</v>
      </c>
      <c r="X69" s="6" t="str">
        <f t="shared" si="25"/>
        <v>Rossendale Harriers</v>
      </c>
      <c r="Y69" s="6" t="str">
        <f t="shared" si="30"/>
        <v>Rossendale Harriers (Josephine Wells, Anne-Marie Hindle, Joanne Cleaver)</v>
      </c>
      <c r="Z69" s="33" t="str">
        <f t="shared" si="26"/>
        <v>F Rossendale Harriers 3</v>
      </c>
      <c r="AA69" s="33" t="str">
        <f>IF(K69="M",IF(S69&lt;&gt;4,"",VLOOKUP(CONCATENATE(R69," ",(S69-3)),$Z$2:AD69,5,0)),IF(S69&lt;&gt;3,"",VLOOKUP(CONCATENATE(R69," ",(S69-2)),$Z$2:AD69,5,0)))</f>
        <v>Josephine Wells</v>
      </c>
      <c r="AB69" s="33" t="str">
        <f>IF(K69="M",IF(S69&lt;&gt;4,"",VLOOKUP(CONCATENATE(R69," ",(S69-2)),$Z$2:AD69,5,0)),IF(S69&lt;&gt;3,"",VLOOKUP(CONCATENATE(R69," ",(S69-1)),$Z$2:AD69,5,0)))</f>
        <v>Anne-Marie Hindle</v>
      </c>
      <c r="AC69" s="33" t="str">
        <f>IF(K69="M",IF(S69&lt;&gt;4,"",VLOOKUP(CONCATENATE(R69," ",(S69-1)),$Z$2:AD69,5,0)),IF(S69&lt;&gt;3,"",VLOOKUP(CONCATENATE(R69," ",(S69)),$Z$2:AD69,5,0)))</f>
        <v>Joanne Cleaver</v>
      </c>
      <c r="AD69" s="33" t="str">
        <f t="shared" si="31"/>
        <v>Joanne Cleaver</v>
      </c>
    </row>
    <row r="70" spans="1:30" x14ac:dyDescent="0.25">
      <c r="A70" s="65" t="str">
        <f t="shared" si="23"/>
        <v>M63</v>
      </c>
      <c r="B70" s="65" t="str">
        <f t="shared" si="24"/>
        <v>M4513</v>
      </c>
      <c r="C70" s="103">
        <v>69</v>
      </c>
      <c r="D70" s="99">
        <v>117</v>
      </c>
      <c r="E70" s="100">
        <f t="shared" si="32"/>
        <v>1</v>
      </c>
      <c r="F70" s="100">
        <v>4</v>
      </c>
      <c r="G70" s="100">
        <v>9</v>
      </c>
      <c r="H70" s="107">
        <f t="shared" si="27"/>
        <v>4.4548611111111108E-2</v>
      </c>
      <c r="I70" s="108" t="str">
        <f>IF(D70="","",VLOOKUP(D70,ENTRANTS!$A$1:$H$1000,2,0))</f>
        <v>Dave</v>
      </c>
      <c r="J70" s="108" t="str">
        <f>IF(D70="","",VLOOKUP(D70,ENTRANTS!$A$1:$H$1000,3,0))</f>
        <v>Dodd</v>
      </c>
      <c r="K70" s="103" t="str">
        <f>IF(D70="","",LEFT(VLOOKUP(D70,ENTRANTS!$A$1:$H$1000,5,0),1))</f>
        <v>M</v>
      </c>
      <c r="L70" s="103">
        <f>IF(D70="","",COUNTIF($K$2:K70,K70))</f>
        <v>63</v>
      </c>
      <c r="M70" s="103" t="str">
        <f>IF(D70="","",VLOOKUP(D70,ENTRANTS!$A$1:$H$1000,4,0))</f>
        <v>M45</v>
      </c>
      <c r="N70" s="103">
        <f>IF(D70="","",COUNTIF($M$2:M70,M70))</f>
        <v>13</v>
      </c>
      <c r="O70" s="108" t="str">
        <f>IF(D70="","",VLOOKUP(D70,ENTRANTS!$A$1:$H$1000,6,0))</f>
        <v>Unattached</v>
      </c>
      <c r="P70" s="86" t="str">
        <f t="shared" si="28"/>
        <v/>
      </c>
      <c r="Q70" s="31"/>
      <c r="R70" s="3" t="str">
        <f t="shared" si="29"/>
        <v>M Unattached</v>
      </c>
      <c r="S70" s="4">
        <f>IF(D70="","",COUNTIF($R$2:R70,R70))</f>
        <v>13</v>
      </c>
      <c r="T70" s="5" t="str">
        <f t="shared" si="21"/>
        <v/>
      </c>
      <c r="U70" s="35" t="str">
        <f>IF(AND(S70=4,K70="M",NOT(O70="Unattached")),SUMIF(R$2:R70,R70,L$2:L70),"")</f>
        <v/>
      </c>
      <c r="V70" s="5" t="str">
        <f t="shared" si="22"/>
        <v/>
      </c>
      <c r="W70" s="35" t="str">
        <f>IF(AND(S70=3,K70="F",NOT(O70="Unattached")),SUMIF(R$2:R70,R70,L$2:L70),"")</f>
        <v/>
      </c>
      <c r="X70" s="6" t="str">
        <f t="shared" si="25"/>
        <v/>
      </c>
      <c r="Y70" s="6" t="str">
        <f t="shared" si="30"/>
        <v/>
      </c>
      <c r="Z70" s="33" t="str">
        <f t="shared" si="26"/>
        <v>M Unattached 13</v>
      </c>
      <c r="AA70" s="33" t="str">
        <f>IF(K70="M",IF(S70&lt;&gt;4,"",VLOOKUP(CONCATENATE(R70," ",(S70-3)),$Z$2:AD70,5,0)),IF(S70&lt;&gt;3,"",VLOOKUP(CONCATENATE(R70," ",(S70-2)),$Z$2:AD70,5,0)))</f>
        <v/>
      </c>
      <c r="AB70" s="33" t="str">
        <f>IF(K70="M",IF(S70&lt;&gt;4,"",VLOOKUP(CONCATENATE(R70," ",(S70-2)),$Z$2:AD70,5,0)),IF(S70&lt;&gt;3,"",VLOOKUP(CONCATENATE(R70," ",(S70-1)),$Z$2:AD70,5,0)))</f>
        <v/>
      </c>
      <c r="AC70" s="33" t="str">
        <f>IF(K70="M",IF(S70&lt;&gt;4,"",VLOOKUP(CONCATENATE(R70," ",(S70-1)),$Z$2:AD70,5,0)),IF(S70&lt;&gt;3,"",VLOOKUP(CONCATENATE(R70," ",(S70)),$Z$2:AD70,5,0)))</f>
        <v/>
      </c>
      <c r="AD70" s="33" t="str">
        <f t="shared" si="31"/>
        <v/>
      </c>
    </row>
    <row r="71" spans="1:30" x14ac:dyDescent="0.25">
      <c r="A71" s="65" t="str">
        <f t="shared" si="23"/>
        <v>M64</v>
      </c>
      <c r="B71" s="65" t="str">
        <f t="shared" si="24"/>
        <v>M5013</v>
      </c>
      <c r="C71" s="103">
        <v>70</v>
      </c>
      <c r="D71" s="99">
        <v>15</v>
      </c>
      <c r="E71" s="100">
        <f t="shared" si="32"/>
        <v>1</v>
      </c>
      <c r="F71" s="100">
        <v>4</v>
      </c>
      <c r="G71" s="100">
        <v>27</v>
      </c>
      <c r="H71" s="107">
        <f t="shared" si="27"/>
        <v>4.4756944444444446E-2</v>
      </c>
      <c r="I71" s="108" t="str">
        <f>IF(D71="","",VLOOKUP(D71,ENTRANTS!$A$1:$H$1000,2,0))</f>
        <v>Steve</v>
      </c>
      <c r="J71" s="108" t="str">
        <f>IF(D71="","",VLOOKUP(D71,ENTRANTS!$A$1:$H$1000,3,0))</f>
        <v>Randall</v>
      </c>
      <c r="K71" s="103" t="str">
        <f>IF(D71="","",LEFT(VLOOKUP(D71,ENTRANTS!$A$1:$H$1000,5,0),1))</f>
        <v>M</v>
      </c>
      <c r="L71" s="103">
        <f>IF(D71="","",COUNTIF($K$2:K71,K71))</f>
        <v>64</v>
      </c>
      <c r="M71" s="103" t="str">
        <f>IF(D71="","",VLOOKUP(D71,ENTRANTS!$A$1:$H$1000,4,0))</f>
        <v>M50</v>
      </c>
      <c r="N71" s="103">
        <f>IF(D71="","",COUNTIF($M$2:M71,M71))</f>
        <v>13</v>
      </c>
      <c r="O71" s="108" t="str">
        <f>IF(D71="","",VLOOKUP(D71,ENTRANTS!$A$1:$H$1000,6,0))</f>
        <v>Meltham AC</v>
      </c>
      <c r="P71" s="86" t="str">
        <f t="shared" si="28"/>
        <v/>
      </c>
      <c r="Q71" s="31"/>
      <c r="R71" s="3" t="str">
        <f t="shared" si="29"/>
        <v>M Meltham AC</v>
      </c>
      <c r="S71" s="4">
        <f>IF(D71="","",COUNTIF($R$2:R71,R71))</f>
        <v>1</v>
      </c>
      <c r="T71" s="5" t="str">
        <f t="shared" si="21"/>
        <v/>
      </c>
      <c r="U71" s="35" t="str">
        <f>IF(AND(S71=4,K71="M",NOT(O71="Unattached")),SUMIF(R$2:R71,R71,L$2:L71),"")</f>
        <v/>
      </c>
      <c r="V71" s="5" t="str">
        <f t="shared" si="22"/>
        <v/>
      </c>
      <c r="W71" s="35" t="str">
        <f>IF(AND(S71=3,K71="F",NOT(O71="Unattached")),SUMIF(R$2:R71,R71,L$2:L71),"")</f>
        <v/>
      </c>
      <c r="X71" s="6" t="str">
        <f t="shared" si="25"/>
        <v/>
      </c>
      <c r="Y71" s="6" t="str">
        <f t="shared" si="30"/>
        <v/>
      </c>
      <c r="Z71" s="33" t="str">
        <f t="shared" si="26"/>
        <v>M Meltham AC 1</v>
      </c>
      <c r="AA71" s="33" t="str">
        <f>IF(K71="M",IF(S71&lt;&gt;4,"",VLOOKUP(CONCATENATE(R71," ",(S71-3)),$Z$2:AD71,5,0)),IF(S71&lt;&gt;3,"",VLOOKUP(CONCATENATE(R71," ",(S71-2)),$Z$2:AD71,5,0)))</f>
        <v/>
      </c>
      <c r="AB71" s="33" t="str">
        <f>IF(K71="M",IF(S71&lt;&gt;4,"",VLOOKUP(CONCATENATE(R71," ",(S71-2)),$Z$2:AD71,5,0)),IF(S71&lt;&gt;3,"",VLOOKUP(CONCATENATE(R71," ",(S71-1)),$Z$2:AD71,5,0)))</f>
        <v/>
      </c>
      <c r="AC71" s="33" t="str">
        <f>IF(K71="M",IF(S71&lt;&gt;4,"",VLOOKUP(CONCATENATE(R71," ",(S71-1)),$Z$2:AD71,5,0)),IF(S71&lt;&gt;3,"",VLOOKUP(CONCATENATE(R71," ",(S71)),$Z$2:AD71,5,0)))</f>
        <v/>
      </c>
      <c r="AD71" s="33" t="str">
        <f t="shared" si="31"/>
        <v>Steve Randall</v>
      </c>
    </row>
    <row r="72" spans="1:30" x14ac:dyDescent="0.25">
      <c r="A72" s="65" t="str">
        <f t="shared" si="23"/>
        <v>F7</v>
      </c>
      <c r="B72" s="65" t="str">
        <f t="shared" si="24"/>
        <v>F601</v>
      </c>
      <c r="C72" s="103">
        <v>71</v>
      </c>
      <c r="D72" s="99">
        <v>107</v>
      </c>
      <c r="E72" s="100">
        <f t="shared" si="32"/>
        <v>1</v>
      </c>
      <c r="F72" s="100">
        <v>4</v>
      </c>
      <c r="G72" s="100">
        <v>47</v>
      </c>
      <c r="H72" s="107">
        <f t="shared" si="27"/>
        <v>4.4988425925925925E-2</v>
      </c>
      <c r="I72" s="108" t="str">
        <f>IF(D72="","",VLOOKUP(D72,ENTRANTS!$A$1:$H$1000,2,0))</f>
        <v xml:space="preserve">Kath </v>
      </c>
      <c r="J72" s="108" t="str">
        <f>IF(D72="","",VLOOKUP(D72,ENTRANTS!$A$1:$H$1000,3,0))</f>
        <v>Brierley</v>
      </c>
      <c r="K72" s="103" t="str">
        <f>IF(D72="","",LEFT(VLOOKUP(D72,ENTRANTS!$A$1:$H$1000,5,0),1))</f>
        <v>F</v>
      </c>
      <c r="L72" s="103">
        <f>IF(D72="","",COUNTIF($K$2:K72,K72))</f>
        <v>7</v>
      </c>
      <c r="M72" s="103" t="str">
        <f>IF(D72="","",VLOOKUP(D72,ENTRANTS!$A$1:$H$1000,4,0))</f>
        <v>F60</v>
      </c>
      <c r="N72" s="103">
        <f>IF(D72="","",COUNTIF($M$2:M72,M72))</f>
        <v>1</v>
      </c>
      <c r="O72" s="108" t="str">
        <f>IF(D72="","",VLOOKUP(D72,ENTRANTS!$A$1:$H$1000,6,0))</f>
        <v xml:space="preserve">Todmorden </v>
      </c>
      <c r="P72" s="86" t="str">
        <f t="shared" si="28"/>
        <v/>
      </c>
      <c r="Q72" s="31"/>
      <c r="R72" s="3" t="str">
        <f t="shared" si="29"/>
        <v xml:space="preserve">F Todmorden </v>
      </c>
      <c r="S72" s="4">
        <f>IF(D72="","",COUNTIF($R$2:R72,R72))</f>
        <v>1</v>
      </c>
      <c r="T72" s="5" t="str">
        <f t="shared" si="21"/>
        <v/>
      </c>
      <c r="U72" s="35" t="str">
        <f>IF(AND(S72=4,K72="M",NOT(O72="Unattached")),SUMIF(R$2:R72,R72,L$2:L72),"")</f>
        <v/>
      </c>
      <c r="V72" s="5" t="str">
        <f t="shared" si="22"/>
        <v/>
      </c>
      <c r="W72" s="35" t="str">
        <f>IF(AND(S72=3,K72="F",NOT(O72="Unattached")),SUMIF(R$2:R72,R72,L$2:L72),"")</f>
        <v/>
      </c>
      <c r="X72" s="6" t="str">
        <f t="shared" si="25"/>
        <v/>
      </c>
      <c r="Y72" s="6" t="str">
        <f t="shared" si="30"/>
        <v/>
      </c>
      <c r="Z72" s="33" t="str">
        <f t="shared" si="26"/>
        <v>F Todmorden  1</v>
      </c>
      <c r="AA72" s="33" t="str">
        <f>IF(K72="M",IF(S72&lt;&gt;4,"",VLOOKUP(CONCATENATE(R72," ",(S72-3)),$Z$2:AD72,5,0)),IF(S72&lt;&gt;3,"",VLOOKUP(CONCATENATE(R72," ",(S72-2)),$Z$2:AD72,5,0)))</f>
        <v/>
      </c>
      <c r="AB72" s="33" t="str">
        <f>IF(K72="M",IF(S72&lt;&gt;4,"",VLOOKUP(CONCATENATE(R72," ",(S72-2)),$Z$2:AD72,5,0)),IF(S72&lt;&gt;3,"",VLOOKUP(CONCATENATE(R72," ",(S72-1)),$Z$2:AD72,5,0)))</f>
        <v/>
      </c>
      <c r="AC72" s="33" t="str">
        <f>IF(K72="M",IF(S72&lt;&gt;4,"",VLOOKUP(CONCATENATE(R72," ",(S72-1)),$Z$2:AD72,5,0)),IF(S72&lt;&gt;3,"",VLOOKUP(CONCATENATE(R72," ",(S72)),$Z$2:AD72,5,0)))</f>
        <v/>
      </c>
      <c r="AD72" s="33" t="str">
        <f t="shared" si="31"/>
        <v>Kath  Brierley</v>
      </c>
    </row>
    <row r="73" spans="1:30" x14ac:dyDescent="0.25">
      <c r="A73" s="65" t="str">
        <f t="shared" si="23"/>
        <v>M65</v>
      </c>
      <c r="B73" s="65" t="str">
        <f t="shared" si="24"/>
        <v>M5014</v>
      </c>
      <c r="C73" s="103">
        <v>72</v>
      </c>
      <c r="D73" s="99">
        <v>57</v>
      </c>
      <c r="E73" s="100">
        <f t="shared" si="32"/>
        <v>1</v>
      </c>
      <c r="F73" s="100">
        <v>4</v>
      </c>
      <c r="G73" s="100">
        <v>53</v>
      </c>
      <c r="H73" s="107">
        <f t="shared" si="27"/>
        <v>4.5057870370370373E-2</v>
      </c>
      <c r="I73" s="108" t="str">
        <f>IF(D73="","",VLOOKUP(D73,ENTRANTS!$A$1:$H$1000,2,0))</f>
        <v xml:space="preserve">David </v>
      </c>
      <c r="J73" s="108" t="str">
        <f>IF(D73="","",VLOOKUP(D73,ENTRANTS!$A$1:$H$1000,3,0))</f>
        <v>Kenneford</v>
      </c>
      <c r="K73" s="103" t="str">
        <f>IF(D73="","",LEFT(VLOOKUP(D73,ENTRANTS!$A$1:$H$1000,5,0),1))</f>
        <v>M</v>
      </c>
      <c r="L73" s="103">
        <f>IF(D73="","",COUNTIF($K$2:K73,K73))</f>
        <v>65</v>
      </c>
      <c r="M73" s="103" t="str">
        <f>IF(D73="","",VLOOKUP(D73,ENTRANTS!$A$1:$H$1000,4,0))</f>
        <v>M50</v>
      </c>
      <c r="N73" s="103">
        <f>IF(D73="","",COUNTIF($M$2:M73,M73))</f>
        <v>14</v>
      </c>
      <c r="O73" s="108" t="str">
        <f>IF(D73="","",VLOOKUP(D73,ENTRANTS!$A$1:$H$1000,6,0))</f>
        <v>Accrington RR</v>
      </c>
      <c r="P73" s="86" t="str">
        <f t="shared" si="28"/>
        <v/>
      </c>
      <c r="Q73" s="31"/>
      <c r="R73" s="3" t="str">
        <f t="shared" si="29"/>
        <v>M Accrington RR</v>
      </c>
      <c r="S73" s="4">
        <f>IF(D73="","",COUNTIF($R$2:R73,R73))</f>
        <v>2</v>
      </c>
      <c r="T73" s="5" t="str">
        <f t="shared" si="21"/>
        <v/>
      </c>
      <c r="U73" s="35" t="str">
        <f>IF(AND(S73=4,K73="M",NOT(O73="Unattached")),SUMIF(R$2:R73,R73,L$2:L73),"")</f>
        <v/>
      </c>
      <c r="V73" s="5" t="str">
        <f t="shared" si="22"/>
        <v/>
      </c>
      <c r="W73" s="35" t="str">
        <f>IF(AND(S73=3,K73="F",NOT(O73="Unattached")),SUMIF(R$2:R73,R73,L$2:L73),"")</f>
        <v/>
      </c>
      <c r="X73" s="6" t="str">
        <f t="shared" si="25"/>
        <v/>
      </c>
      <c r="Y73" s="6" t="str">
        <f t="shared" si="30"/>
        <v/>
      </c>
      <c r="Z73" s="33" t="str">
        <f t="shared" si="26"/>
        <v>M Accrington RR 2</v>
      </c>
      <c r="AA73" s="33" t="str">
        <f>IF(K73="M",IF(S73&lt;&gt;4,"",VLOOKUP(CONCATENATE(R73," ",(S73-3)),$Z$2:AD73,5,0)),IF(S73&lt;&gt;3,"",VLOOKUP(CONCATENATE(R73," ",(S73-2)),$Z$2:AD73,5,0)))</f>
        <v/>
      </c>
      <c r="AB73" s="33" t="str">
        <f>IF(K73="M",IF(S73&lt;&gt;4,"",VLOOKUP(CONCATENATE(R73," ",(S73-2)),$Z$2:AD73,5,0)),IF(S73&lt;&gt;3,"",VLOOKUP(CONCATENATE(R73," ",(S73-1)),$Z$2:AD73,5,0)))</f>
        <v/>
      </c>
      <c r="AC73" s="33" t="str">
        <f>IF(K73="M",IF(S73&lt;&gt;4,"",VLOOKUP(CONCATENATE(R73," ",(S73-1)),$Z$2:AD73,5,0)),IF(S73&lt;&gt;3,"",VLOOKUP(CONCATENATE(R73," ",(S73)),$Z$2:AD73,5,0)))</f>
        <v/>
      </c>
      <c r="AD73" s="33" t="str">
        <f t="shared" si="31"/>
        <v>David  Kenneford</v>
      </c>
    </row>
    <row r="74" spans="1:30" x14ac:dyDescent="0.25">
      <c r="A74" s="65" t="str">
        <f t="shared" si="23"/>
        <v>M66</v>
      </c>
      <c r="B74" s="65" t="str">
        <f t="shared" si="24"/>
        <v>M605</v>
      </c>
      <c r="C74" s="103">
        <v>73</v>
      </c>
      <c r="D74" s="99">
        <v>17</v>
      </c>
      <c r="E74" s="100">
        <f t="shared" si="32"/>
        <v>1</v>
      </c>
      <c r="F74" s="100">
        <v>5</v>
      </c>
      <c r="G74" s="100">
        <v>13</v>
      </c>
      <c r="H74" s="107">
        <f t="shared" si="27"/>
        <v>4.5289351851851845E-2</v>
      </c>
      <c r="I74" s="108" t="str">
        <f>IF(D74="","",VLOOKUP(D74,ENTRANTS!$A$1:$H$1000,2,0))</f>
        <v>Ed</v>
      </c>
      <c r="J74" s="108" t="str">
        <f>IF(D74="","",VLOOKUP(D74,ENTRANTS!$A$1:$H$1000,3,0))</f>
        <v>Mitchell</v>
      </c>
      <c r="K74" s="103" t="str">
        <f>IF(D74="","",LEFT(VLOOKUP(D74,ENTRANTS!$A$1:$H$1000,5,0),1))</f>
        <v>M</v>
      </c>
      <c r="L74" s="103">
        <f>IF(D74="","",COUNTIF($K$2:K74,K74))</f>
        <v>66</v>
      </c>
      <c r="M74" s="103" t="str">
        <f>IF(D74="","",VLOOKUP(D74,ENTRANTS!$A$1:$H$1000,4,0))</f>
        <v>M60</v>
      </c>
      <c r="N74" s="103">
        <f>IF(D74="","",COUNTIF($M$2:M74,M74))</f>
        <v>5</v>
      </c>
      <c r="O74" s="108" t="str">
        <f>IF(D74="","",VLOOKUP(D74,ENTRANTS!$A$1:$H$1000,6,0))</f>
        <v>Made by Harcles Hill</v>
      </c>
      <c r="P74" s="86" t="str">
        <f t="shared" si="28"/>
        <v/>
      </c>
      <c r="Q74" s="31"/>
      <c r="R74" s="3" t="str">
        <f t="shared" si="29"/>
        <v>M Made by Harcles Hill</v>
      </c>
      <c r="S74" s="4">
        <f>IF(D74="","",COUNTIF($R$2:R74,R74))</f>
        <v>1</v>
      </c>
      <c r="T74" s="5" t="str">
        <f t="shared" si="21"/>
        <v/>
      </c>
      <c r="U74" s="35" t="str">
        <f>IF(AND(S74=4,K74="M",NOT(O74="Unattached")),SUMIF(R$2:R74,R74,L$2:L74),"")</f>
        <v/>
      </c>
      <c r="V74" s="5" t="str">
        <f t="shared" si="22"/>
        <v/>
      </c>
      <c r="W74" s="35" t="str">
        <f>IF(AND(S74=3,K74="F",NOT(O74="Unattached")),SUMIF(R$2:R74,R74,L$2:L74),"")</f>
        <v/>
      </c>
      <c r="X74" s="6" t="str">
        <f t="shared" si="25"/>
        <v/>
      </c>
      <c r="Y74" s="6" t="str">
        <f t="shared" si="30"/>
        <v/>
      </c>
      <c r="Z74" s="33" t="str">
        <f t="shared" si="26"/>
        <v>M Made by Harcles Hill 1</v>
      </c>
      <c r="AA74" s="33" t="str">
        <f>IF(K74="M",IF(S74&lt;&gt;4,"",VLOOKUP(CONCATENATE(R74," ",(S74-3)),$Z$2:AD74,5,0)),IF(S74&lt;&gt;3,"",VLOOKUP(CONCATENATE(R74," ",(S74-2)),$Z$2:AD74,5,0)))</f>
        <v/>
      </c>
      <c r="AB74" s="33" t="str">
        <f>IF(K74="M",IF(S74&lt;&gt;4,"",VLOOKUP(CONCATENATE(R74," ",(S74-2)),$Z$2:AD74,5,0)),IF(S74&lt;&gt;3,"",VLOOKUP(CONCATENATE(R74," ",(S74-1)),$Z$2:AD74,5,0)))</f>
        <v/>
      </c>
      <c r="AC74" s="33" t="str">
        <f>IF(K74="M",IF(S74&lt;&gt;4,"",VLOOKUP(CONCATENATE(R74," ",(S74-1)),$Z$2:AD74,5,0)),IF(S74&lt;&gt;3,"",VLOOKUP(CONCATENATE(R74," ",(S74)),$Z$2:AD74,5,0)))</f>
        <v/>
      </c>
      <c r="AD74" s="33" t="str">
        <f t="shared" si="31"/>
        <v>Ed Mitchell</v>
      </c>
    </row>
    <row r="75" spans="1:30" x14ac:dyDescent="0.25">
      <c r="A75" s="65" t="str">
        <f t="shared" si="23"/>
        <v>F8</v>
      </c>
      <c r="B75" s="65" t="str">
        <f t="shared" si="24"/>
        <v>F4</v>
      </c>
      <c r="C75" s="103">
        <v>74</v>
      </c>
      <c r="D75" s="99">
        <v>80</v>
      </c>
      <c r="E75" s="100">
        <f t="shared" si="32"/>
        <v>1</v>
      </c>
      <c r="F75" s="100">
        <v>5</v>
      </c>
      <c r="G75" s="100">
        <v>32</v>
      </c>
      <c r="H75" s="107">
        <f t="shared" si="27"/>
        <v>4.5509259259259256E-2</v>
      </c>
      <c r="I75" s="108" t="str">
        <f>IF(D75="","",VLOOKUP(D75,ENTRANTS!$A$1:$H$1000,2,0))</f>
        <v>Rachel</v>
      </c>
      <c r="J75" s="108" t="str">
        <f>IF(D75="","",VLOOKUP(D75,ENTRANTS!$A$1:$H$1000,3,0))</f>
        <v>Bailey</v>
      </c>
      <c r="K75" s="103" t="str">
        <f>IF(D75="","",LEFT(VLOOKUP(D75,ENTRANTS!$A$1:$H$1000,5,0),1))</f>
        <v>F</v>
      </c>
      <c r="L75" s="103">
        <f>IF(D75="","",COUNTIF($K$2:K75,K75))</f>
        <v>8</v>
      </c>
      <c r="M75" s="103" t="str">
        <f>IF(D75="","",VLOOKUP(D75,ENTRANTS!$A$1:$H$1000,4,0))</f>
        <v>F</v>
      </c>
      <c r="N75" s="103">
        <f>IF(D75="","",COUNTIF($M$2:M75,M75))</f>
        <v>4</v>
      </c>
      <c r="O75" s="108" t="str">
        <f>IF(D75="","",VLOOKUP(D75,ENTRANTS!$A$1:$H$1000,6,0))</f>
        <v>Bolton Harriers</v>
      </c>
      <c r="P75" s="86" t="str">
        <f t="shared" si="28"/>
        <v/>
      </c>
      <c r="Q75" s="31"/>
      <c r="R75" s="3" t="str">
        <f t="shared" si="29"/>
        <v>F Bolton Harriers</v>
      </c>
      <c r="S75" s="4">
        <f>IF(D75="","",COUNTIF($R$2:R75,R75))</f>
        <v>1</v>
      </c>
      <c r="T75" s="5" t="str">
        <f t="shared" si="21"/>
        <v/>
      </c>
      <c r="U75" s="35" t="str">
        <f>IF(AND(S75=4,K75="M",NOT(O75="Unattached")),SUMIF(R$2:R75,R75,L$2:L75),"")</f>
        <v/>
      </c>
      <c r="V75" s="5" t="str">
        <f t="shared" si="22"/>
        <v/>
      </c>
      <c r="W75" s="35" t="str">
        <f>IF(AND(S75=3,K75="F",NOT(O75="Unattached")),SUMIF(R$2:R75,R75,L$2:L75),"")</f>
        <v/>
      </c>
      <c r="X75" s="6" t="str">
        <f t="shared" si="25"/>
        <v/>
      </c>
      <c r="Y75" s="6" t="str">
        <f t="shared" si="30"/>
        <v/>
      </c>
      <c r="Z75" s="33" t="str">
        <f t="shared" si="26"/>
        <v>F Bolton Harriers 1</v>
      </c>
      <c r="AA75" s="33" t="str">
        <f>IF(K75="M",IF(S75&lt;&gt;4,"",VLOOKUP(CONCATENATE(R75," ",(S75-3)),$Z$2:AD75,5,0)),IF(S75&lt;&gt;3,"",VLOOKUP(CONCATENATE(R75," ",(S75-2)),$Z$2:AD75,5,0)))</f>
        <v/>
      </c>
      <c r="AB75" s="33" t="str">
        <f>IF(K75="M",IF(S75&lt;&gt;4,"",VLOOKUP(CONCATENATE(R75," ",(S75-2)),$Z$2:AD75,5,0)),IF(S75&lt;&gt;3,"",VLOOKUP(CONCATENATE(R75," ",(S75-1)),$Z$2:AD75,5,0)))</f>
        <v/>
      </c>
      <c r="AC75" s="33" t="str">
        <f>IF(K75="M",IF(S75&lt;&gt;4,"",VLOOKUP(CONCATENATE(R75," ",(S75-1)),$Z$2:AD75,5,0)),IF(S75&lt;&gt;3,"",VLOOKUP(CONCATENATE(R75," ",(S75)),$Z$2:AD75,5,0)))</f>
        <v/>
      </c>
      <c r="AD75" s="33" t="str">
        <f t="shared" si="31"/>
        <v>Rachel Bailey</v>
      </c>
    </row>
    <row r="76" spans="1:30" x14ac:dyDescent="0.25">
      <c r="A76" s="65" t="str">
        <f t="shared" si="23"/>
        <v>M67</v>
      </c>
      <c r="B76" s="65" t="str">
        <f t="shared" si="24"/>
        <v>M557</v>
      </c>
      <c r="C76" s="103">
        <v>75</v>
      </c>
      <c r="D76" s="99">
        <v>114</v>
      </c>
      <c r="E76" s="100">
        <f t="shared" si="32"/>
        <v>1</v>
      </c>
      <c r="F76" s="100">
        <v>5</v>
      </c>
      <c r="G76" s="100">
        <v>34</v>
      </c>
      <c r="H76" s="107">
        <f t="shared" si="27"/>
        <v>4.5532407407407403E-2</v>
      </c>
      <c r="I76" s="108" t="str">
        <f>IF(D76="","",VLOOKUP(D76,ENTRANTS!$A$1:$H$1000,2,0))</f>
        <v>Anthony</v>
      </c>
      <c r="J76" s="108" t="str">
        <f>IF(D76="","",VLOOKUP(D76,ENTRANTS!$A$1:$H$1000,3,0))</f>
        <v>Costello</v>
      </c>
      <c r="K76" s="103" t="str">
        <f>IF(D76="","",LEFT(VLOOKUP(D76,ENTRANTS!$A$1:$H$1000,5,0),1))</f>
        <v>M</v>
      </c>
      <c r="L76" s="103">
        <f>IF(D76="","",COUNTIF($K$2:K76,K76))</f>
        <v>67</v>
      </c>
      <c r="M76" s="103" t="str">
        <f>IF(D76="","",VLOOKUP(D76,ENTRANTS!$A$1:$H$1000,4,0))</f>
        <v>M55</v>
      </c>
      <c r="N76" s="103">
        <f>IF(D76="","",COUNTIF($M$2:M76,M76))</f>
        <v>7</v>
      </c>
      <c r="O76" s="108" t="str">
        <f>IF(D76="","",VLOOKUP(D76,ENTRANTS!$A$1:$H$1000,6,0))</f>
        <v>Calder Valley Fell Runners</v>
      </c>
      <c r="P76" s="86" t="str">
        <f t="shared" si="28"/>
        <v/>
      </c>
      <c r="Q76" s="31"/>
      <c r="R76" s="3" t="str">
        <f t="shared" si="29"/>
        <v>M Calder Valley Fell Runners</v>
      </c>
      <c r="S76" s="4">
        <f>IF(D76="","",COUNTIF($R$2:R76,R76))</f>
        <v>4</v>
      </c>
      <c r="T76" s="5">
        <f t="shared" si="21"/>
        <v>2</v>
      </c>
      <c r="U76" s="35">
        <f>IF(AND(S76=4,K76="M",NOT(O76="Unattached")),SUMIF(R$2:R76,R76,L$2:L76),"")</f>
        <v>97</v>
      </c>
      <c r="V76" s="5" t="str">
        <f t="shared" si="22"/>
        <v/>
      </c>
      <c r="W76" s="35" t="str">
        <f>IF(AND(S76=3,K76="F",NOT(O76="Unattached")),SUMIF(R$2:R76,R76,L$2:L76),"")</f>
        <v/>
      </c>
      <c r="X76" s="6" t="str">
        <f t="shared" si="25"/>
        <v>Calder Valley Fell Runners</v>
      </c>
      <c r="Y76" s="6" t="str">
        <f t="shared" si="30"/>
        <v>Calder Valley Fell Runners (Ed Hyland, Stephen Hall, Stephen Smithies, Anthony Costello)</v>
      </c>
      <c r="Z76" s="33" t="str">
        <f t="shared" si="26"/>
        <v>M Calder Valley Fell Runners 4</v>
      </c>
      <c r="AA76" s="33" t="str">
        <f>IF(K76="M",IF(S76&lt;&gt;4,"",VLOOKUP(CONCATENATE(R76," ",(S76-3)),$Z$2:AD76,5,0)),IF(S76&lt;&gt;3,"",VLOOKUP(CONCATENATE(R76," ",(S76-2)),$Z$2:AD76,5,0)))</f>
        <v>Ed Hyland</v>
      </c>
      <c r="AB76" s="33" t="str">
        <f>IF(K76="M",IF(S76&lt;&gt;4,"",VLOOKUP(CONCATENATE(R76," ",(S76-2)),$Z$2:AD76,5,0)),IF(S76&lt;&gt;3,"",VLOOKUP(CONCATENATE(R76," ",(S76-1)),$Z$2:AD76,5,0)))</f>
        <v>Stephen Hall</v>
      </c>
      <c r="AC76" s="33" t="str">
        <f>IF(K76="M",IF(S76&lt;&gt;4,"",VLOOKUP(CONCATENATE(R76," ",(S76-1)),$Z$2:AD76,5,0)),IF(S76&lt;&gt;3,"",VLOOKUP(CONCATENATE(R76," ",(S76)),$Z$2:AD76,5,0)))</f>
        <v>Stephen Smithies</v>
      </c>
      <c r="AD76" s="33" t="str">
        <f t="shared" si="31"/>
        <v>Anthony Costello</v>
      </c>
    </row>
    <row r="77" spans="1:30" x14ac:dyDescent="0.25">
      <c r="A77" s="65" t="str">
        <f t="shared" si="23"/>
        <v>M68</v>
      </c>
      <c r="B77" s="65" t="str">
        <f t="shared" si="24"/>
        <v>M15</v>
      </c>
      <c r="C77" s="103">
        <v>76</v>
      </c>
      <c r="D77" s="99">
        <v>124</v>
      </c>
      <c r="E77" s="100">
        <f t="shared" si="32"/>
        <v>1</v>
      </c>
      <c r="F77" s="100">
        <v>6</v>
      </c>
      <c r="G77" s="100">
        <v>28</v>
      </c>
      <c r="H77" s="107">
        <f t="shared" si="27"/>
        <v>4.6157407407407418E-2</v>
      </c>
      <c r="I77" s="108" t="str">
        <f>IF(D77="","",VLOOKUP(D77,ENTRANTS!$A$1:$H$1000,2,0))</f>
        <v>Andrew</v>
      </c>
      <c r="J77" s="108" t="str">
        <f>IF(D77="","",VLOOKUP(D77,ENTRANTS!$A$1:$H$1000,3,0))</f>
        <v>Delaney</v>
      </c>
      <c r="K77" s="103" t="str">
        <f>IF(D77="","",LEFT(VLOOKUP(D77,ENTRANTS!$A$1:$H$1000,5,0),1))</f>
        <v>M</v>
      </c>
      <c r="L77" s="103">
        <f>IF(D77="","",COUNTIF($K$2:K77,K77))</f>
        <v>68</v>
      </c>
      <c r="M77" s="103" t="str">
        <f>IF(D77="","",VLOOKUP(D77,ENTRANTS!$A$1:$H$1000,4,0))</f>
        <v>M</v>
      </c>
      <c r="N77" s="103">
        <f>IF(D77="","",COUNTIF($M$2:M77,M77))</f>
        <v>15</v>
      </c>
      <c r="O77" s="108" t="str">
        <f>IF(D77="","",VLOOKUP(D77,ENTRANTS!$A$1:$H$1000,6,0))</f>
        <v>Unattached</v>
      </c>
      <c r="P77" s="86" t="str">
        <f t="shared" si="28"/>
        <v/>
      </c>
      <c r="Q77" s="31"/>
      <c r="R77" s="3" t="str">
        <f t="shared" si="29"/>
        <v>M Unattached</v>
      </c>
      <c r="S77" s="4">
        <f>IF(D77="","",COUNTIF($R$2:R77,R77))</f>
        <v>14</v>
      </c>
      <c r="T77" s="5" t="str">
        <f t="shared" si="21"/>
        <v/>
      </c>
      <c r="U77" s="35" t="str">
        <f>IF(AND(S77=4,K77="M",NOT(O77="Unattached")),SUMIF(R$2:R77,R77,L$2:L77),"")</f>
        <v/>
      </c>
      <c r="V77" s="5" t="str">
        <f t="shared" si="22"/>
        <v/>
      </c>
      <c r="W77" s="35" t="str">
        <f>IF(AND(S77=3,K77="F",NOT(O77="Unattached")),SUMIF(R$2:R77,R77,L$2:L77),"")</f>
        <v/>
      </c>
      <c r="X77" s="6" t="str">
        <f t="shared" si="25"/>
        <v/>
      </c>
      <c r="Y77" s="6" t="str">
        <f t="shared" si="30"/>
        <v/>
      </c>
      <c r="Z77" s="33" t="str">
        <f t="shared" si="26"/>
        <v>M Unattached 14</v>
      </c>
      <c r="AA77" s="33" t="str">
        <f>IF(K77="M",IF(S77&lt;&gt;4,"",VLOOKUP(CONCATENATE(R77," ",(S77-3)),$Z$2:AD77,5,0)),IF(S77&lt;&gt;3,"",VLOOKUP(CONCATENATE(R77," ",(S77-2)),$Z$2:AD77,5,0)))</f>
        <v/>
      </c>
      <c r="AB77" s="33" t="str">
        <f>IF(K77="M",IF(S77&lt;&gt;4,"",VLOOKUP(CONCATENATE(R77," ",(S77-2)),$Z$2:AD77,5,0)),IF(S77&lt;&gt;3,"",VLOOKUP(CONCATENATE(R77," ",(S77-1)),$Z$2:AD77,5,0)))</f>
        <v/>
      </c>
      <c r="AC77" s="33" t="str">
        <f>IF(K77="M",IF(S77&lt;&gt;4,"",VLOOKUP(CONCATENATE(R77," ",(S77-1)),$Z$2:AD77,5,0)),IF(S77&lt;&gt;3,"",VLOOKUP(CONCATENATE(R77," ",(S77)),$Z$2:AD77,5,0)))</f>
        <v/>
      </c>
      <c r="AD77" s="33" t="str">
        <f t="shared" si="31"/>
        <v/>
      </c>
    </row>
    <row r="78" spans="1:30" x14ac:dyDescent="0.25">
      <c r="A78" s="65" t="str">
        <f t="shared" si="23"/>
        <v>M69</v>
      </c>
      <c r="B78" s="65" t="str">
        <f t="shared" si="24"/>
        <v>M4514</v>
      </c>
      <c r="C78" s="103">
        <v>77</v>
      </c>
      <c r="D78" s="99">
        <v>131</v>
      </c>
      <c r="E78" s="100">
        <f t="shared" si="32"/>
        <v>1</v>
      </c>
      <c r="F78" s="100">
        <v>6</v>
      </c>
      <c r="G78" s="100">
        <v>31</v>
      </c>
      <c r="H78" s="107">
        <f t="shared" si="27"/>
        <v>4.6192129629629632E-2</v>
      </c>
      <c r="I78" s="108" t="str">
        <f>IF(D78="","",VLOOKUP(D78,ENTRANTS!$A$1:$H$1000,2,0))</f>
        <v>James</v>
      </c>
      <c r="J78" s="108" t="str">
        <f>IF(D78="","",VLOOKUP(D78,ENTRANTS!$A$1:$H$1000,3,0))</f>
        <v>Stables</v>
      </c>
      <c r="K78" s="103" t="str">
        <f>IF(D78="","",LEFT(VLOOKUP(D78,ENTRANTS!$A$1:$H$1000,5,0),1))</f>
        <v>M</v>
      </c>
      <c r="L78" s="103">
        <f>IF(D78="","",COUNTIF($K$2:K78,K78))</f>
        <v>69</v>
      </c>
      <c r="M78" s="103" t="str">
        <f>IF(D78="","",VLOOKUP(D78,ENTRANTS!$A$1:$H$1000,4,0))</f>
        <v>M45</v>
      </c>
      <c r="N78" s="103">
        <f>IF(D78="","",COUNTIF($M$2:M78,M78))</f>
        <v>14</v>
      </c>
      <c r="O78" s="108" t="str">
        <f>IF(D78="","",VLOOKUP(D78,ENTRANTS!$A$1:$H$1000,6,0))</f>
        <v>Meltham AC</v>
      </c>
      <c r="P78" s="86" t="str">
        <f t="shared" si="28"/>
        <v/>
      </c>
      <c r="Q78" s="31"/>
      <c r="R78" s="3" t="str">
        <f t="shared" si="29"/>
        <v>M Meltham AC</v>
      </c>
      <c r="S78" s="4">
        <f>IF(D78="","",COUNTIF($R$2:R78,R78))</f>
        <v>2</v>
      </c>
      <c r="T78" s="5" t="str">
        <f t="shared" si="21"/>
        <v/>
      </c>
      <c r="U78" s="35" t="str">
        <f>IF(AND(S78=4,K78="M",NOT(O78="Unattached")),SUMIF(R$2:R78,R78,L$2:L78),"")</f>
        <v/>
      </c>
      <c r="V78" s="5" t="str">
        <f t="shared" si="22"/>
        <v/>
      </c>
      <c r="W78" s="35" t="str">
        <f>IF(AND(S78=3,K78="F",NOT(O78="Unattached")),SUMIF(R$2:R78,R78,L$2:L78),"")</f>
        <v/>
      </c>
      <c r="X78" s="6" t="str">
        <f t="shared" si="25"/>
        <v/>
      </c>
      <c r="Y78" s="6" t="str">
        <f t="shared" si="30"/>
        <v/>
      </c>
      <c r="Z78" s="33" t="str">
        <f t="shared" si="26"/>
        <v>M Meltham AC 2</v>
      </c>
      <c r="AA78" s="33" t="str">
        <f>IF(K78="M",IF(S78&lt;&gt;4,"",VLOOKUP(CONCATENATE(R78," ",(S78-3)),$Z$2:AD78,5,0)),IF(S78&lt;&gt;3,"",VLOOKUP(CONCATENATE(R78," ",(S78-2)),$Z$2:AD78,5,0)))</f>
        <v/>
      </c>
      <c r="AB78" s="33" t="str">
        <f>IF(K78="M",IF(S78&lt;&gt;4,"",VLOOKUP(CONCATENATE(R78," ",(S78-2)),$Z$2:AD78,5,0)),IF(S78&lt;&gt;3,"",VLOOKUP(CONCATENATE(R78," ",(S78-1)),$Z$2:AD78,5,0)))</f>
        <v/>
      </c>
      <c r="AC78" s="33" t="str">
        <f>IF(K78="M",IF(S78&lt;&gt;4,"",VLOOKUP(CONCATENATE(R78," ",(S78-1)),$Z$2:AD78,5,0)),IF(S78&lt;&gt;3,"",VLOOKUP(CONCATENATE(R78," ",(S78)),$Z$2:AD78,5,0)))</f>
        <v/>
      </c>
      <c r="AD78" s="33" t="str">
        <f t="shared" si="31"/>
        <v>James Stables</v>
      </c>
    </row>
    <row r="79" spans="1:30" x14ac:dyDescent="0.25">
      <c r="A79" s="65" t="str">
        <f t="shared" si="23"/>
        <v>M70</v>
      </c>
      <c r="B79" s="65" t="str">
        <f t="shared" si="24"/>
        <v>M558</v>
      </c>
      <c r="C79" s="103">
        <v>78</v>
      </c>
      <c r="D79" s="99">
        <v>51</v>
      </c>
      <c r="E79" s="100">
        <f t="shared" si="32"/>
        <v>1</v>
      </c>
      <c r="F79" s="100">
        <v>6</v>
      </c>
      <c r="G79" s="100">
        <v>40</v>
      </c>
      <c r="H79" s="107">
        <f t="shared" si="27"/>
        <v>4.6296296296296301E-2</v>
      </c>
      <c r="I79" s="108" t="str">
        <f>IF(D79="","",VLOOKUP(D79,ENTRANTS!$A$1:$H$1000,2,0))</f>
        <v xml:space="preserve">Ian </v>
      </c>
      <c r="J79" s="108" t="str">
        <f>IF(D79="","",VLOOKUP(D79,ENTRANTS!$A$1:$H$1000,3,0))</f>
        <v>Bury</v>
      </c>
      <c r="K79" s="103" t="str">
        <f>IF(D79="","",LEFT(VLOOKUP(D79,ENTRANTS!$A$1:$H$1000,5,0),1))</f>
        <v>M</v>
      </c>
      <c r="L79" s="103">
        <f>IF(D79="","",COUNTIF($K$2:K79,K79))</f>
        <v>70</v>
      </c>
      <c r="M79" s="103" t="str">
        <f>IF(D79="","",VLOOKUP(D79,ENTRANTS!$A$1:$H$1000,4,0))</f>
        <v>M55</v>
      </c>
      <c r="N79" s="103">
        <f>IF(D79="","",COUNTIF($M$2:M79,M79))</f>
        <v>8</v>
      </c>
      <c r="O79" s="108" t="str">
        <f>IF(D79="","",VLOOKUP(D79,ENTRANTS!$A$1:$H$1000,6,0))</f>
        <v>Unattached</v>
      </c>
      <c r="P79" s="86" t="str">
        <f t="shared" si="28"/>
        <v/>
      </c>
      <c r="Q79" s="31"/>
      <c r="R79" s="3" t="str">
        <f t="shared" si="29"/>
        <v>M Unattached</v>
      </c>
      <c r="S79" s="4">
        <f>IF(D79="","",COUNTIF($R$2:R79,R79))</f>
        <v>15</v>
      </c>
      <c r="T79" s="5" t="str">
        <f t="shared" si="21"/>
        <v/>
      </c>
      <c r="U79" s="35" t="str">
        <f>IF(AND(S79=4,K79="M",NOT(O79="Unattached")),SUMIF(R$2:R79,R79,L$2:L79),"")</f>
        <v/>
      </c>
      <c r="V79" s="5" t="str">
        <f t="shared" si="22"/>
        <v/>
      </c>
      <c r="W79" s="35" t="str">
        <f>IF(AND(S79=3,K79="F",NOT(O79="Unattached")),SUMIF(R$2:R79,R79,L$2:L79),"")</f>
        <v/>
      </c>
      <c r="X79" s="6" t="str">
        <f t="shared" si="25"/>
        <v/>
      </c>
      <c r="Y79" s="6" t="str">
        <f t="shared" si="30"/>
        <v/>
      </c>
      <c r="Z79" s="33" t="str">
        <f t="shared" si="26"/>
        <v>M Unattached 15</v>
      </c>
      <c r="AA79" s="33" t="str">
        <f>IF(K79="M",IF(S79&lt;&gt;4,"",VLOOKUP(CONCATENATE(R79," ",(S79-3)),$Z$2:AD79,5,0)),IF(S79&lt;&gt;3,"",VLOOKUP(CONCATENATE(R79," ",(S79-2)),$Z$2:AD79,5,0)))</f>
        <v/>
      </c>
      <c r="AB79" s="33" t="str">
        <f>IF(K79="M",IF(S79&lt;&gt;4,"",VLOOKUP(CONCATENATE(R79," ",(S79-2)),$Z$2:AD79,5,0)),IF(S79&lt;&gt;3,"",VLOOKUP(CONCATENATE(R79," ",(S79-1)),$Z$2:AD79,5,0)))</f>
        <v/>
      </c>
      <c r="AC79" s="33" t="str">
        <f>IF(K79="M",IF(S79&lt;&gt;4,"",VLOOKUP(CONCATENATE(R79," ",(S79-1)),$Z$2:AD79,5,0)),IF(S79&lt;&gt;3,"",VLOOKUP(CONCATENATE(R79," ",(S79)),$Z$2:AD79,5,0)))</f>
        <v/>
      </c>
      <c r="AD79" s="33" t="str">
        <f t="shared" si="31"/>
        <v/>
      </c>
    </row>
    <row r="80" spans="1:30" x14ac:dyDescent="0.25">
      <c r="A80" s="65" t="str">
        <f t="shared" si="23"/>
        <v>F9</v>
      </c>
      <c r="B80" s="65" t="str">
        <f t="shared" si="24"/>
        <v>F551</v>
      </c>
      <c r="C80" s="103">
        <v>79</v>
      </c>
      <c r="D80" s="99">
        <v>11</v>
      </c>
      <c r="E80" s="100">
        <f t="shared" si="32"/>
        <v>1</v>
      </c>
      <c r="F80" s="100">
        <v>6</v>
      </c>
      <c r="G80" s="100">
        <v>41</v>
      </c>
      <c r="H80" s="107">
        <f t="shared" si="27"/>
        <v>4.6307870370370374E-2</v>
      </c>
      <c r="I80" s="108" t="str">
        <f>IF(D80="","",VLOOKUP(D80,ENTRANTS!$A$1:$H$1000,2,0))</f>
        <v>Fiona</v>
      </c>
      <c r="J80" s="108" t="str">
        <f>IF(D80="","",VLOOKUP(D80,ENTRANTS!$A$1:$H$1000,3,0))</f>
        <v>Dyson</v>
      </c>
      <c r="K80" s="103" t="str">
        <f>IF(D80="","",LEFT(VLOOKUP(D80,ENTRANTS!$A$1:$H$1000,5,0),1))</f>
        <v>F</v>
      </c>
      <c r="L80" s="103">
        <f>IF(D80="","",COUNTIF($K$2:K80,K80))</f>
        <v>9</v>
      </c>
      <c r="M80" s="103" t="str">
        <f>IF(D80="","",VLOOKUP(D80,ENTRANTS!$A$1:$H$1000,4,0))</f>
        <v>F55</v>
      </c>
      <c r="N80" s="103">
        <f>IF(D80="","",COUNTIF($M$2:M80,M80))</f>
        <v>1</v>
      </c>
      <c r="O80" s="108" t="str">
        <f>IF(D80="","",VLOOKUP(D80,ENTRANTS!$A$1:$H$1000,6,0))</f>
        <v>Saddleworth</v>
      </c>
      <c r="P80" s="86" t="str">
        <f t="shared" si="28"/>
        <v/>
      </c>
      <c r="Q80" s="31"/>
      <c r="R80" s="3" t="str">
        <f t="shared" si="29"/>
        <v>F Saddleworth</v>
      </c>
      <c r="S80" s="4">
        <f>IF(D80="","",COUNTIF($R$2:R80,R80))</f>
        <v>2</v>
      </c>
      <c r="T80" s="5" t="str">
        <f t="shared" si="21"/>
        <v/>
      </c>
      <c r="U80" s="35" t="str">
        <f>IF(AND(S80=4,K80="M",NOT(O80="Unattached")),SUMIF(R$2:R80,R80,L$2:L80),"")</f>
        <v/>
      </c>
      <c r="V80" s="5" t="str">
        <f t="shared" si="22"/>
        <v/>
      </c>
      <c r="W80" s="35" t="str">
        <f>IF(AND(S80=3,K80="F",NOT(O80="Unattached")),SUMIF(R$2:R80,R80,L$2:L80),"")</f>
        <v/>
      </c>
      <c r="X80" s="6" t="str">
        <f t="shared" si="25"/>
        <v/>
      </c>
      <c r="Y80" s="6" t="str">
        <f t="shared" si="30"/>
        <v/>
      </c>
      <c r="Z80" s="33" t="str">
        <f t="shared" si="26"/>
        <v>F Saddleworth 2</v>
      </c>
      <c r="AA80" s="33" t="str">
        <f>IF(K80="M",IF(S80&lt;&gt;4,"",VLOOKUP(CONCATENATE(R80," ",(S80-3)),$Z$2:AD80,5,0)),IF(S80&lt;&gt;3,"",VLOOKUP(CONCATENATE(R80," ",(S80-2)),$Z$2:AD80,5,0)))</f>
        <v/>
      </c>
      <c r="AB80" s="33" t="str">
        <f>IF(K80="M",IF(S80&lt;&gt;4,"",VLOOKUP(CONCATENATE(R80," ",(S80-2)),$Z$2:AD80,5,0)),IF(S80&lt;&gt;3,"",VLOOKUP(CONCATENATE(R80," ",(S80-1)),$Z$2:AD80,5,0)))</f>
        <v/>
      </c>
      <c r="AC80" s="33" t="str">
        <f>IF(K80="M",IF(S80&lt;&gt;4,"",VLOOKUP(CONCATENATE(R80," ",(S80-1)),$Z$2:AD80,5,0)),IF(S80&lt;&gt;3,"",VLOOKUP(CONCATENATE(R80," ",(S80)),$Z$2:AD80,5,0)))</f>
        <v/>
      </c>
      <c r="AD80" s="33" t="str">
        <f t="shared" si="31"/>
        <v>Fiona Dyson</v>
      </c>
    </row>
    <row r="81" spans="1:30" x14ac:dyDescent="0.25">
      <c r="A81" s="65" t="str">
        <f t="shared" si="23"/>
        <v>M71</v>
      </c>
      <c r="B81" s="65" t="str">
        <f t="shared" si="24"/>
        <v>M606</v>
      </c>
      <c r="C81" s="103">
        <v>80</v>
      </c>
      <c r="D81" s="99">
        <v>52</v>
      </c>
      <c r="E81" s="100">
        <f t="shared" si="32"/>
        <v>1</v>
      </c>
      <c r="F81" s="100">
        <v>6</v>
      </c>
      <c r="G81" s="100">
        <v>43</v>
      </c>
      <c r="H81" s="107">
        <f t="shared" si="27"/>
        <v>4.6331018518518528E-2</v>
      </c>
      <c r="I81" s="108" t="str">
        <f>IF(D81="","",VLOOKUP(D81,ENTRANTS!$A$1:$H$1000,2,0))</f>
        <v>Wally</v>
      </c>
      <c r="J81" s="108" t="str">
        <f>IF(D81="","",VLOOKUP(D81,ENTRANTS!$A$1:$H$1000,3,0))</f>
        <v>Coppelov</v>
      </c>
      <c r="K81" s="103" t="str">
        <f>IF(D81="","",LEFT(VLOOKUP(D81,ENTRANTS!$A$1:$H$1000,5,0),1))</f>
        <v>M</v>
      </c>
      <c r="L81" s="103">
        <f>IF(D81="","",COUNTIF($K$2:K81,K81))</f>
        <v>71</v>
      </c>
      <c r="M81" s="103" t="str">
        <f>IF(D81="","",VLOOKUP(D81,ENTRANTS!$A$1:$H$1000,4,0))</f>
        <v>M60</v>
      </c>
      <c r="N81" s="103">
        <f>IF(D81="","",COUNTIF($M$2:M81,M81))</f>
        <v>6</v>
      </c>
      <c r="O81" s="108" t="str">
        <f>IF(D81="","",VLOOKUP(D81,ENTRANTS!$A$1:$H$1000,6,0))</f>
        <v>Newburgh Nomads</v>
      </c>
      <c r="P81" s="86" t="str">
        <f t="shared" si="28"/>
        <v/>
      </c>
      <c r="Q81" s="31"/>
      <c r="R81" s="3" t="str">
        <f t="shared" si="29"/>
        <v>M Newburgh Nomads</v>
      </c>
      <c r="S81" s="4">
        <f>IF(D81="","",COUNTIF($R$2:R81,R81))</f>
        <v>4</v>
      </c>
      <c r="T81" s="5">
        <f t="shared" si="21"/>
        <v>5</v>
      </c>
      <c r="U81" s="35">
        <f>IF(AND(S81=4,K81="M",NOT(O81="Unattached")),SUMIF(R$2:R81,R81,L$2:L81),"")</f>
        <v>185</v>
      </c>
      <c r="V81" s="5" t="str">
        <f t="shared" si="22"/>
        <v/>
      </c>
      <c r="W81" s="35" t="str">
        <f>IF(AND(S81=3,K81="F",NOT(O81="Unattached")),SUMIF(R$2:R81,R81,L$2:L81),"")</f>
        <v/>
      </c>
      <c r="X81" s="6" t="str">
        <f t="shared" si="25"/>
        <v>Newburgh Nomads</v>
      </c>
      <c r="Y81" s="6" t="str">
        <f t="shared" si="30"/>
        <v>Newburgh Nomads (Jamie Munro, Chris Usher, John Thompson, Wally Coppelov)</v>
      </c>
      <c r="Z81" s="33" t="str">
        <f t="shared" si="26"/>
        <v>M Newburgh Nomads 4</v>
      </c>
      <c r="AA81" s="33" t="str">
        <f>IF(K81="M",IF(S81&lt;&gt;4,"",VLOOKUP(CONCATENATE(R81," ",(S81-3)),$Z$2:AD81,5,0)),IF(S81&lt;&gt;3,"",VLOOKUP(CONCATENATE(R81," ",(S81-2)),$Z$2:AD81,5,0)))</f>
        <v>Jamie Munro</v>
      </c>
      <c r="AB81" s="33" t="str">
        <f>IF(K81="M",IF(S81&lt;&gt;4,"",VLOOKUP(CONCATENATE(R81," ",(S81-2)),$Z$2:AD81,5,0)),IF(S81&lt;&gt;3,"",VLOOKUP(CONCATENATE(R81," ",(S81-1)),$Z$2:AD81,5,0)))</f>
        <v>Chris Usher</v>
      </c>
      <c r="AC81" s="33" t="str">
        <f>IF(K81="M",IF(S81&lt;&gt;4,"",VLOOKUP(CONCATENATE(R81," ",(S81-1)),$Z$2:AD81,5,0)),IF(S81&lt;&gt;3,"",VLOOKUP(CONCATENATE(R81," ",(S81)),$Z$2:AD81,5,0)))</f>
        <v>John Thompson</v>
      </c>
      <c r="AD81" s="33" t="str">
        <f t="shared" si="31"/>
        <v>Wally Coppelov</v>
      </c>
    </row>
    <row r="82" spans="1:30" x14ac:dyDescent="0.25">
      <c r="A82" s="65" t="str">
        <f t="shared" si="23"/>
        <v>M72</v>
      </c>
      <c r="B82" s="65" t="str">
        <f t="shared" si="24"/>
        <v>M5015</v>
      </c>
      <c r="C82" s="103">
        <v>81</v>
      </c>
      <c r="D82" s="99">
        <v>36</v>
      </c>
      <c r="E82" s="100">
        <f t="shared" si="32"/>
        <v>1</v>
      </c>
      <c r="F82" s="100">
        <v>6</v>
      </c>
      <c r="G82" s="100">
        <v>44</v>
      </c>
      <c r="H82" s="107">
        <f t="shared" si="27"/>
        <v>4.6342592592592595E-2</v>
      </c>
      <c r="I82" s="108" t="str">
        <f>IF(D82="","",VLOOKUP(D82,ENTRANTS!$A$1:$H$1000,2,0))</f>
        <v>Mark</v>
      </c>
      <c r="J82" s="108" t="str">
        <f>IF(D82="","",VLOOKUP(D82,ENTRANTS!$A$1:$H$1000,3,0))</f>
        <v>Garner</v>
      </c>
      <c r="K82" s="103" t="str">
        <f>IF(D82="","",LEFT(VLOOKUP(D82,ENTRANTS!$A$1:$H$1000,5,0),1))</f>
        <v>M</v>
      </c>
      <c r="L82" s="103">
        <f>IF(D82="","",COUNTIF($K$2:K82,K82))</f>
        <v>72</v>
      </c>
      <c r="M82" s="103" t="str">
        <f>IF(D82="","",VLOOKUP(D82,ENTRANTS!$A$1:$H$1000,4,0))</f>
        <v>M50</v>
      </c>
      <c r="N82" s="103">
        <f>IF(D82="","",COUNTIF($M$2:M82,M82))</f>
        <v>15</v>
      </c>
      <c r="O82" s="108" t="str">
        <f>IF(D82="","",VLOOKUP(D82,ENTRANTS!$A$1:$H$1000,6,0))</f>
        <v>Radcliffe AC</v>
      </c>
      <c r="P82" s="86" t="str">
        <f t="shared" si="28"/>
        <v/>
      </c>
      <c r="Q82" s="31"/>
      <c r="R82" s="3" t="str">
        <f t="shared" si="29"/>
        <v>M Radcliffe AC</v>
      </c>
      <c r="S82" s="4">
        <f>IF(D82="","",COUNTIF($R$2:R82,R82))</f>
        <v>1</v>
      </c>
      <c r="T82" s="5" t="str">
        <f t="shared" si="21"/>
        <v/>
      </c>
      <c r="U82" s="35" t="str">
        <f>IF(AND(S82=4,K82="M",NOT(O82="Unattached")),SUMIF(R$2:R82,R82,L$2:L82),"")</f>
        <v/>
      </c>
      <c r="V82" s="5" t="str">
        <f t="shared" si="22"/>
        <v/>
      </c>
      <c r="W82" s="35" t="str">
        <f>IF(AND(S82=3,K82="F",NOT(O82="Unattached")),SUMIF(R$2:R82,R82,L$2:L82),"")</f>
        <v/>
      </c>
      <c r="X82" s="6" t="str">
        <f t="shared" si="25"/>
        <v/>
      </c>
      <c r="Y82" s="6" t="str">
        <f t="shared" si="30"/>
        <v/>
      </c>
      <c r="Z82" s="33" t="str">
        <f t="shared" si="26"/>
        <v>M Radcliffe AC 1</v>
      </c>
      <c r="AA82" s="33" t="str">
        <f>IF(K82="M",IF(S82&lt;&gt;4,"",VLOOKUP(CONCATENATE(R82," ",(S82-3)),$Z$2:AD82,5,0)),IF(S82&lt;&gt;3,"",VLOOKUP(CONCATENATE(R82," ",(S82-2)),$Z$2:AD82,5,0)))</f>
        <v/>
      </c>
      <c r="AB82" s="33" t="str">
        <f>IF(K82="M",IF(S82&lt;&gt;4,"",VLOOKUP(CONCATENATE(R82," ",(S82-2)),$Z$2:AD82,5,0)),IF(S82&lt;&gt;3,"",VLOOKUP(CONCATENATE(R82," ",(S82-1)),$Z$2:AD82,5,0)))</f>
        <v/>
      </c>
      <c r="AC82" s="33" t="str">
        <f>IF(K82="M",IF(S82&lt;&gt;4,"",VLOOKUP(CONCATENATE(R82," ",(S82-1)),$Z$2:AD82,5,0)),IF(S82&lt;&gt;3,"",VLOOKUP(CONCATENATE(R82," ",(S82)),$Z$2:AD82,5,0)))</f>
        <v/>
      </c>
      <c r="AD82" s="33" t="str">
        <f t="shared" si="31"/>
        <v>Mark Garner</v>
      </c>
    </row>
    <row r="83" spans="1:30" x14ac:dyDescent="0.25">
      <c r="A83" s="65" t="str">
        <f t="shared" si="23"/>
        <v>M73</v>
      </c>
      <c r="B83" s="65" t="str">
        <f t="shared" si="24"/>
        <v>M652</v>
      </c>
      <c r="C83" s="103">
        <v>82</v>
      </c>
      <c r="D83" s="99">
        <v>13</v>
      </c>
      <c r="E83" s="100">
        <f t="shared" si="32"/>
        <v>1</v>
      </c>
      <c r="F83" s="100">
        <v>7</v>
      </c>
      <c r="G83" s="100">
        <v>2</v>
      </c>
      <c r="H83" s="107">
        <f t="shared" si="27"/>
        <v>4.6550925925925933E-2</v>
      </c>
      <c r="I83" s="108" t="str">
        <f>IF(D83="","",VLOOKUP(D83,ENTRANTS!$A$1:$H$1000,2,0))</f>
        <v>Graham</v>
      </c>
      <c r="J83" s="108" t="str">
        <f>IF(D83="","",VLOOKUP(D83,ENTRANTS!$A$1:$H$1000,3,0))</f>
        <v>Barnes</v>
      </c>
      <c r="K83" s="103" t="str">
        <f>IF(D83="","",LEFT(VLOOKUP(D83,ENTRANTS!$A$1:$H$1000,5,0),1))</f>
        <v>M</v>
      </c>
      <c r="L83" s="103">
        <f>IF(D83="","",COUNTIF($K$2:K83,K83))</f>
        <v>73</v>
      </c>
      <c r="M83" s="103" t="str">
        <f>IF(D83="","",VLOOKUP(D83,ENTRANTS!$A$1:$H$1000,4,0))</f>
        <v>M65</v>
      </c>
      <c r="N83" s="103">
        <f>IF(D83="","",COUNTIF($M$2:M83,M83))</f>
        <v>2</v>
      </c>
      <c r="O83" s="108" t="str">
        <f>IF(D83="","",VLOOKUP(D83,ENTRANTS!$A$1:$H$1000,6,0))</f>
        <v>Unattached</v>
      </c>
      <c r="P83" s="86" t="str">
        <f t="shared" si="28"/>
        <v/>
      </c>
      <c r="Q83" s="31"/>
      <c r="R83" s="3" t="str">
        <f t="shared" si="29"/>
        <v>M Unattached</v>
      </c>
      <c r="S83" s="4">
        <f>IF(D83="","",COUNTIF($R$2:R83,R83))</f>
        <v>16</v>
      </c>
      <c r="T83" s="5" t="str">
        <f t="shared" si="21"/>
        <v/>
      </c>
      <c r="U83" s="35" t="str">
        <f>IF(AND(S83=4,K83="M",NOT(O83="Unattached")),SUMIF(R$2:R83,R83,L$2:L83),"")</f>
        <v/>
      </c>
      <c r="V83" s="5" t="str">
        <f t="shared" si="22"/>
        <v/>
      </c>
      <c r="W83" s="35" t="str">
        <f>IF(AND(S83=3,K83="F",NOT(O83="Unattached")),SUMIF(R$2:R83,R83,L$2:L83),"")</f>
        <v/>
      </c>
      <c r="X83" s="6" t="str">
        <f t="shared" si="25"/>
        <v/>
      </c>
      <c r="Y83" s="6" t="str">
        <f t="shared" si="30"/>
        <v/>
      </c>
      <c r="Z83" s="33" t="str">
        <f t="shared" si="26"/>
        <v>M Unattached 16</v>
      </c>
      <c r="AA83" s="33" t="str">
        <f>IF(K83="M",IF(S83&lt;&gt;4,"",VLOOKUP(CONCATENATE(R83," ",(S83-3)),$Z$2:AD83,5,0)),IF(S83&lt;&gt;3,"",VLOOKUP(CONCATENATE(R83," ",(S83-2)),$Z$2:AD83,5,0)))</f>
        <v/>
      </c>
      <c r="AB83" s="33" t="str">
        <f>IF(K83="M",IF(S83&lt;&gt;4,"",VLOOKUP(CONCATENATE(R83," ",(S83-2)),$Z$2:AD83,5,0)),IF(S83&lt;&gt;3,"",VLOOKUP(CONCATENATE(R83," ",(S83-1)),$Z$2:AD83,5,0)))</f>
        <v/>
      </c>
      <c r="AC83" s="33" t="str">
        <f>IF(K83="M",IF(S83&lt;&gt;4,"",VLOOKUP(CONCATENATE(R83," ",(S83-1)),$Z$2:AD83,5,0)),IF(S83&lt;&gt;3,"",VLOOKUP(CONCATENATE(R83," ",(S83)),$Z$2:AD83,5,0)))</f>
        <v/>
      </c>
      <c r="AD83" s="33" t="str">
        <f t="shared" si="31"/>
        <v/>
      </c>
    </row>
    <row r="84" spans="1:30" x14ac:dyDescent="0.25">
      <c r="A84" s="65" t="str">
        <f t="shared" si="23"/>
        <v>F10</v>
      </c>
      <c r="B84" s="65" t="str">
        <f t="shared" si="24"/>
        <v>F502</v>
      </c>
      <c r="C84" s="103">
        <v>83</v>
      </c>
      <c r="D84" s="99">
        <v>87</v>
      </c>
      <c r="E84" s="100">
        <f t="shared" si="32"/>
        <v>1</v>
      </c>
      <c r="F84" s="100">
        <v>7</v>
      </c>
      <c r="G84" s="100">
        <v>40</v>
      </c>
      <c r="H84" s="107">
        <f t="shared" si="27"/>
        <v>4.6990740740740743E-2</v>
      </c>
      <c r="I84" s="108" t="str">
        <f>IF(D84="","",VLOOKUP(D84,ENTRANTS!$A$1:$H$1000,2,0))</f>
        <v>Yvonne</v>
      </c>
      <c r="J84" s="108" t="str">
        <f>IF(D84="","",VLOOKUP(D84,ENTRANTS!$A$1:$H$1000,3,0))</f>
        <v>Booth</v>
      </c>
      <c r="K84" s="103" t="str">
        <f>IF(D84="","",LEFT(VLOOKUP(D84,ENTRANTS!$A$1:$H$1000,5,0),1))</f>
        <v>F</v>
      </c>
      <c r="L84" s="103">
        <f>IF(D84="","",COUNTIF($K$2:K84,K84))</f>
        <v>10</v>
      </c>
      <c r="M84" s="103" t="str">
        <f>IF(D84="","",VLOOKUP(D84,ENTRANTS!$A$1:$H$1000,4,0))</f>
        <v>F50</v>
      </c>
      <c r="N84" s="103">
        <f>IF(D84="","",COUNTIF($M$2:M84,M84))</f>
        <v>2</v>
      </c>
      <c r="O84" s="108" t="str">
        <f>IF(D84="","",VLOOKUP(D84,ENTRANTS!$A$1:$H$1000,6,0))</f>
        <v>Ramsbottom RC</v>
      </c>
      <c r="P84" s="86" t="str">
        <f t="shared" si="28"/>
        <v/>
      </c>
      <c r="Q84" s="31"/>
      <c r="R84" s="3" t="str">
        <f t="shared" si="29"/>
        <v>F Ramsbottom RC</v>
      </c>
      <c r="S84" s="4">
        <f>IF(D84="","",COUNTIF($R$2:R84,R84))</f>
        <v>1</v>
      </c>
      <c r="T84" s="5" t="str">
        <f t="shared" si="21"/>
        <v/>
      </c>
      <c r="U84" s="35" t="str">
        <f>IF(AND(S84=4,K84="M",NOT(O84="Unattached")),SUMIF(R$2:R84,R84,L$2:L84),"")</f>
        <v/>
      </c>
      <c r="V84" s="5" t="str">
        <f t="shared" si="22"/>
        <v/>
      </c>
      <c r="W84" s="35" t="str">
        <f>IF(AND(S84=3,K84="F",NOT(O84="Unattached")),SUMIF(R$2:R84,R84,L$2:L84),"")</f>
        <v/>
      </c>
      <c r="X84" s="6" t="str">
        <f t="shared" si="25"/>
        <v/>
      </c>
      <c r="Y84" s="6" t="str">
        <f t="shared" si="30"/>
        <v/>
      </c>
      <c r="Z84" s="33" t="str">
        <f t="shared" si="26"/>
        <v>F Ramsbottom RC 1</v>
      </c>
      <c r="AA84" s="33" t="str">
        <f>IF(K84="M",IF(S84&lt;&gt;4,"",VLOOKUP(CONCATENATE(R84," ",(S84-3)),$Z$2:AD84,5,0)),IF(S84&lt;&gt;3,"",VLOOKUP(CONCATENATE(R84," ",(S84-2)),$Z$2:AD84,5,0)))</f>
        <v/>
      </c>
      <c r="AB84" s="33" t="str">
        <f>IF(K84="M",IF(S84&lt;&gt;4,"",VLOOKUP(CONCATENATE(R84," ",(S84-2)),$Z$2:AD84,5,0)),IF(S84&lt;&gt;3,"",VLOOKUP(CONCATENATE(R84," ",(S84-1)),$Z$2:AD84,5,0)))</f>
        <v/>
      </c>
      <c r="AC84" s="33" t="str">
        <f>IF(K84="M",IF(S84&lt;&gt;4,"",VLOOKUP(CONCATENATE(R84," ",(S84-1)),$Z$2:AD84,5,0)),IF(S84&lt;&gt;3,"",VLOOKUP(CONCATENATE(R84," ",(S84)),$Z$2:AD84,5,0)))</f>
        <v/>
      </c>
      <c r="AD84" s="33" t="str">
        <f t="shared" si="31"/>
        <v>Yvonne Booth</v>
      </c>
    </row>
    <row r="85" spans="1:30" x14ac:dyDescent="0.25">
      <c r="A85" s="65" t="str">
        <f t="shared" si="23"/>
        <v>M74</v>
      </c>
      <c r="B85" s="65" t="str">
        <f t="shared" si="24"/>
        <v>M559</v>
      </c>
      <c r="C85" s="103">
        <v>84</v>
      </c>
      <c r="D85" s="99">
        <v>2</v>
      </c>
      <c r="E85" s="100">
        <f t="shared" si="32"/>
        <v>1</v>
      </c>
      <c r="F85" s="100">
        <v>7</v>
      </c>
      <c r="G85" s="100">
        <v>42</v>
      </c>
      <c r="H85" s="107">
        <f t="shared" si="27"/>
        <v>4.701388888888889E-2</v>
      </c>
      <c r="I85" s="108" t="str">
        <f>IF(D85="","",VLOOKUP(D85,ENTRANTS!$A$1:$H$1000,2,0))</f>
        <v>Mark</v>
      </c>
      <c r="J85" s="108" t="str">
        <f>IF(D85="","",VLOOKUP(D85,ENTRANTS!$A$1:$H$1000,3,0))</f>
        <v>Shuttleworth</v>
      </c>
      <c r="K85" s="103" t="str">
        <f>IF(D85="","",LEFT(VLOOKUP(D85,ENTRANTS!$A$1:$H$1000,5,0),1))</f>
        <v>M</v>
      </c>
      <c r="L85" s="103">
        <f>IF(D85="","",COUNTIF($K$2:K85,K85))</f>
        <v>74</v>
      </c>
      <c r="M85" s="103" t="str">
        <f>IF(D85="","",VLOOKUP(D85,ENTRANTS!$A$1:$H$1000,4,0))</f>
        <v>M55</v>
      </c>
      <c r="N85" s="103">
        <f>IF(D85="","",COUNTIF($M$2:M85,M85))</f>
        <v>9</v>
      </c>
      <c r="O85" s="108" t="str">
        <f>IF(D85="","",VLOOKUP(D85,ENTRANTS!$A$1:$H$1000,6,0))</f>
        <v>Lostock AC</v>
      </c>
      <c r="P85" s="86" t="str">
        <f t="shared" si="28"/>
        <v/>
      </c>
      <c r="Q85" s="31"/>
      <c r="R85" s="3" t="str">
        <f t="shared" si="29"/>
        <v>M Lostock AC</v>
      </c>
      <c r="S85" s="4">
        <f>IF(D85="","",COUNTIF($R$2:R85,R85))</f>
        <v>1</v>
      </c>
      <c r="T85" s="5" t="str">
        <f t="shared" si="21"/>
        <v/>
      </c>
      <c r="U85" s="35" t="str">
        <f>IF(AND(S85=4,K85="M",NOT(O85="Unattached")),SUMIF(R$2:R85,R85,L$2:L85),"")</f>
        <v/>
      </c>
      <c r="V85" s="5" t="str">
        <f t="shared" si="22"/>
        <v/>
      </c>
      <c r="W85" s="35" t="str">
        <f>IF(AND(S85=3,K85="F",NOT(O85="Unattached")),SUMIF(R$2:R85,R85,L$2:L85),"")</f>
        <v/>
      </c>
      <c r="X85" s="6" t="str">
        <f t="shared" si="25"/>
        <v/>
      </c>
      <c r="Y85" s="6" t="str">
        <f t="shared" si="30"/>
        <v/>
      </c>
      <c r="Z85" s="33" t="str">
        <f t="shared" si="26"/>
        <v>M Lostock AC 1</v>
      </c>
      <c r="AA85" s="33" t="str">
        <f>IF(K85="M",IF(S85&lt;&gt;4,"",VLOOKUP(CONCATENATE(R85," ",(S85-3)),$Z$2:AD85,5,0)),IF(S85&lt;&gt;3,"",VLOOKUP(CONCATENATE(R85," ",(S85-2)),$Z$2:AD85,5,0)))</f>
        <v/>
      </c>
      <c r="AB85" s="33" t="str">
        <f>IF(K85="M",IF(S85&lt;&gt;4,"",VLOOKUP(CONCATENATE(R85," ",(S85-2)),$Z$2:AD85,5,0)),IF(S85&lt;&gt;3,"",VLOOKUP(CONCATENATE(R85," ",(S85-1)),$Z$2:AD85,5,0)))</f>
        <v/>
      </c>
      <c r="AC85" s="33" t="str">
        <f>IF(K85="M",IF(S85&lt;&gt;4,"",VLOOKUP(CONCATENATE(R85," ",(S85-1)),$Z$2:AD85,5,0)),IF(S85&lt;&gt;3,"",VLOOKUP(CONCATENATE(R85," ",(S85)),$Z$2:AD85,5,0)))</f>
        <v/>
      </c>
      <c r="AD85" s="33" t="str">
        <f t="shared" si="31"/>
        <v>Mark Shuttleworth</v>
      </c>
    </row>
    <row r="86" spans="1:30" x14ac:dyDescent="0.25">
      <c r="A86" s="65" t="str">
        <f t="shared" si="23"/>
        <v>F11</v>
      </c>
      <c r="B86" s="65" t="str">
        <f t="shared" si="24"/>
        <v>F602</v>
      </c>
      <c r="C86" s="103">
        <v>85</v>
      </c>
      <c r="D86" s="99">
        <v>37</v>
      </c>
      <c r="E86" s="100">
        <f t="shared" si="32"/>
        <v>1</v>
      </c>
      <c r="F86" s="100">
        <v>7</v>
      </c>
      <c r="G86" s="100">
        <v>45</v>
      </c>
      <c r="H86" s="107">
        <f t="shared" si="27"/>
        <v>4.704861111111111E-2</v>
      </c>
      <c r="I86" s="108" t="str">
        <f>IF(D86="","",VLOOKUP(D86,ENTRANTS!$A$1:$H$1000,2,0))</f>
        <v>Karon</v>
      </c>
      <c r="J86" s="108" t="str">
        <f>IF(D86="","",VLOOKUP(D86,ENTRANTS!$A$1:$H$1000,3,0))</f>
        <v>Forster</v>
      </c>
      <c r="K86" s="103" t="str">
        <f>IF(D86="","",LEFT(VLOOKUP(D86,ENTRANTS!$A$1:$H$1000,5,0),1))</f>
        <v>F</v>
      </c>
      <c r="L86" s="103">
        <f>IF(D86="","",COUNTIF($K$2:K86,K86))</f>
        <v>11</v>
      </c>
      <c r="M86" s="103" t="str">
        <f>IF(D86="","",VLOOKUP(D86,ENTRANTS!$A$1:$H$1000,4,0))</f>
        <v>F60</v>
      </c>
      <c r="N86" s="103">
        <f>IF(D86="","",COUNTIF($M$2:M86,M86))</f>
        <v>2</v>
      </c>
      <c r="O86" s="108" t="str">
        <f>IF(D86="","",VLOOKUP(D86,ENTRANTS!$A$1:$H$1000,6,0))</f>
        <v>Spectrum Striders</v>
      </c>
      <c r="P86" s="86" t="str">
        <f t="shared" si="28"/>
        <v/>
      </c>
      <c r="Q86" s="31"/>
      <c r="R86" s="3" t="str">
        <f t="shared" si="29"/>
        <v>F Spectrum Striders</v>
      </c>
      <c r="S86" s="4">
        <f>IF(D86="","",COUNTIF($R$2:R86,R86))</f>
        <v>1</v>
      </c>
      <c r="T86" s="5" t="str">
        <f t="shared" ref="T86:T149" si="33">IF(U86="","",RANK(U86,$U$2:$U$1000,1))</f>
        <v/>
      </c>
      <c r="U86" s="35" t="str">
        <f>IF(AND(S86=4,K86="M",NOT(O86="Unattached")),SUMIF(R$2:R86,R86,L$2:L86),"")</f>
        <v/>
      </c>
      <c r="V86" s="5" t="str">
        <f t="shared" ref="V86:V149" si="34">IF(W86="","",RANK(W86,$W$2:$W$1000,1))</f>
        <v/>
      </c>
      <c r="W86" s="35" t="str">
        <f>IF(AND(S86=3,K86="F",NOT(O86="Unattached")),SUMIF(R$2:R86,R86,L$2:L86),"")</f>
        <v/>
      </c>
      <c r="X86" s="6" t="str">
        <f t="shared" si="25"/>
        <v/>
      </c>
      <c r="Y86" s="6" t="str">
        <f t="shared" si="30"/>
        <v/>
      </c>
      <c r="Z86" s="33" t="str">
        <f t="shared" si="26"/>
        <v>F Spectrum Striders 1</v>
      </c>
      <c r="AA86" s="33" t="str">
        <f>IF(K86="M",IF(S86&lt;&gt;4,"",VLOOKUP(CONCATENATE(R86," ",(S86-3)),$Z$2:AD86,5,0)),IF(S86&lt;&gt;3,"",VLOOKUP(CONCATENATE(R86," ",(S86-2)),$Z$2:AD86,5,0)))</f>
        <v/>
      </c>
      <c r="AB86" s="33" t="str">
        <f>IF(K86="M",IF(S86&lt;&gt;4,"",VLOOKUP(CONCATENATE(R86," ",(S86-2)),$Z$2:AD86,5,0)),IF(S86&lt;&gt;3,"",VLOOKUP(CONCATENATE(R86," ",(S86-1)),$Z$2:AD86,5,0)))</f>
        <v/>
      </c>
      <c r="AC86" s="33" t="str">
        <f>IF(K86="M",IF(S86&lt;&gt;4,"",VLOOKUP(CONCATENATE(R86," ",(S86-1)),$Z$2:AD86,5,0)),IF(S86&lt;&gt;3,"",VLOOKUP(CONCATENATE(R86," ",(S86)),$Z$2:AD86,5,0)))</f>
        <v/>
      </c>
      <c r="AD86" s="33" t="str">
        <f t="shared" si="31"/>
        <v>Karon Forster</v>
      </c>
    </row>
    <row r="87" spans="1:30" x14ac:dyDescent="0.25">
      <c r="A87" s="65" t="str">
        <f t="shared" si="23"/>
        <v>M75</v>
      </c>
      <c r="B87" s="65" t="str">
        <f t="shared" si="24"/>
        <v>M5510</v>
      </c>
      <c r="C87" s="103">
        <v>86</v>
      </c>
      <c r="D87" s="99">
        <v>83</v>
      </c>
      <c r="E87" s="100">
        <f t="shared" si="32"/>
        <v>1</v>
      </c>
      <c r="F87" s="100">
        <v>7</v>
      </c>
      <c r="G87" s="100">
        <v>49</v>
      </c>
      <c r="H87" s="107">
        <f t="shared" si="27"/>
        <v>4.7094907407407405E-2</v>
      </c>
      <c r="I87" s="108" t="str">
        <f>IF(D87="","",VLOOKUP(D87,ENTRANTS!$A$1:$H$1000,2,0))</f>
        <v>Graham</v>
      </c>
      <c r="J87" s="108" t="str">
        <f>IF(D87="","",VLOOKUP(D87,ENTRANTS!$A$1:$H$1000,3,0))</f>
        <v>Jenkins</v>
      </c>
      <c r="K87" s="103" t="str">
        <f>IF(D87="","",LEFT(VLOOKUP(D87,ENTRANTS!$A$1:$H$1000,5,0),1))</f>
        <v>M</v>
      </c>
      <c r="L87" s="103">
        <f>IF(D87="","",COUNTIF($K$2:K87,K87))</f>
        <v>75</v>
      </c>
      <c r="M87" s="103" t="str">
        <f>IF(D87="","",VLOOKUP(D87,ENTRANTS!$A$1:$H$1000,4,0))</f>
        <v>M55</v>
      </c>
      <c r="N87" s="103">
        <f>IF(D87="","",COUNTIF($M$2:M87,M87))</f>
        <v>10</v>
      </c>
      <c r="O87" s="108" t="str">
        <f>IF(D87="","",VLOOKUP(D87,ENTRANTS!$A$1:$H$1000,6,0))</f>
        <v>Ribble Valley Harriers</v>
      </c>
      <c r="P87" s="86" t="str">
        <f t="shared" si="28"/>
        <v/>
      </c>
      <c r="Q87" s="31"/>
      <c r="R87" s="3" t="str">
        <f t="shared" si="29"/>
        <v>M Ribble Valley Harriers</v>
      </c>
      <c r="S87" s="4">
        <f>IF(D87="","",COUNTIF($R$2:R87,R87))</f>
        <v>1</v>
      </c>
      <c r="T87" s="5" t="str">
        <f t="shared" si="33"/>
        <v/>
      </c>
      <c r="U87" s="35" t="str">
        <f>IF(AND(S87=4,K87="M",NOT(O87="Unattached")),SUMIF(R$2:R87,R87,L$2:L87),"")</f>
        <v/>
      </c>
      <c r="V87" s="5" t="str">
        <f t="shared" si="34"/>
        <v/>
      </c>
      <c r="W87" s="35" t="str">
        <f>IF(AND(S87=3,K87="F",NOT(O87="Unattached")),SUMIF(R$2:R87,R87,L$2:L87),"")</f>
        <v/>
      </c>
      <c r="X87" s="6" t="str">
        <f t="shared" si="25"/>
        <v/>
      </c>
      <c r="Y87" s="6" t="str">
        <f t="shared" si="30"/>
        <v/>
      </c>
      <c r="Z87" s="33" t="str">
        <f t="shared" si="26"/>
        <v>M Ribble Valley Harriers 1</v>
      </c>
      <c r="AA87" s="33" t="str">
        <f>IF(K87="M",IF(S87&lt;&gt;4,"",VLOOKUP(CONCATENATE(R87," ",(S87-3)),$Z$2:AD87,5,0)),IF(S87&lt;&gt;3,"",VLOOKUP(CONCATENATE(R87," ",(S87-2)),$Z$2:AD87,5,0)))</f>
        <v/>
      </c>
      <c r="AB87" s="33" t="str">
        <f>IF(K87="M",IF(S87&lt;&gt;4,"",VLOOKUP(CONCATENATE(R87," ",(S87-2)),$Z$2:AD87,5,0)),IF(S87&lt;&gt;3,"",VLOOKUP(CONCATENATE(R87," ",(S87-1)),$Z$2:AD87,5,0)))</f>
        <v/>
      </c>
      <c r="AC87" s="33" t="str">
        <f>IF(K87="M",IF(S87&lt;&gt;4,"",VLOOKUP(CONCATENATE(R87," ",(S87-1)),$Z$2:AD87,5,0)),IF(S87&lt;&gt;3,"",VLOOKUP(CONCATENATE(R87," ",(S87)),$Z$2:AD87,5,0)))</f>
        <v/>
      </c>
      <c r="AD87" s="33" t="str">
        <f t="shared" si="31"/>
        <v>Graham Jenkins</v>
      </c>
    </row>
    <row r="88" spans="1:30" x14ac:dyDescent="0.25">
      <c r="A88" s="65" t="str">
        <f t="shared" si="23"/>
        <v>M76</v>
      </c>
      <c r="B88" s="65" t="str">
        <f t="shared" si="24"/>
        <v>M5511</v>
      </c>
      <c r="C88" s="103">
        <v>87</v>
      </c>
      <c r="D88" s="99">
        <v>16</v>
      </c>
      <c r="E88" s="100">
        <f t="shared" si="32"/>
        <v>1</v>
      </c>
      <c r="F88" s="100">
        <v>8</v>
      </c>
      <c r="G88" s="100">
        <v>12</v>
      </c>
      <c r="H88" s="107">
        <f t="shared" si="27"/>
        <v>4.7361111111111111E-2</v>
      </c>
      <c r="I88" s="108" t="str">
        <f>IF(D88="","",VLOOKUP(D88,ENTRANTS!$A$1:$H$1000,2,0))</f>
        <v>Paul</v>
      </c>
      <c r="J88" s="108" t="str">
        <f>IF(D88="","",VLOOKUP(D88,ENTRANTS!$A$1:$H$1000,3,0))</f>
        <v>Swyers</v>
      </c>
      <c r="K88" s="103" t="str">
        <f>IF(D88="","",LEFT(VLOOKUP(D88,ENTRANTS!$A$1:$H$1000,5,0),1))</f>
        <v>M</v>
      </c>
      <c r="L88" s="103">
        <f>IF(D88="","",COUNTIF($K$2:K88,K88))</f>
        <v>76</v>
      </c>
      <c r="M88" s="103" t="str">
        <f>IF(D88="","",VLOOKUP(D88,ENTRANTS!$A$1:$H$1000,4,0))</f>
        <v>M55</v>
      </c>
      <c r="N88" s="103">
        <f>IF(D88="","",COUNTIF($M$2:M88,M88))</f>
        <v>11</v>
      </c>
      <c r="O88" s="108" t="str">
        <f>IF(D88="","",VLOOKUP(D88,ENTRANTS!$A$1:$H$1000,6,0))</f>
        <v>Holcombe</v>
      </c>
      <c r="P88" s="86" t="str">
        <f t="shared" si="28"/>
        <v/>
      </c>
      <c r="Q88" s="31"/>
      <c r="R88" s="3" t="str">
        <f t="shared" si="29"/>
        <v>M Holcombe</v>
      </c>
      <c r="S88" s="4">
        <f>IF(D88="","",COUNTIF($R$2:R88,R88))</f>
        <v>3</v>
      </c>
      <c r="T88" s="5" t="str">
        <f t="shared" si="33"/>
        <v/>
      </c>
      <c r="U88" s="35" t="str">
        <f>IF(AND(S88=4,K88="M",NOT(O88="Unattached")),SUMIF(R$2:R88,R88,L$2:L88),"")</f>
        <v/>
      </c>
      <c r="V88" s="5" t="str">
        <f t="shared" si="34"/>
        <v/>
      </c>
      <c r="W88" s="35" t="str">
        <f>IF(AND(S88=3,K88="F",NOT(O88="Unattached")),SUMIF(R$2:R88,R88,L$2:L88),"")</f>
        <v/>
      </c>
      <c r="X88" s="6" t="str">
        <f t="shared" si="25"/>
        <v/>
      </c>
      <c r="Y88" s="6" t="str">
        <f t="shared" si="30"/>
        <v/>
      </c>
      <c r="Z88" s="33" t="str">
        <f t="shared" si="26"/>
        <v>M Holcombe 3</v>
      </c>
      <c r="AA88" s="33" t="str">
        <f>IF(K88="M",IF(S88&lt;&gt;4,"",VLOOKUP(CONCATENATE(R88," ",(S88-3)),$Z$2:AD88,5,0)),IF(S88&lt;&gt;3,"",VLOOKUP(CONCATENATE(R88," ",(S88-2)),$Z$2:AD88,5,0)))</f>
        <v/>
      </c>
      <c r="AB88" s="33" t="str">
        <f>IF(K88="M",IF(S88&lt;&gt;4,"",VLOOKUP(CONCATENATE(R88," ",(S88-2)),$Z$2:AD88,5,0)),IF(S88&lt;&gt;3,"",VLOOKUP(CONCATENATE(R88," ",(S88-1)),$Z$2:AD88,5,0)))</f>
        <v/>
      </c>
      <c r="AC88" s="33" t="str">
        <f>IF(K88="M",IF(S88&lt;&gt;4,"",VLOOKUP(CONCATENATE(R88," ",(S88-1)),$Z$2:AD88,5,0)),IF(S88&lt;&gt;3,"",VLOOKUP(CONCATENATE(R88," ",(S88)),$Z$2:AD88,5,0)))</f>
        <v/>
      </c>
      <c r="AD88" s="33" t="str">
        <f t="shared" si="31"/>
        <v>Paul Swyers</v>
      </c>
    </row>
    <row r="89" spans="1:30" x14ac:dyDescent="0.25">
      <c r="A89" s="65" t="str">
        <f t="shared" si="23"/>
        <v>M77</v>
      </c>
      <c r="B89" s="65" t="str">
        <f t="shared" si="24"/>
        <v>M4515</v>
      </c>
      <c r="C89" s="103">
        <v>88</v>
      </c>
      <c r="D89" s="99">
        <v>93</v>
      </c>
      <c r="E89" s="100">
        <f t="shared" si="32"/>
        <v>1</v>
      </c>
      <c r="F89" s="100">
        <v>8</v>
      </c>
      <c r="G89" s="100">
        <v>28</v>
      </c>
      <c r="H89" s="107">
        <f t="shared" si="27"/>
        <v>4.7546296296296302E-2</v>
      </c>
      <c r="I89" s="108" t="str">
        <f>IF(D89="","",VLOOKUP(D89,ENTRANTS!$A$1:$H$1000,2,0))</f>
        <v>Lee</v>
      </c>
      <c r="J89" s="108" t="str">
        <f>IF(D89="","",VLOOKUP(D89,ENTRANTS!$A$1:$H$1000,3,0))</f>
        <v>Entwistle</v>
      </c>
      <c r="K89" s="103" t="str">
        <f>IF(D89="","",LEFT(VLOOKUP(D89,ENTRANTS!$A$1:$H$1000,5,0),1))</f>
        <v>M</v>
      </c>
      <c r="L89" s="103">
        <f>IF(D89="","",COUNTIF($K$2:K89,K89))</f>
        <v>77</v>
      </c>
      <c r="M89" s="103" t="str">
        <f>IF(D89="","",VLOOKUP(D89,ENTRANTS!$A$1:$H$1000,4,0))</f>
        <v>M45</v>
      </c>
      <c r="N89" s="103">
        <f>IF(D89="","",COUNTIF($M$2:M89,M89))</f>
        <v>15</v>
      </c>
      <c r="O89" s="108" t="str">
        <f>IF(D89="","",VLOOKUP(D89,ENTRANTS!$A$1:$H$1000,6,0))</f>
        <v>Ramsbottom RC</v>
      </c>
      <c r="P89" s="86" t="str">
        <f t="shared" si="28"/>
        <v/>
      </c>
      <c r="Q89" s="31"/>
      <c r="R89" s="3" t="str">
        <f t="shared" si="29"/>
        <v>M Ramsbottom RC</v>
      </c>
      <c r="S89" s="4">
        <f>IF(D89="","",COUNTIF($R$2:R89,R89))</f>
        <v>7</v>
      </c>
      <c r="T89" s="5" t="str">
        <f t="shared" si="33"/>
        <v/>
      </c>
      <c r="U89" s="35" t="str">
        <f>IF(AND(S89=4,K89="M",NOT(O89="Unattached")),SUMIF(R$2:R89,R89,L$2:L89),"")</f>
        <v/>
      </c>
      <c r="V89" s="5" t="str">
        <f t="shared" si="34"/>
        <v/>
      </c>
      <c r="W89" s="35" t="str">
        <f>IF(AND(S89=3,K89="F",NOT(O89="Unattached")),SUMIF(R$2:R89,R89,L$2:L89),"")</f>
        <v/>
      </c>
      <c r="X89" s="6" t="str">
        <f t="shared" si="25"/>
        <v/>
      </c>
      <c r="Y89" s="6" t="str">
        <f t="shared" si="30"/>
        <v/>
      </c>
      <c r="Z89" s="33" t="str">
        <f t="shared" si="26"/>
        <v>M Ramsbottom RC 7</v>
      </c>
      <c r="AA89" s="33" t="str">
        <f>IF(K89="M",IF(S89&lt;&gt;4,"",VLOOKUP(CONCATENATE(R89," ",(S89-3)),$Z$2:AD89,5,0)),IF(S89&lt;&gt;3,"",VLOOKUP(CONCATENATE(R89," ",(S89-2)),$Z$2:AD89,5,0)))</f>
        <v/>
      </c>
      <c r="AB89" s="33" t="str">
        <f>IF(K89="M",IF(S89&lt;&gt;4,"",VLOOKUP(CONCATENATE(R89," ",(S89-2)),$Z$2:AD89,5,0)),IF(S89&lt;&gt;3,"",VLOOKUP(CONCATENATE(R89," ",(S89-1)),$Z$2:AD89,5,0)))</f>
        <v/>
      </c>
      <c r="AC89" s="33" t="str">
        <f>IF(K89="M",IF(S89&lt;&gt;4,"",VLOOKUP(CONCATENATE(R89," ",(S89-1)),$Z$2:AD89,5,0)),IF(S89&lt;&gt;3,"",VLOOKUP(CONCATENATE(R89," ",(S89)),$Z$2:AD89,5,0)))</f>
        <v/>
      </c>
      <c r="AD89" s="33" t="str">
        <f t="shared" si="31"/>
        <v/>
      </c>
    </row>
    <row r="90" spans="1:30" x14ac:dyDescent="0.25">
      <c r="A90" s="65" t="str">
        <f t="shared" si="23"/>
        <v>M78</v>
      </c>
      <c r="B90" s="65" t="str">
        <f t="shared" si="24"/>
        <v>M5016</v>
      </c>
      <c r="C90" s="103">
        <v>89</v>
      </c>
      <c r="D90" s="99">
        <v>35</v>
      </c>
      <c r="E90" s="100">
        <f t="shared" si="32"/>
        <v>1</v>
      </c>
      <c r="F90" s="100">
        <v>9</v>
      </c>
      <c r="G90" s="100">
        <v>5</v>
      </c>
      <c r="H90" s="107">
        <f t="shared" si="27"/>
        <v>4.7974537037037031E-2</v>
      </c>
      <c r="I90" s="108" t="str">
        <f>IF(D90="","",VLOOKUP(D90,ENTRANTS!$A$1:$H$1000,2,0))</f>
        <v>Chris</v>
      </c>
      <c r="J90" s="108" t="str">
        <f>IF(D90="","",VLOOKUP(D90,ENTRANTS!$A$1:$H$1000,3,0))</f>
        <v>Rainey</v>
      </c>
      <c r="K90" s="103" t="str">
        <f>IF(D90="","",LEFT(VLOOKUP(D90,ENTRANTS!$A$1:$H$1000,5,0),1))</f>
        <v>M</v>
      </c>
      <c r="L90" s="103">
        <f>IF(D90="","",COUNTIF($K$2:K90,K90))</f>
        <v>78</v>
      </c>
      <c r="M90" s="103" t="str">
        <f>IF(D90="","",VLOOKUP(D90,ENTRANTS!$A$1:$H$1000,4,0))</f>
        <v>M50</v>
      </c>
      <c r="N90" s="103">
        <f>IF(D90="","",COUNTIF($M$2:M90,M90))</f>
        <v>16</v>
      </c>
      <c r="O90" s="108" t="str">
        <f>IF(D90="","",VLOOKUP(D90,ENTRANTS!$A$1:$H$1000,6,0))</f>
        <v>Unattached</v>
      </c>
      <c r="P90" s="86" t="str">
        <f t="shared" si="28"/>
        <v/>
      </c>
      <c r="Q90" s="31"/>
      <c r="R90" s="3" t="str">
        <f t="shared" si="29"/>
        <v>M Unattached</v>
      </c>
      <c r="S90" s="4">
        <f>IF(D90="","",COUNTIF($R$2:R90,R90))</f>
        <v>17</v>
      </c>
      <c r="T90" s="5" t="str">
        <f t="shared" si="33"/>
        <v/>
      </c>
      <c r="U90" s="35" t="str">
        <f>IF(AND(S90=4,K90="M",NOT(O90="Unattached")),SUMIF(R$2:R90,R90,L$2:L90),"")</f>
        <v/>
      </c>
      <c r="V90" s="5" t="str">
        <f t="shared" si="34"/>
        <v/>
      </c>
      <c r="W90" s="35" t="str">
        <f>IF(AND(S90=3,K90="F",NOT(O90="Unattached")),SUMIF(R$2:R90,R90,L$2:L90),"")</f>
        <v/>
      </c>
      <c r="X90" s="6" t="str">
        <f t="shared" si="25"/>
        <v/>
      </c>
      <c r="Y90" s="6" t="str">
        <f t="shared" si="30"/>
        <v/>
      </c>
      <c r="Z90" s="33" t="str">
        <f t="shared" si="26"/>
        <v>M Unattached 17</v>
      </c>
      <c r="AA90" s="33" t="str">
        <f>IF(K90="M",IF(S90&lt;&gt;4,"",VLOOKUP(CONCATENATE(R90," ",(S90-3)),$Z$2:AD90,5,0)),IF(S90&lt;&gt;3,"",VLOOKUP(CONCATENATE(R90," ",(S90-2)),$Z$2:AD90,5,0)))</f>
        <v/>
      </c>
      <c r="AB90" s="33" t="str">
        <f>IF(K90="M",IF(S90&lt;&gt;4,"",VLOOKUP(CONCATENATE(R90," ",(S90-2)),$Z$2:AD90,5,0)),IF(S90&lt;&gt;3,"",VLOOKUP(CONCATENATE(R90," ",(S90-1)),$Z$2:AD90,5,0)))</f>
        <v/>
      </c>
      <c r="AC90" s="33" t="str">
        <f>IF(K90="M",IF(S90&lt;&gt;4,"",VLOOKUP(CONCATENATE(R90," ",(S90-1)),$Z$2:AD90,5,0)),IF(S90&lt;&gt;3,"",VLOOKUP(CONCATENATE(R90," ",(S90)),$Z$2:AD90,5,0)))</f>
        <v/>
      </c>
      <c r="AD90" s="33" t="str">
        <f t="shared" si="31"/>
        <v/>
      </c>
    </row>
    <row r="91" spans="1:30" x14ac:dyDescent="0.25">
      <c r="A91" s="65" t="str">
        <f t="shared" si="23"/>
        <v>M79</v>
      </c>
      <c r="B91" s="65" t="str">
        <f t="shared" si="24"/>
        <v>M607</v>
      </c>
      <c r="C91" s="103">
        <v>90</v>
      </c>
      <c r="D91" s="99">
        <v>24</v>
      </c>
      <c r="E91" s="100">
        <f t="shared" si="32"/>
        <v>1</v>
      </c>
      <c r="F91" s="100">
        <v>9</v>
      </c>
      <c r="G91" s="100">
        <v>12</v>
      </c>
      <c r="H91" s="107">
        <f t="shared" si="27"/>
        <v>4.8055555555555553E-2</v>
      </c>
      <c r="I91" s="108" t="str">
        <f>IF(D91="","",VLOOKUP(D91,ENTRANTS!$A$1:$H$1000,2,0))</f>
        <v>Francis</v>
      </c>
      <c r="J91" s="108" t="str">
        <f>IF(D91="","",VLOOKUP(D91,ENTRANTS!$A$1:$H$1000,3,0))</f>
        <v>Wooff</v>
      </c>
      <c r="K91" s="103" t="str">
        <f>IF(D91="","",LEFT(VLOOKUP(D91,ENTRANTS!$A$1:$H$1000,5,0),1))</f>
        <v>M</v>
      </c>
      <c r="L91" s="103">
        <f>IF(D91="","",COUNTIF($K$2:K91,K91))</f>
        <v>79</v>
      </c>
      <c r="M91" s="103" t="str">
        <f>IF(D91="","",VLOOKUP(D91,ENTRANTS!$A$1:$H$1000,4,0))</f>
        <v>M60</v>
      </c>
      <c r="N91" s="103">
        <f>IF(D91="","",COUNTIF($M$2:M91,M91))</f>
        <v>7</v>
      </c>
      <c r="O91" s="108" t="str">
        <f>IF(D91="","",VLOOKUP(D91,ENTRANTS!$A$1:$H$1000,6,0))</f>
        <v>Calder Valley Fell Runners</v>
      </c>
      <c r="P91" s="86" t="str">
        <f t="shared" si="28"/>
        <v/>
      </c>
      <c r="Q91" s="31"/>
      <c r="R91" s="3" t="str">
        <f t="shared" si="29"/>
        <v>M Calder Valley Fell Runners</v>
      </c>
      <c r="S91" s="4">
        <f>IF(D91="","",COUNTIF($R$2:R91,R91))</f>
        <v>5</v>
      </c>
      <c r="T91" s="5" t="str">
        <f t="shared" si="33"/>
        <v/>
      </c>
      <c r="U91" s="35" t="str">
        <f>IF(AND(S91=4,K91="M",NOT(O91="Unattached")),SUMIF(R$2:R91,R91,L$2:L91),"")</f>
        <v/>
      </c>
      <c r="V91" s="5" t="str">
        <f t="shared" si="34"/>
        <v/>
      </c>
      <c r="W91" s="35" t="str">
        <f>IF(AND(S91=3,K91="F",NOT(O91="Unattached")),SUMIF(R$2:R91,R91,L$2:L91),"")</f>
        <v/>
      </c>
      <c r="X91" s="6" t="str">
        <f t="shared" si="25"/>
        <v/>
      </c>
      <c r="Y91" s="6" t="str">
        <f t="shared" si="30"/>
        <v/>
      </c>
      <c r="Z91" s="33" t="str">
        <f t="shared" si="26"/>
        <v>M Calder Valley Fell Runners 5</v>
      </c>
      <c r="AA91" s="33" t="str">
        <f>IF(K91="M",IF(S91&lt;&gt;4,"",VLOOKUP(CONCATENATE(R91," ",(S91-3)),$Z$2:AD91,5,0)),IF(S91&lt;&gt;3,"",VLOOKUP(CONCATENATE(R91," ",(S91-2)),$Z$2:AD91,5,0)))</f>
        <v/>
      </c>
      <c r="AB91" s="33" t="str">
        <f>IF(K91="M",IF(S91&lt;&gt;4,"",VLOOKUP(CONCATENATE(R91," ",(S91-2)),$Z$2:AD91,5,0)),IF(S91&lt;&gt;3,"",VLOOKUP(CONCATENATE(R91," ",(S91-1)),$Z$2:AD91,5,0)))</f>
        <v/>
      </c>
      <c r="AC91" s="33" t="str">
        <f>IF(K91="M",IF(S91&lt;&gt;4,"",VLOOKUP(CONCATENATE(R91," ",(S91-1)),$Z$2:AD91,5,0)),IF(S91&lt;&gt;3,"",VLOOKUP(CONCATENATE(R91," ",(S91)),$Z$2:AD91,5,0)))</f>
        <v/>
      </c>
      <c r="AD91" s="33" t="str">
        <f t="shared" si="31"/>
        <v/>
      </c>
    </row>
    <row r="92" spans="1:30" x14ac:dyDescent="0.25">
      <c r="A92" s="65" t="str">
        <f t="shared" si="23"/>
        <v>M80</v>
      </c>
      <c r="B92" s="65" t="str">
        <f t="shared" si="24"/>
        <v>M5512</v>
      </c>
      <c r="C92" s="103">
        <v>91</v>
      </c>
      <c r="D92" s="99">
        <v>145</v>
      </c>
      <c r="E92" s="100">
        <f t="shared" si="32"/>
        <v>1</v>
      </c>
      <c r="F92" s="100">
        <v>9</v>
      </c>
      <c r="G92" s="100">
        <v>32</v>
      </c>
      <c r="H92" s="107">
        <f t="shared" si="27"/>
        <v>4.8287037037037038E-2</v>
      </c>
      <c r="I92" s="108" t="str">
        <f>IF(D92="","",VLOOKUP(D92,ENTRANTS!$A$1:$H$1000,2,0))</f>
        <v>Ged</v>
      </c>
      <c r="J92" s="108" t="str">
        <f>IF(D92="","",VLOOKUP(D92,ENTRANTS!$A$1:$H$1000,3,0))</f>
        <v>Bretherton</v>
      </c>
      <c r="K92" s="103" t="str">
        <f>IF(D92="","",LEFT(VLOOKUP(D92,ENTRANTS!$A$1:$H$1000,5,0),1))</f>
        <v>M</v>
      </c>
      <c r="L92" s="103">
        <f>IF(D92="","",COUNTIF($K$2:K92,K92))</f>
        <v>80</v>
      </c>
      <c r="M92" s="103" t="str">
        <f>IF(D92="","",VLOOKUP(D92,ENTRANTS!$A$1:$H$1000,4,0))</f>
        <v>M55</v>
      </c>
      <c r="N92" s="103">
        <f>IF(D92="","",COUNTIF($M$2:M92,M92))</f>
        <v>12</v>
      </c>
      <c r="O92" s="108" t="str">
        <f>IF(D92="","",VLOOKUP(D92,ENTRANTS!$A$1:$H$1000,6,0))</f>
        <v>Unattached</v>
      </c>
      <c r="P92" s="86" t="str">
        <f t="shared" si="28"/>
        <v/>
      </c>
      <c r="Q92" s="31"/>
      <c r="R92" s="3" t="str">
        <f t="shared" si="29"/>
        <v>M Unattached</v>
      </c>
      <c r="S92" s="4">
        <f>IF(D92="","",COUNTIF($R$2:R92,R92))</f>
        <v>18</v>
      </c>
      <c r="T92" s="5" t="str">
        <f t="shared" si="33"/>
        <v/>
      </c>
      <c r="U92" s="35" t="str">
        <f>IF(AND(S92=4,K92="M",NOT(O92="Unattached")),SUMIF(R$2:R92,R92,L$2:L92),"")</f>
        <v/>
      </c>
      <c r="V92" s="5" t="str">
        <f t="shared" si="34"/>
        <v/>
      </c>
      <c r="W92" s="35" t="str">
        <f>IF(AND(S92=3,K92="F",NOT(O92="Unattached")),SUMIF(R$2:R92,R92,L$2:L92),"")</f>
        <v/>
      </c>
      <c r="X92" s="6" t="str">
        <f t="shared" si="25"/>
        <v/>
      </c>
      <c r="Y92" s="6" t="str">
        <f t="shared" si="30"/>
        <v/>
      </c>
      <c r="Z92" s="33" t="str">
        <f t="shared" si="26"/>
        <v>M Unattached 18</v>
      </c>
      <c r="AA92" s="33" t="str">
        <f>IF(K92="M",IF(S92&lt;&gt;4,"",VLOOKUP(CONCATENATE(R92," ",(S92-3)),$Z$2:AD92,5,0)),IF(S92&lt;&gt;3,"",VLOOKUP(CONCATENATE(R92," ",(S92-2)),$Z$2:AD92,5,0)))</f>
        <v/>
      </c>
      <c r="AB92" s="33" t="str">
        <f>IF(K92="M",IF(S92&lt;&gt;4,"",VLOOKUP(CONCATENATE(R92," ",(S92-2)),$Z$2:AD92,5,0)),IF(S92&lt;&gt;3,"",VLOOKUP(CONCATENATE(R92," ",(S92-1)),$Z$2:AD92,5,0)))</f>
        <v/>
      </c>
      <c r="AC92" s="33" t="str">
        <f>IF(K92="M",IF(S92&lt;&gt;4,"",VLOOKUP(CONCATENATE(R92," ",(S92-1)),$Z$2:AD92,5,0)),IF(S92&lt;&gt;3,"",VLOOKUP(CONCATENATE(R92," ",(S92)),$Z$2:AD92,5,0)))</f>
        <v/>
      </c>
      <c r="AD92" s="33" t="str">
        <f t="shared" si="31"/>
        <v/>
      </c>
    </row>
    <row r="93" spans="1:30" x14ac:dyDescent="0.25">
      <c r="A93" s="65" t="str">
        <f t="shared" si="23"/>
        <v>M81</v>
      </c>
      <c r="B93" s="65" t="str">
        <f t="shared" si="24"/>
        <v>M5513</v>
      </c>
      <c r="C93" s="103">
        <v>92</v>
      </c>
      <c r="D93" s="99">
        <v>100</v>
      </c>
      <c r="E93" s="100">
        <f t="shared" si="32"/>
        <v>1</v>
      </c>
      <c r="F93" s="100">
        <v>9</v>
      </c>
      <c r="G93" s="100">
        <v>33</v>
      </c>
      <c r="H93" s="107">
        <f t="shared" si="27"/>
        <v>4.8298611111111112E-2</v>
      </c>
      <c r="I93" s="108" t="str">
        <f>IF(D93="","",VLOOKUP(D93,ENTRANTS!$A$1:$H$1000,2,0))</f>
        <v xml:space="preserve">Jon  </v>
      </c>
      <c r="J93" s="108" t="str">
        <f>IF(D93="","",VLOOKUP(D93,ENTRANTS!$A$1:$H$1000,3,0))</f>
        <v>Nolan</v>
      </c>
      <c r="K93" s="103" t="str">
        <f>IF(D93="","",LEFT(VLOOKUP(D93,ENTRANTS!$A$1:$H$1000,5,0),1))</f>
        <v>M</v>
      </c>
      <c r="L93" s="103">
        <f>IF(D93="","",COUNTIF($K$2:K93,K93))</f>
        <v>81</v>
      </c>
      <c r="M93" s="103" t="str">
        <f>IF(D93="","",VLOOKUP(D93,ENTRANTS!$A$1:$H$1000,4,0))</f>
        <v>M55</v>
      </c>
      <c r="N93" s="103">
        <f>IF(D93="","",COUNTIF($M$2:M93,M93))</f>
        <v>13</v>
      </c>
      <c r="O93" s="108" t="str">
        <f>IF(D93="","",VLOOKUP(D93,ENTRANTS!$A$1:$H$1000,6,0))</f>
        <v>Ramsbottom RC</v>
      </c>
      <c r="P93" s="86" t="str">
        <f t="shared" si="28"/>
        <v/>
      </c>
      <c r="Q93" s="31"/>
      <c r="R93" s="3" t="str">
        <f t="shared" si="29"/>
        <v>M Ramsbottom RC</v>
      </c>
      <c r="S93" s="4">
        <f>IF(D93="","",COUNTIF($R$2:R93,R93))</f>
        <v>8</v>
      </c>
      <c r="T93" s="5" t="str">
        <f t="shared" si="33"/>
        <v/>
      </c>
      <c r="U93" s="35" t="str">
        <f>IF(AND(S93=4,K93="M",NOT(O93="Unattached")),SUMIF(R$2:R93,R93,L$2:L93),"")</f>
        <v/>
      </c>
      <c r="V93" s="5" t="str">
        <f t="shared" si="34"/>
        <v/>
      </c>
      <c r="W93" s="35" t="str">
        <f>IF(AND(S93=3,K93="F",NOT(O93="Unattached")),SUMIF(R$2:R93,R93,L$2:L93),"")</f>
        <v/>
      </c>
      <c r="X93" s="6" t="str">
        <f t="shared" si="25"/>
        <v/>
      </c>
      <c r="Y93" s="6" t="str">
        <f t="shared" si="30"/>
        <v/>
      </c>
      <c r="Z93" s="33" t="str">
        <f t="shared" si="26"/>
        <v>M Ramsbottom RC 8</v>
      </c>
      <c r="AA93" s="33" t="str">
        <f>IF(K93="M",IF(S93&lt;&gt;4,"",VLOOKUP(CONCATENATE(R93," ",(S93-3)),$Z$2:AD93,5,0)),IF(S93&lt;&gt;3,"",VLOOKUP(CONCATENATE(R93," ",(S93-2)),$Z$2:AD93,5,0)))</f>
        <v/>
      </c>
      <c r="AB93" s="33" t="str">
        <f>IF(K93="M",IF(S93&lt;&gt;4,"",VLOOKUP(CONCATENATE(R93," ",(S93-2)),$Z$2:AD93,5,0)),IF(S93&lt;&gt;3,"",VLOOKUP(CONCATENATE(R93," ",(S93-1)),$Z$2:AD93,5,0)))</f>
        <v/>
      </c>
      <c r="AC93" s="33" t="str">
        <f>IF(K93="M",IF(S93&lt;&gt;4,"",VLOOKUP(CONCATENATE(R93," ",(S93-1)),$Z$2:AD93,5,0)),IF(S93&lt;&gt;3,"",VLOOKUP(CONCATENATE(R93," ",(S93)),$Z$2:AD93,5,0)))</f>
        <v/>
      </c>
      <c r="AD93" s="33" t="str">
        <f t="shared" si="31"/>
        <v/>
      </c>
    </row>
    <row r="94" spans="1:30" x14ac:dyDescent="0.25">
      <c r="A94" s="65" t="str">
        <f t="shared" si="23"/>
        <v>M82</v>
      </c>
      <c r="B94" s="65" t="str">
        <f t="shared" si="24"/>
        <v>M608</v>
      </c>
      <c r="C94" s="103">
        <v>93</v>
      </c>
      <c r="D94" s="99">
        <v>84</v>
      </c>
      <c r="E94" s="100">
        <f t="shared" si="32"/>
        <v>1</v>
      </c>
      <c r="F94" s="100">
        <v>9</v>
      </c>
      <c r="G94" s="100">
        <v>49</v>
      </c>
      <c r="H94" s="107">
        <f t="shared" si="27"/>
        <v>4.8483796296296289E-2</v>
      </c>
      <c r="I94" s="108" t="str">
        <f>IF(D94="","",VLOOKUP(D94,ENTRANTS!$A$1:$H$1000,2,0))</f>
        <v>Ray</v>
      </c>
      <c r="J94" s="108" t="str">
        <f>IF(D94="","",VLOOKUP(D94,ENTRANTS!$A$1:$H$1000,3,0))</f>
        <v>Mooney</v>
      </c>
      <c r="K94" s="103" t="str">
        <f>IF(D94="","",LEFT(VLOOKUP(D94,ENTRANTS!$A$1:$H$1000,5,0),1))</f>
        <v>M</v>
      </c>
      <c r="L94" s="103">
        <f>IF(D94="","",COUNTIF($K$2:K94,K94))</f>
        <v>82</v>
      </c>
      <c r="M94" s="103" t="str">
        <f>IF(D94="","",VLOOKUP(D94,ENTRANTS!$A$1:$H$1000,4,0))</f>
        <v>M60</v>
      </c>
      <c r="N94" s="103">
        <f>IF(D94="","",COUNTIF($M$2:M94,M94))</f>
        <v>8</v>
      </c>
      <c r="O94" s="108" t="str">
        <f>IF(D94="","",VLOOKUP(D94,ENTRANTS!$A$1:$H$1000,6,0))</f>
        <v>Stainland Lions</v>
      </c>
      <c r="P94" s="86" t="str">
        <f t="shared" si="28"/>
        <v/>
      </c>
      <c r="Q94" s="31"/>
      <c r="R94" s="3" t="str">
        <f t="shared" si="29"/>
        <v>M Stainland Lions</v>
      </c>
      <c r="S94" s="4">
        <f>IF(D94="","",COUNTIF($R$2:R94,R94))</f>
        <v>1</v>
      </c>
      <c r="T94" s="5" t="str">
        <f t="shared" si="33"/>
        <v/>
      </c>
      <c r="U94" s="35" t="str">
        <f>IF(AND(S94=4,K94="M",NOT(O94="Unattached")),SUMIF(R$2:R94,R94,L$2:L94),"")</f>
        <v/>
      </c>
      <c r="V94" s="5" t="str">
        <f t="shared" si="34"/>
        <v/>
      </c>
      <c r="W94" s="35" t="str">
        <f>IF(AND(S94=3,K94="F",NOT(O94="Unattached")),SUMIF(R$2:R94,R94,L$2:L94),"")</f>
        <v/>
      </c>
      <c r="X94" s="6" t="str">
        <f t="shared" si="25"/>
        <v/>
      </c>
      <c r="Y94" s="6" t="str">
        <f t="shared" si="30"/>
        <v/>
      </c>
      <c r="Z94" s="33" t="str">
        <f t="shared" si="26"/>
        <v>M Stainland Lions 1</v>
      </c>
      <c r="AA94" s="33" t="str">
        <f>IF(K94="M",IF(S94&lt;&gt;4,"",VLOOKUP(CONCATENATE(R94," ",(S94-3)),$Z$2:AD94,5,0)),IF(S94&lt;&gt;3,"",VLOOKUP(CONCATENATE(R94," ",(S94-2)),$Z$2:AD94,5,0)))</f>
        <v/>
      </c>
      <c r="AB94" s="33" t="str">
        <f>IF(K94="M",IF(S94&lt;&gt;4,"",VLOOKUP(CONCATENATE(R94," ",(S94-2)),$Z$2:AD94,5,0)),IF(S94&lt;&gt;3,"",VLOOKUP(CONCATENATE(R94," ",(S94-1)),$Z$2:AD94,5,0)))</f>
        <v/>
      </c>
      <c r="AC94" s="33" t="str">
        <f>IF(K94="M",IF(S94&lt;&gt;4,"",VLOOKUP(CONCATENATE(R94," ",(S94-1)),$Z$2:AD94,5,0)),IF(S94&lt;&gt;3,"",VLOOKUP(CONCATENATE(R94," ",(S94)),$Z$2:AD94,5,0)))</f>
        <v/>
      </c>
      <c r="AD94" s="33" t="str">
        <f t="shared" si="31"/>
        <v>Ray Mooney</v>
      </c>
    </row>
    <row r="95" spans="1:30" x14ac:dyDescent="0.25">
      <c r="A95" s="65" t="str">
        <f t="shared" si="23"/>
        <v>F12</v>
      </c>
      <c r="B95" s="65" t="str">
        <f t="shared" si="24"/>
        <v>F503</v>
      </c>
      <c r="C95" s="103">
        <v>94</v>
      </c>
      <c r="D95" s="99">
        <v>60</v>
      </c>
      <c r="E95" s="100">
        <f t="shared" si="32"/>
        <v>1</v>
      </c>
      <c r="F95" s="100">
        <v>9</v>
      </c>
      <c r="G95" s="100">
        <v>52</v>
      </c>
      <c r="H95" s="107">
        <f t="shared" si="27"/>
        <v>4.8518518518518516E-2</v>
      </c>
      <c r="I95" s="108" t="str">
        <f>IF(D95="","",VLOOKUP(D95,ENTRANTS!$A$1:$H$1000,2,0))</f>
        <v>Caroline</v>
      </c>
      <c r="J95" s="108" t="str">
        <f>IF(D95="","",VLOOKUP(D95,ENTRANTS!$A$1:$H$1000,3,0))</f>
        <v>Harding</v>
      </c>
      <c r="K95" s="103" t="str">
        <f>IF(D95="","",LEFT(VLOOKUP(D95,ENTRANTS!$A$1:$H$1000,5,0),1))</f>
        <v>F</v>
      </c>
      <c r="L95" s="103">
        <f>IF(D95="","",COUNTIF($K$2:K95,K95))</f>
        <v>12</v>
      </c>
      <c r="M95" s="103" t="str">
        <f>IF(D95="","",VLOOKUP(D95,ENTRANTS!$A$1:$H$1000,4,0))</f>
        <v>F50</v>
      </c>
      <c r="N95" s="103">
        <f>IF(D95="","",COUNTIF($M$2:M95,M95))</f>
        <v>3</v>
      </c>
      <c r="O95" s="108" t="str">
        <f>IF(D95="","",VLOOKUP(D95,ENTRANTS!$A$1:$H$1000,6,0))</f>
        <v>Pudsey &amp; Bramley AC</v>
      </c>
      <c r="P95" s="86" t="str">
        <f t="shared" si="28"/>
        <v/>
      </c>
      <c r="Q95" s="31"/>
      <c r="R95" s="3" t="str">
        <f t="shared" si="29"/>
        <v>F Pudsey &amp; Bramley AC</v>
      </c>
      <c r="S95" s="4">
        <f>IF(D95="","",COUNTIF($R$2:R95,R95))</f>
        <v>1</v>
      </c>
      <c r="T95" s="5" t="str">
        <f t="shared" si="33"/>
        <v/>
      </c>
      <c r="U95" s="35" t="str">
        <f>IF(AND(S95=4,K95="M",NOT(O95="Unattached")),SUMIF(R$2:R95,R95,L$2:L95),"")</f>
        <v/>
      </c>
      <c r="V95" s="5" t="str">
        <f t="shared" si="34"/>
        <v/>
      </c>
      <c r="W95" s="35" t="str">
        <f>IF(AND(S95=3,K95="F",NOT(O95="Unattached")),SUMIF(R$2:R95,R95,L$2:L95),"")</f>
        <v/>
      </c>
      <c r="X95" s="6" t="str">
        <f t="shared" si="25"/>
        <v/>
      </c>
      <c r="Y95" s="6" t="str">
        <f t="shared" si="30"/>
        <v/>
      </c>
      <c r="Z95" s="33" t="str">
        <f t="shared" si="26"/>
        <v>F Pudsey &amp; Bramley AC 1</v>
      </c>
      <c r="AA95" s="33" t="str">
        <f>IF(K95="M",IF(S95&lt;&gt;4,"",VLOOKUP(CONCATENATE(R95," ",(S95-3)),$Z$2:AD95,5,0)),IF(S95&lt;&gt;3,"",VLOOKUP(CONCATENATE(R95," ",(S95-2)),$Z$2:AD95,5,0)))</f>
        <v/>
      </c>
      <c r="AB95" s="33" t="str">
        <f>IF(K95="M",IF(S95&lt;&gt;4,"",VLOOKUP(CONCATENATE(R95," ",(S95-2)),$Z$2:AD95,5,0)),IF(S95&lt;&gt;3,"",VLOOKUP(CONCATENATE(R95," ",(S95-1)),$Z$2:AD95,5,0)))</f>
        <v/>
      </c>
      <c r="AC95" s="33" t="str">
        <f>IF(K95="M",IF(S95&lt;&gt;4,"",VLOOKUP(CONCATENATE(R95," ",(S95-1)),$Z$2:AD95,5,0)),IF(S95&lt;&gt;3,"",VLOOKUP(CONCATENATE(R95," ",(S95)),$Z$2:AD95,5,0)))</f>
        <v/>
      </c>
      <c r="AD95" s="33" t="str">
        <f t="shared" si="31"/>
        <v>Caroline Harding</v>
      </c>
    </row>
    <row r="96" spans="1:30" x14ac:dyDescent="0.25">
      <c r="A96" s="65" t="str">
        <f t="shared" si="23"/>
        <v>F13</v>
      </c>
      <c r="B96" s="65" t="str">
        <f t="shared" si="24"/>
        <v>F451</v>
      </c>
      <c r="C96" s="103">
        <v>95</v>
      </c>
      <c r="D96" s="99">
        <v>27</v>
      </c>
      <c r="E96" s="100">
        <f t="shared" si="32"/>
        <v>1</v>
      </c>
      <c r="F96" s="100">
        <v>10</v>
      </c>
      <c r="G96" s="100">
        <v>1</v>
      </c>
      <c r="H96" s="107">
        <f t="shared" si="27"/>
        <v>4.8622685185185192E-2</v>
      </c>
      <c r="I96" s="108" t="str">
        <f>IF(D96="","",VLOOKUP(D96,ENTRANTS!$A$1:$H$1000,2,0))</f>
        <v>Katherine</v>
      </c>
      <c r="J96" s="108" t="str">
        <f>IF(D96="","",VLOOKUP(D96,ENTRANTS!$A$1:$H$1000,3,0))</f>
        <v>Sutton</v>
      </c>
      <c r="K96" s="103" t="str">
        <f>IF(D96="","",LEFT(VLOOKUP(D96,ENTRANTS!$A$1:$H$1000,5,0),1))</f>
        <v>F</v>
      </c>
      <c r="L96" s="103">
        <f>IF(D96="","",COUNTIF($K$2:K96,K96))</f>
        <v>13</v>
      </c>
      <c r="M96" s="103" t="str">
        <f>IF(D96="","",VLOOKUP(D96,ENTRANTS!$A$1:$H$1000,4,0))</f>
        <v>F45</v>
      </c>
      <c r="N96" s="103">
        <f>IF(D96="","",COUNTIF($M$2:M96,M96))</f>
        <v>1</v>
      </c>
      <c r="O96" s="108" t="str">
        <f>IF(D96="","",VLOOKUP(D96,ENTRANTS!$A$1:$H$1000,6,0))</f>
        <v>Kayleighs Run Club</v>
      </c>
      <c r="P96" s="86" t="str">
        <f t="shared" si="28"/>
        <v/>
      </c>
      <c r="Q96" s="31"/>
      <c r="R96" s="3" t="str">
        <f t="shared" si="29"/>
        <v>F Kayleighs Run Club</v>
      </c>
      <c r="S96" s="4">
        <f>IF(D96="","",COUNTIF($R$2:R96,R96))</f>
        <v>1</v>
      </c>
      <c r="T96" s="5" t="str">
        <f t="shared" si="33"/>
        <v/>
      </c>
      <c r="U96" s="35" t="str">
        <f>IF(AND(S96=4,K96="M",NOT(O96="Unattached")),SUMIF(R$2:R96,R96,L$2:L96),"")</f>
        <v/>
      </c>
      <c r="V96" s="5" t="str">
        <f t="shared" si="34"/>
        <v/>
      </c>
      <c r="W96" s="35" t="str">
        <f>IF(AND(S96=3,K96="F",NOT(O96="Unattached")),SUMIF(R$2:R96,R96,L$2:L96),"")</f>
        <v/>
      </c>
      <c r="X96" s="6" t="str">
        <f t="shared" si="25"/>
        <v/>
      </c>
      <c r="Y96" s="6" t="str">
        <f t="shared" si="30"/>
        <v/>
      </c>
      <c r="Z96" s="33" t="str">
        <f t="shared" si="26"/>
        <v>F Kayleighs Run Club 1</v>
      </c>
      <c r="AA96" s="33" t="str">
        <f>IF(K96="M",IF(S96&lt;&gt;4,"",VLOOKUP(CONCATENATE(R96," ",(S96-3)),$Z$2:AD96,5,0)),IF(S96&lt;&gt;3,"",VLOOKUP(CONCATENATE(R96," ",(S96-2)),$Z$2:AD96,5,0)))</f>
        <v/>
      </c>
      <c r="AB96" s="33" t="str">
        <f>IF(K96="M",IF(S96&lt;&gt;4,"",VLOOKUP(CONCATENATE(R96," ",(S96-2)),$Z$2:AD96,5,0)),IF(S96&lt;&gt;3,"",VLOOKUP(CONCATENATE(R96," ",(S96-1)),$Z$2:AD96,5,0)))</f>
        <v/>
      </c>
      <c r="AC96" s="33" t="str">
        <f>IF(K96="M",IF(S96&lt;&gt;4,"",VLOOKUP(CONCATENATE(R96," ",(S96-1)),$Z$2:AD96,5,0)),IF(S96&lt;&gt;3,"",VLOOKUP(CONCATENATE(R96," ",(S96)),$Z$2:AD96,5,0)))</f>
        <v/>
      </c>
      <c r="AD96" s="33" t="str">
        <f t="shared" si="31"/>
        <v>Katherine Sutton</v>
      </c>
    </row>
    <row r="97" spans="1:30" x14ac:dyDescent="0.25">
      <c r="A97" s="65" t="str">
        <f t="shared" si="23"/>
        <v>M83</v>
      </c>
      <c r="B97" s="65" t="str">
        <f t="shared" si="24"/>
        <v>M609</v>
      </c>
      <c r="C97" s="103">
        <v>96</v>
      </c>
      <c r="D97" s="99">
        <v>61</v>
      </c>
      <c r="E97" s="100">
        <f t="shared" si="32"/>
        <v>1</v>
      </c>
      <c r="F97" s="100">
        <v>10</v>
      </c>
      <c r="G97" s="100">
        <v>15</v>
      </c>
      <c r="H97" s="107">
        <f t="shared" si="27"/>
        <v>4.8784722222222222E-2</v>
      </c>
      <c r="I97" s="108" t="str">
        <f>IF(D97="","",VLOOKUP(D97,ENTRANTS!$A$1:$H$1000,2,0))</f>
        <v>Richard</v>
      </c>
      <c r="J97" s="108" t="str">
        <f>IF(D97="","",VLOOKUP(D97,ENTRANTS!$A$1:$H$1000,3,0))</f>
        <v>Henderson</v>
      </c>
      <c r="K97" s="103" t="str">
        <f>IF(D97="","",LEFT(VLOOKUP(D97,ENTRANTS!$A$1:$H$1000,5,0),1))</f>
        <v>M</v>
      </c>
      <c r="L97" s="103">
        <f>IF(D97="","",COUNTIF($K$2:K97,K97))</f>
        <v>83</v>
      </c>
      <c r="M97" s="103" t="str">
        <f>IF(D97="","",VLOOKUP(D97,ENTRANTS!$A$1:$H$1000,4,0))</f>
        <v>M60</v>
      </c>
      <c r="N97" s="103">
        <f>IF(D97="","",COUNTIF($M$2:M97,M97))</f>
        <v>9</v>
      </c>
      <c r="O97" s="108" t="str">
        <f>IF(D97="","",VLOOKUP(D97,ENTRANTS!$A$1:$H$1000,6,0))</f>
        <v>Calder Valley Fell Runners</v>
      </c>
      <c r="P97" s="86" t="str">
        <f t="shared" si="28"/>
        <v/>
      </c>
      <c r="Q97" s="31"/>
      <c r="R97" s="3" t="str">
        <f t="shared" si="29"/>
        <v>M Calder Valley Fell Runners</v>
      </c>
      <c r="S97" s="4">
        <f>IF(D97="","",COUNTIF($R$2:R97,R97))</f>
        <v>6</v>
      </c>
      <c r="T97" s="5" t="str">
        <f t="shared" si="33"/>
        <v/>
      </c>
      <c r="U97" s="35" t="str">
        <f>IF(AND(S97=4,K97="M",NOT(O97="Unattached")),SUMIF(R$2:R97,R97,L$2:L97),"")</f>
        <v/>
      </c>
      <c r="V97" s="5" t="str">
        <f t="shared" si="34"/>
        <v/>
      </c>
      <c r="W97" s="35" t="str">
        <f>IF(AND(S97=3,K97="F",NOT(O97="Unattached")),SUMIF(R$2:R97,R97,L$2:L97),"")</f>
        <v/>
      </c>
      <c r="X97" s="6" t="str">
        <f t="shared" si="25"/>
        <v/>
      </c>
      <c r="Y97" s="6" t="str">
        <f t="shared" si="30"/>
        <v/>
      </c>
      <c r="Z97" s="33" t="str">
        <f t="shared" si="26"/>
        <v>M Calder Valley Fell Runners 6</v>
      </c>
      <c r="AA97" s="33" t="str">
        <f>IF(K97="M",IF(S97&lt;&gt;4,"",VLOOKUP(CONCATENATE(R97," ",(S97-3)),$Z$2:AD97,5,0)),IF(S97&lt;&gt;3,"",VLOOKUP(CONCATENATE(R97," ",(S97-2)),$Z$2:AD97,5,0)))</f>
        <v/>
      </c>
      <c r="AB97" s="33" t="str">
        <f>IF(K97="M",IF(S97&lt;&gt;4,"",VLOOKUP(CONCATENATE(R97," ",(S97-2)),$Z$2:AD97,5,0)),IF(S97&lt;&gt;3,"",VLOOKUP(CONCATENATE(R97," ",(S97-1)),$Z$2:AD97,5,0)))</f>
        <v/>
      </c>
      <c r="AC97" s="33" t="str">
        <f>IF(K97="M",IF(S97&lt;&gt;4,"",VLOOKUP(CONCATENATE(R97," ",(S97-1)),$Z$2:AD97,5,0)),IF(S97&lt;&gt;3,"",VLOOKUP(CONCATENATE(R97," ",(S97)),$Z$2:AD97,5,0)))</f>
        <v/>
      </c>
      <c r="AD97" s="33" t="str">
        <f t="shared" si="31"/>
        <v/>
      </c>
    </row>
    <row r="98" spans="1:30" x14ac:dyDescent="0.25">
      <c r="A98" s="65" t="str">
        <f t="shared" si="23"/>
        <v>M84</v>
      </c>
      <c r="B98" s="65" t="str">
        <f t="shared" si="24"/>
        <v>M5514</v>
      </c>
      <c r="C98" s="103">
        <v>97</v>
      </c>
      <c r="D98" s="99">
        <v>64</v>
      </c>
      <c r="E98" s="100">
        <f t="shared" si="32"/>
        <v>1</v>
      </c>
      <c r="F98" s="100">
        <v>10</v>
      </c>
      <c r="G98" s="100">
        <v>17</v>
      </c>
      <c r="H98" s="107">
        <f t="shared" si="27"/>
        <v>4.8807870370370376E-2</v>
      </c>
      <c r="I98" s="108" t="str">
        <f>IF(D98="","",VLOOKUP(D98,ENTRANTS!$A$1:$H$1000,2,0))</f>
        <v>Simon</v>
      </c>
      <c r="J98" s="108" t="str">
        <f>IF(D98="","",VLOOKUP(D98,ENTRANTS!$A$1:$H$1000,3,0))</f>
        <v>Lea</v>
      </c>
      <c r="K98" s="103" t="str">
        <f>IF(D98="","",LEFT(VLOOKUP(D98,ENTRANTS!$A$1:$H$1000,5,0),1))</f>
        <v>M</v>
      </c>
      <c r="L98" s="103">
        <f>IF(D98="","",COUNTIF($K$2:K98,K98))</f>
        <v>84</v>
      </c>
      <c r="M98" s="103" t="str">
        <f>IF(D98="","",VLOOKUP(D98,ENTRANTS!$A$1:$H$1000,4,0))</f>
        <v>M55</v>
      </c>
      <c r="N98" s="103">
        <f>IF(D98="","",COUNTIF($M$2:M98,M98))</f>
        <v>14</v>
      </c>
      <c r="O98" s="108" t="str">
        <f>IF(D98="","",VLOOKUP(D98,ENTRANTS!$A$1:$H$1000,6,0))</f>
        <v>Unattached</v>
      </c>
      <c r="P98" s="86" t="str">
        <f t="shared" si="28"/>
        <v/>
      </c>
      <c r="Q98" s="31"/>
      <c r="R98" s="3" t="str">
        <f t="shared" si="29"/>
        <v>M Unattached</v>
      </c>
      <c r="S98" s="4">
        <f>IF(D98="","",COUNTIF($R$2:R98,R98))</f>
        <v>19</v>
      </c>
      <c r="T98" s="5" t="str">
        <f t="shared" si="33"/>
        <v/>
      </c>
      <c r="U98" s="35" t="str">
        <f>IF(AND(S98=4,K98="M",NOT(O98="Unattached")),SUMIF(R$2:R98,R98,L$2:L98),"")</f>
        <v/>
      </c>
      <c r="V98" s="5" t="str">
        <f t="shared" si="34"/>
        <v/>
      </c>
      <c r="W98" s="35" t="str">
        <f>IF(AND(S98=3,K98="F",NOT(O98="Unattached")),SUMIF(R$2:R98,R98,L$2:L98),"")</f>
        <v/>
      </c>
      <c r="X98" s="6" t="str">
        <f t="shared" si="25"/>
        <v/>
      </c>
      <c r="Y98" s="6" t="str">
        <f t="shared" si="30"/>
        <v/>
      </c>
      <c r="Z98" s="33" t="str">
        <f t="shared" si="26"/>
        <v>M Unattached 19</v>
      </c>
      <c r="AA98" s="33" t="str">
        <f>IF(K98="M",IF(S98&lt;&gt;4,"",VLOOKUP(CONCATENATE(R98," ",(S98-3)),$Z$2:AD98,5,0)),IF(S98&lt;&gt;3,"",VLOOKUP(CONCATENATE(R98," ",(S98-2)),$Z$2:AD98,5,0)))</f>
        <v/>
      </c>
      <c r="AB98" s="33" t="str">
        <f>IF(K98="M",IF(S98&lt;&gt;4,"",VLOOKUP(CONCATENATE(R98," ",(S98-2)),$Z$2:AD98,5,0)),IF(S98&lt;&gt;3,"",VLOOKUP(CONCATENATE(R98," ",(S98-1)),$Z$2:AD98,5,0)))</f>
        <v/>
      </c>
      <c r="AC98" s="33" t="str">
        <f>IF(K98="M",IF(S98&lt;&gt;4,"",VLOOKUP(CONCATENATE(R98," ",(S98-1)),$Z$2:AD98,5,0)),IF(S98&lt;&gt;3,"",VLOOKUP(CONCATENATE(R98," ",(S98)),$Z$2:AD98,5,0)))</f>
        <v/>
      </c>
      <c r="AD98" s="33" t="str">
        <f t="shared" si="31"/>
        <v/>
      </c>
    </row>
    <row r="99" spans="1:30" x14ac:dyDescent="0.25">
      <c r="A99" s="65" t="str">
        <f t="shared" si="23"/>
        <v>M85</v>
      </c>
      <c r="B99" s="65" t="str">
        <f t="shared" si="24"/>
        <v>M6010</v>
      </c>
      <c r="C99" s="103">
        <v>98</v>
      </c>
      <c r="D99" s="99">
        <v>38</v>
      </c>
      <c r="E99" s="100">
        <f t="shared" si="32"/>
        <v>1</v>
      </c>
      <c r="F99" s="100">
        <v>10</v>
      </c>
      <c r="G99" s="100">
        <v>46</v>
      </c>
      <c r="H99" s="107">
        <f t="shared" si="27"/>
        <v>4.9143518518518524E-2</v>
      </c>
      <c r="I99" s="108" t="str">
        <f>IF(D99="","",VLOOKUP(D99,ENTRANTS!$A$1:$H$1000,2,0))</f>
        <v>Kenny</v>
      </c>
      <c r="J99" s="108" t="str">
        <f>IF(D99="","",VLOOKUP(D99,ENTRANTS!$A$1:$H$1000,3,0))</f>
        <v>Forster</v>
      </c>
      <c r="K99" s="103" t="str">
        <f>IF(D99="","",LEFT(VLOOKUP(D99,ENTRANTS!$A$1:$H$1000,5,0),1))</f>
        <v>M</v>
      </c>
      <c r="L99" s="103">
        <f>IF(D99="","",COUNTIF($K$2:K99,K99))</f>
        <v>85</v>
      </c>
      <c r="M99" s="103" t="str">
        <f>IF(D99="","",VLOOKUP(D99,ENTRANTS!$A$1:$H$1000,4,0))</f>
        <v>M60</v>
      </c>
      <c r="N99" s="103">
        <f>IF(D99="","",COUNTIF($M$2:M99,M99))</f>
        <v>10</v>
      </c>
      <c r="O99" s="108" t="str">
        <f>IF(D99="","",VLOOKUP(D99,ENTRANTS!$A$1:$H$1000,6,0))</f>
        <v>Spectrum Striders</v>
      </c>
      <c r="P99" s="86" t="str">
        <f t="shared" si="28"/>
        <v/>
      </c>
      <c r="Q99" s="31"/>
      <c r="R99" s="3" t="str">
        <f t="shared" si="29"/>
        <v>M Spectrum Striders</v>
      </c>
      <c r="S99" s="4">
        <f>IF(D99="","",COUNTIF($R$2:R99,R99))</f>
        <v>1</v>
      </c>
      <c r="T99" s="5" t="str">
        <f t="shared" si="33"/>
        <v/>
      </c>
      <c r="U99" s="35" t="str">
        <f>IF(AND(S99=4,K99="M",NOT(O99="Unattached")),SUMIF(R$2:R99,R99,L$2:L99),"")</f>
        <v/>
      </c>
      <c r="V99" s="5" t="str">
        <f t="shared" si="34"/>
        <v/>
      </c>
      <c r="W99" s="35" t="str">
        <f>IF(AND(S99=3,K99="F",NOT(O99="Unattached")),SUMIF(R$2:R99,R99,L$2:L99),"")</f>
        <v/>
      </c>
      <c r="X99" s="6" t="str">
        <f t="shared" si="25"/>
        <v/>
      </c>
      <c r="Y99" s="6" t="str">
        <f t="shared" si="30"/>
        <v/>
      </c>
      <c r="Z99" s="33" t="str">
        <f t="shared" si="26"/>
        <v>M Spectrum Striders 1</v>
      </c>
      <c r="AA99" s="33" t="str">
        <f>IF(K99="M",IF(S99&lt;&gt;4,"",VLOOKUP(CONCATENATE(R99," ",(S99-3)),$Z$2:AD99,5,0)),IF(S99&lt;&gt;3,"",VLOOKUP(CONCATENATE(R99," ",(S99-2)),$Z$2:AD99,5,0)))</f>
        <v/>
      </c>
      <c r="AB99" s="33" t="str">
        <f>IF(K99="M",IF(S99&lt;&gt;4,"",VLOOKUP(CONCATENATE(R99," ",(S99-2)),$Z$2:AD99,5,0)),IF(S99&lt;&gt;3,"",VLOOKUP(CONCATENATE(R99," ",(S99-1)),$Z$2:AD99,5,0)))</f>
        <v/>
      </c>
      <c r="AC99" s="33" t="str">
        <f>IF(K99="M",IF(S99&lt;&gt;4,"",VLOOKUP(CONCATENATE(R99," ",(S99-1)),$Z$2:AD99,5,0)),IF(S99&lt;&gt;3,"",VLOOKUP(CONCATENATE(R99," ",(S99)),$Z$2:AD99,5,0)))</f>
        <v/>
      </c>
      <c r="AD99" s="33" t="str">
        <f t="shared" si="31"/>
        <v>Kenny Forster</v>
      </c>
    </row>
    <row r="100" spans="1:30" x14ac:dyDescent="0.25">
      <c r="A100" s="65" t="str">
        <f t="shared" si="23"/>
        <v>M86</v>
      </c>
      <c r="B100" s="65" t="str">
        <f t="shared" si="24"/>
        <v>M4516</v>
      </c>
      <c r="C100" s="103">
        <v>99</v>
      </c>
      <c r="D100" s="99">
        <v>7</v>
      </c>
      <c r="E100" s="100">
        <f t="shared" si="32"/>
        <v>1</v>
      </c>
      <c r="F100" s="100">
        <v>11</v>
      </c>
      <c r="G100" s="100">
        <v>39</v>
      </c>
      <c r="H100" s="107">
        <f t="shared" si="27"/>
        <v>4.9756944444444444E-2</v>
      </c>
      <c r="I100" s="108" t="str">
        <f>IF(D100="","",VLOOKUP(D100,ENTRANTS!$A$1:$H$1000,2,0))</f>
        <v>Jamie</v>
      </c>
      <c r="J100" s="108" t="str">
        <f>IF(D100="","",VLOOKUP(D100,ENTRANTS!$A$1:$H$1000,3,0))</f>
        <v>Dowdall</v>
      </c>
      <c r="K100" s="103" t="str">
        <f>IF(D100="","",LEFT(VLOOKUP(D100,ENTRANTS!$A$1:$H$1000,5,0),1))</f>
        <v>M</v>
      </c>
      <c r="L100" s="103">
        <f>IF(D100="","",COUNTIF($K$2:K100,K100))</f>
        <v>86</v>
      </c>
      <c r="M100" s="103" t="str">
        <f>IF(D100="","",VLOOKUP(D100,ENTRANTS!$A$1:$H$1000,4,0))</f>
        <v>M45</v>
      </c>
      <c r="N100" s="103">
        <f>IF(D100="","",COUNTIF($M$2:M100,M100))</f>
        <v>16</v>
      </c>
      <c r="O100" s="108" t="str">
        <f>IF(D100="","",VLOOKUP(D100,ENTRANTS!$A$1:$H$1000,6,0))</f>
        <v>Darwen Dashers</v>
      </c>
      <c r="P100" s="86" t="str">
        <f t="shared" si="28"/>
        <v/>
      </c>
      <c r="Q100" s="31"/>
      <c r="R100" s="3" t="str">
        <f t="shared" si="29"/>
        <v>M Darwen Dashers</v>
      </c>
      <c r="S100" s="4">
        <f>IF(D100="","",COUNTIF($R$2:R100,R100))</f>
        <v>1</v>
      </c>
      <c r="T100" s="5" t="str">
        <f t="shared" si="33"/>
        <v/>
      </c>
      <c r="U100" s="35" t="str">
        <f>IF(AND(S100=4,K100="M",NOT(O100="Unattached")),SUMIF(R$2:R100,R100,L$2:L100),"")</f>
        <v/>
      </c>
      <c r="V100" s="5" t="str">
        <f t="shared" si="34"/>
        <v/>
      </c>
      <c r="W100" s="35" t="str">
        <f>IF(AND(S100=3,K100="F",NOT(O100="Unattached")),SUMIF(R$2:R100,R100,L$2:L100),"")</f>
        <v/>
      </c>
      <c r="X100" s="6" t="str">
        <f t="shared" si="25"/>
        <v/>
      </c>
      <c r="Y100" s="6" t="str">
        <f t="shared" si="30"/>
        <v/>
      </c>
      <c r="Z100" s="33" t="str">
        <f t="shared" si="26"/>
        <v>M Darwen Dashers 1</v>
      </c>
      <c r="AA100" s="33" t="str">
        <f>IF(K100="M",IF(S100&lt;&gt;4,"",VLOOKUP(CONCATENATE(R100," ",(S100-3)),$Z$2:AD100,5,0)),IF(S100&lt;&gt;3,"",VLOOKUP(CONCATENATE(R100," ",(S100-2)),$Z$2:AD100,5,0)))</f>
        <v/>
      </c>
      <c r="AB100" s="33" t="str">
        <f>IF(K100="M",IF(S100&lt;&gt;4,"",VLOOKUP(CONCATENATE(R100," ",(S100-2)),$Z$2:AD100,5,0)),IF(S100&lt;&gt;3,"",VLOOKUP(CONCATENATE(R100," ",(S100-1)),$Z$2:AD100,5,0)))</f>
        <v/>
      </c>
      <c r="AC100" s="33" t="str">
        <f>IF(K100="M",IF(S100&lt;&gt;4,"",VLOOKUP(CONCATENATE(R100," ",(S100-1)),$Z$2:AD100,5,0)),IF(S100&lt;&gt;3,"",VLOOKUP(CONCATENATE(R100," ",(S100)),$Z$2:AD100,5,0)))</f>
        <v/>
      </c>
      <c r="AD100" s="33" t="str">
        <f t="shared" si="31"/>
        <v>Jamie Dowdall</v>
      </c>
    </row>
    <row r="101" spans="1:30" x14ac:dyDescent="0.25">
      <c r="A101" s="65" t="str">
        <f t="shared" si="23"/>
        <v>M87</v>
      </c>
      <c r="B101" s="65" t="str">
        <f t="shared" si="24"/>
        <v>M5515</v>
      </c>
      <c r="C101" s="103">
        <v>100</v>
      </c>
      <c r="D101" s="99">
        <v>40</v>
      </c>
      <c r="E101" s="100">
        <f t="shared" si="32"/>
        <v>1</v>
      </c>
      <c r="F101" s="100">
        <v>11</v>
      </c>
      <c r="G101" s="100">
        <v>51</v>
      </c>
      <c r="H101" s="107">
        <f t="shared" si="27"/>
        <v>4.9895833333333334E-2</v>
      </c>
      <c r="I101" s="108" t="str">
        <f>IF(D101="","",VLOOKUP(D101,ENTRANTS!$A$1:$H$1000,2,0))</f>
        <v>Andrew</v>
      </c>
      <c r="J101" s="108" t="str">
        <f>IF(D101="","",VLOOKUP(D101,ENTRANTS!$A$1:$H$1000,3,0))</f>
        <v>Ernill</v>
      </c>
      <c r="K101" s="103" t="str">
        <f>IF(D101="","",LEFT(VLOOKUP(D101,ENTRANTS!$A$1:$H$1000,5,0),1))</f>
        <v>M</v>
      </c>
      <c r="L101" s="103">
        <f>IF(D101="","",COUNTIF($K$2:K101,K101))</f>
        <v>87</v>
      </c>
      <c r="M101" s="103" t="str">
        <f>IF(D101="","",VLOOKUP(D101,ENTRANTS!$A$1:$H$1000,4,0))</f>
        <v>M55</v>
      </c>
      <c r="N101" s="103">
        <f>IF(D101="","",COUNTIF($M$2:M101,M101))</f>
        <v>15</v>
      </c>
      <c r="O101" s="108" t="str">
        <f>IF(D101="","",VLOOKUP(D101,ENTRANTS!$A$1:$H$1000,6,0))</f>
        <v>Unattached</v>
      </c>
      <c r="P101" s="86" t="str">
        <f t="shared" si="28"/>
        <v/>
      </c>
      <c r="Q101" s="31"/>
      <c r="R101" s="3" t="str">
        <f t="shared" si="29"/>
        <v>M Unattached</v>
      </c>
      <c r="S101" s="4">
        <f>IF(D101="","",COUNTIF($R$2:R101,R101))</f>
        <v>20</v>
      </c>
      <c r="T101" s="5" t="str">
        <f t="shared" si="33"/>
        <v/>
      </c>
      <c r="U101" s="35" t="str">
        <f>IF(AND(S101=4,K101="M",NOT(O101="Unattached")),SUMIF(R$2:R101,R101,L$2:L101),"")</f>
        <v/>
      </c>
      <c r="V101" s="5" t="str">
        <f t="shared" si="34"/>
        <v/>
      </c>
      <c r="W101" s="35" t="str">
        <f>IF(AND(S101=3,K101="F",NOT(O101="Unattached")),SUMIF(R$2:R101,R101,L$2:L101),"")</f>
        <v/>
      </c>
      <c r="X101" s="6" t="str">
        <f t="shared" si="25"/>
        <v/>
      </c>
      <c r="Y101" s="6" t="str">
        <f t="shared" si="30"/>
        <v/>
      </c>
      <c r="Z101" s="33" t="str">
        <f t="shared" si="26"/>
        <v>M Unattached 20</v>
      </c>
      <c r="AA101" s="33" t="str">
        <f>IF(K101="M",IF(S101&lt;&gt;4,"",VLOOKUP(CONCATENATE(R101," ",(S101-3)),$Z$2:AD101,5,0)),IF(S101&lt;&gt;3,"",VLOOKUP(CONCATENATE(R101," ",(S101-2)),$Z$2:AD101,5,0)))</f>
        <v/>
      </c>
      <c r="AB101" s="33" t="str">
        <f>IF(K101="M",IF(S101&lt;&gt;4,"",VLOOKUP(CONCATENATE(R101," ",(S101-2)),$Z$2:AD101,5,0)),IF(S101&lt;&gt;3,"",VLOOKUP(CONCATENATE(R101," ",(S101-1)),$Z$2:AD101,5,0)))</f>
        <v/>
      </c>
      <c r="AC101" s="33" t="str">
        <f>IF(K101="M",IF(S101&lt;&gt;4,"",VLOOKUP(CONCATENATE(R101," ",(S101-1)),$Z$2:AD101,5,0)),IF(S101&lt;&gt;3,"",VLOOKUP(CONCATENATE(R101," ",(S101)),$Z$2:AD101,5,0)))</f>
        <v/>
      </c>
      <c r="AD101" s="33" t="str">
        <f t="shared" si="31"/>
        <v/>
      </c>
    </row>
    <row r="102" spans="1:30" x14ac:dyDescent="0.25">
      <c r="A102" s="65" t="str">
        <f t="shared" si="23"/>
        <v>F14</v>
      </c>
      <c r="B102" s="65" t="str">
        <f t="shared" si="24"/>
        <v>F452</v>
      </c>
      <c r="C102" s="103">
        <v>101</v>
      </c>
      <c r="D102" s="99">
        <v>109</v>
      </c>
      <c r="E102" s="100">
        <f t="shared" si="32"/>
        <v>1</v>
      </c>
      <c r="F102" s="100">
        <v>11</v>
      </c>
      <c r="G102" s="100">
        <v>52</v>
      </c>
      <c r="H102" s="107">
        <f t="shared" si="27"/>
        <v>4.9907407407407407E-2</v>
      </c>
      <c r="I102" s="108" t="str">
        <f>IF(D102="","",VLOOKUP(D102,ENTRANTS!$A$1:$H$1000,2,0))</f>
        <v>Paula</v>
      </c>
      <c r="J102" s="108" t="str">
        <f>IF(D102="","",VLOOKUP(D102,ENTRANTS!$A$1:$H$1000,3,0))</f>
        <v>Walsh</v>
      </c>
      <c r="K102" s="103" t="str">
        <f>IF(D102="","",LEFT(VLOOKUP(D102,ENTRANTS!$A$1:$H$1000,5,0),1))</f>
        <v>F</v>
      </c>
      <c r="L102" s="103">
        <f>IF(D102="","",COUNTIF($K$2:K102,K102))</f>
        <v>14</v>
      </c>
      <c r="M102" s="103" t="str">
        <f>IF(D102="","",VLOOKUP(D102,ENTRANTS!$A$1:$H$1000,4,0))</f>
        <v>F45</v>
      </c>
      <c r="N102" s="103">
        <f>IF(D102="","",COUNTIF($M$2:M102,M102))</f>
        <v>2</v>
      </c>
      <c r="O102" s="108" t="str">
        <f>IF(D102="","",VLOOKUP(D102,ENTRANTS!$A$1:$H$1000,6,0))</f>
        <v>Trawden AC</v>
      </c>
      <c r="P102" s="86" t="str">
        <f t="shared" si="28"/>
        <v/>
      </c>
      <c r="Q102" s="31"/>
      <c r="R102" s="3" t="str">
        <f t="shared" si="29"/>
        <v>F Trawden AC</v>
      </c>
      <c r="S102" s="4">
        <f>IF(D102="","",COUNTIF($R$2:R102,R102))</f>
        <v>1</v>
      </c>
      <c r="T102" s="5" t="str">
        <f t="shared" si="33"/>
        <v/>
      </c>
      <c r="U102" s="35" t="str">
        <f>IF(AND(S102=4,K102="M",NOT(O102="Unattached")),SUMIF(R$2:R102,R102,L$2:L102),"")</f>
        <v/>
      </c>
      <c r="V102" s="5" t="str">
        <f t="shared" si="34"/>
        <v/>
      </c>
      <c r="W102" s="35" t="str">
        <f>IF(AND(S102=3,K102="F",NOT(O102="Unattached")),SUMIF(R$2:R102,R102,L$2:L102),"")</f>
        <v/>
      </c>
      <c r="X102" s="6" t="str">
        <f t="shared" si="25"/>
        <v/>
      </c>
      <c r="Y102" s="6" t="str">
        <f t="shared" si="30"/>
        <v/>
      </c>
      <c r="Z102" s="33" t="str">
        <f t="shared" si="26"/>
        <v>F Trawden AC 1</v>
      </c>
      <c r="AA102" s="33" t="str">
        <f>IF(K102="M",IF(S102&lt;&gt;4,"",VLOOKUP(CONCATENATE(R102," ",(S102-3)),$Z$2:AD102,5,0)),IF(S102&lt;&gt;3,"",VLOOKUP(CONCATENATE(R102," ",(S102-2)),$Z$2:AD102,5,0)))</f>
        <v/>
      </c>
      <c r="AB102" s="33" t="str">
        <f>IF(K102="M",IF(S102&lt;&gt;4,"",VLOOKUP(CONCATENATE(R102," ",(S102-2)),$Z$2:AD102,5,0)),IF(S102&lt;&gt;3,"",VLOOKUP(CONCATENATE(R102," ",(S102-1)),$Z$2:AD102,5,0)))</f>
        <v/>
      </c>
      <c r="AC102" s="33" t="str">
        <f>IF(K102="M",IF(S102&lt;&gt;4,"",VLOOKUP(CONCATENATE(R102," ",(S102-1)),$Z$2:AD102,5,0)),IF(S102&lt;&gt;3,"",VLOOKUP(CONCATENATE(R102," ",(S102)),$Z$2:AD102,5,0)))</f>
        <v/>
      </c>
      <c r="AD102" s="33" t="str">
        <f t="shared" si="31"/>
        <v>Paula Walsh</v>
      </c>
    </row>
    <row r="103" spans="1:30" x14ac:dyDescent="0.25">
      <c r="A103" s="65" t="str">
        <f t="shared" si="23"/>
        <v>M88</v>
      </c>
      <c r="B103" s="65" t="str">
        <f t="shared" si="24"/>
        <v>M4517</v>
      </c>
      <c r="C103" s="103">
        <v>102</v>
      </c>
      <c r="D103" s="99">
        <v>110</v>
      </c>
      <c r="E103" s="100">
        <f t="shared" si="32"/>
        <v>1</v>
      </c>
      <c r="F103" s="100">
        <v>11</v>
      </c>
      <c r="G103" s="100">
        <v>55</v>
      </c>
      <c r="H103" s="107">
        <f t="shared" si="27"/>
        <v>4.9942129629629628E-2</v>
      </c>
      <c r="I103" s="108" t="str">
        <f>IF(D103="","",VLOOKUP(D103,ENTRANTS!$A$1:$H$1000,2,0))</f>
        <v>Adrian</v>
      </c>
      <c r="J103" s="108" t="str">
        <f>IF(D103="","",VLOOKUP(D103,ENTRANTS!$A$1:$H$1000,3,0))</f>
        <v>Blackledge</v>
      </c>
      <c r="K103" s="103" t="str">
        <f>IF(D103="","",LEFT(VLOOKUP(D103,ENTRANTS!$A$1:$H$1000,5,0),1))</f>
        <v>M</v>
      </c>
      <c r="L103" s="103">
        <f>IF(D103="","",COUNTIF($K$2:K103,K103))</f>
        <v>88</v>
      </c>
      <c r="M103" s="103" t="str">
        <f>IF(D103="","",VLOOKUP(D103,ENTRANTS!$A$1:$H$1000,4,0))</f>
        <v>M45</v>
      </c>
      <c r="N103" s="103">
        <f>IF(D103="","",COUNTIF($M$2:M103,M103))</f>
        <v>17</v>
      </c>
      <c r="O103" s="108" t="str">
        <f>IF(D103="","",VLOOKUP(D103,ENTRANTS!$A$1:$H$1000,6,0))</f>
        <v>Trawden AC</v>
      </c>
      <c r="P103" s="86" t="str">
        <f t="shared" si="28"/>
        <v/>
      </c>
      <c r="Q103" s="31"/>
      <c r="R103" s="3" t="str">
        <f t="shared" si="29"/>
        <v>M Trawden AC</v>
      </c>
      <c r="S103" s="4">
        <f>IF(D103="","",COUNTIF($R$2:R103,R103))</f>
        <v>1</v>
      </c>
      <c r="T103" s="5" t="str">
        <f t="shared" si="33"/>
        <v/>
      </c>
      <c r="U103" s="35" t="str">
        <f>IF(AND(S103=4,K103="M",NOT(O103="Unattached")),SUMIF(R$2:R103,R103,L$2:L103),"")</f>
        <v/>
      </c>
      <c r="V103" s="5" t="str">
        <f t="shared" si="34"/>
        <v/>
      </c>
      <c r="W103" s="35" t="str">
        <f>IF(AND(S103=3,K103="F",NOT(O103="Unattached")),SUMIF(R$2:R103,R103,L$2:L103),"")</f>
        <v/>
      </c>
      <c r="X103" s="6" t="str">
        <f t="shared" si="25"/>
        <v/>
      </c>
      <c r="Y103" s="6" t="str">
        <f t="shared" si="30"/>
        <v/>
      </c>
      <c r="Z103" s="33" t="str">
        <f t="shared" si="26"/>
        <v>M Trawden AC 1</v>
      </c>
      <c r="AA103" s="33" t="str">
        <f>IF(K103="M",IF(S103&lt;&gt;4,"",VLOOKUP(CONCATENATE(R103," ",(S103-3)),$Z$2:AD103,5,0)),IF(S103&lt;&gt;3,"",VLOOKUP(CONCATENATE(R103," ",(S103-2)),$Z$2:AD103,5,0)))</f>
        <v/>
      </c>
      <c r="AB103" s="33" t="str">
        <f>IF(K103="M",IF(S103&lt;&gt;4,"",VLOOKUP(CONCATENATE(R103," ",(S103-2)),$Z$2:AD103,5,0)),IF(S103&lt;&gt;3,"",VLOOKUP(CONCATENATE(R103," ",(S103-1)),$Z$2:AD103,5,0)))</f>
        <v/>
      </c>
      <c r="AC103" s="33" t="str">
        <f>IF(K103="M",IF(S103&lt;&gt;4,"",VLOOKUP(CONCATENATE(R103," ",(S103-1)),$Z$2:AD103,5,0)),IF(S103&lt;&gt;3,"",VLOOKUP(CONCATENATE(R103," ",(S103)),$Z$2:AD103,5,0)))</f>
        <v/>
      </c>
      <c r="AD103" s="33" t="str">
        <f t="shared" si="31"/>
        <v>Adrian Blackledge</v>
      </c>
    </row>
    <row r="104" spans="1:30" x14ac:dyDescent="0.25">
      <c r="A104" s="65" t="str">
        <f t="shared" si="23"/>
        <v>M89</v>
      </c>
      <c r="B104" s="65" t="str">
        <f t="shared" si="24"/>
        <v>M701</v>
      </c>
      <c r="C104" s="103">
        <v>103</v>
      </c>
      <c r="D104" s="99">
        <v>77</v>
      </c>
      <c r="E104" s="100">
        <f t="shared" si="32"/>
        <v>1</v>
      </c>
      <c r="F104" s="100">
        <v>12</v>
      </c>
      <c r="G104" s="100">
        <v>20</v>
      </c>
      <c r="H104" s="107">
        <f t="shared" si="27"/>
        <v>5.0231481481481481E-2</v>
      </c>
      <c r="I104" s="108" t="str">
        <f>IF(D104="","",VLOOKUP(D104,ENTRANTS!$A$1:$H$1000,2,0))</f>
        <v>Tony</v>
      </c>
      <c r="J104" s="108" t="str">
        <f>IF(D104="","",VLOOKUP(D104,ENTRANTS!$A$1:$H$1000,3,0))</f>
        <v>Steward</v>
      </c>
      <c r="K104" s="103" t="str">
        <f>IF(D104="","",LEFT(VLOOKUP(D104,ENTRANTS!$A$1:$H$1000,5,0),1))</f>
        <v>M</v>
      </c>
      <c r="L104" s="103">
        <f>IF(D104="","",COUNTIF($K$2:K104,K104))</f>
        <v>89</v>
      </c>
      <c r="M104" s="103" t="str">
        <f>IF(D104="","",VLOOKUP(D104,ENTRANTS!$A$1:$H$1000,4,0))</f>
        <v>M70</v>
      </c>
      <c r="N104" s="103">
        <f>IF(D104="","",COUNTIF($M$2:M104,M104))</f>
        <v>1</v>
      </c>
      <c r="O104" s="108" t="str">
        <f>IF(D104="","",VLOOKUP(D104,ENTRANTS!$A$1:$H$1000,6,0))</f>
        <v>Calder Valley Fell Runners</v>
      </c>
      <c r="P104" s="86" t="str">
        <f t="shared" si="28"/>
        <v/>
      </c>
      <c r="Q104" s="31"/>
      <c r="R104" s="3" t="str">
        <f t="shared" si="29"/>
        <v>M Calder Valley Fell Runners</v>
      </c>
      <c r="S104" s="4">
        <f>IF(D104="","",COUNTIF($R$2:R104,R104))</f>
        <v>7</v>
      </c>
      <c r="T104" s="5" t="str">
        <f t="shared" si="33"/>
        <v/>
      </c>
      <c r="U104" s="35" t="str">
        <f>IF(AND(S104=4,K104="M",NOT(O104="Unattached")),SUMIF(R$2:R104,R104,L$2:L104),"")</f>
        <v/>
      </c>
      <c r="V104" s="5" t="str">
        <f t="shared" si="34"/>
        <v/>
      </c>
      <c r="W104" s="35" t="str">
        <f>IF(AND(S104=3,K104="F",NOT(O104="Unattached")),SUMIF(R$2:R104,R104,L$2:L104),"")</f>
        <v/>
      </c>
      <c r="X104" s="6" t="str">
        <f t="shared" si="25"/>
        <v/>
      </c>
      <c r="Y104" s="6" t="str">
        <f t="shared" si="30"/>
        <v/>
      </c>
      <c r="Z104" s="33" t="str">
        <f t="shared" si="26"/>
        <v>M Calder Valley Fell Runners 7</v>
      </c>
      <c r="AA104" s="33" t="str">
        <f>IF(K104="M",IF(S104&lt;&gt;4,"",VLOOKUP(CONCATENATE(R104," ",(S104-3)),$Z$2:AD104,5,0)),IF(S104&lt;&gt;3,"",VLOOKUP(CONCATENATE(R104," ",(S104-2)),$Z$2:AD104,5,0)))</f>
        <v/>
      </c>
      <c r="AB104" s="33" t="str">
        <f>IF(K104="M",IF(S104&lt;&gt;4,"",VLOOKUP(CONCATENATE(R104," ",(S104-2)),$Z$2:AD104,5,0)),IF(S104&lt;&gt;3,"",VLOOKUP(CONCATENATE(R104," ",(S104-1)),$Z$2:AD104,5,0)))</f>
        <v/>
      </c>
      <c r="AC104" s="33" t="str">
        <f>IF(K104="M",IF(S104&lt;&gt;4,"",VLOOKUP(CONCATENATE(R104," ",(S104-1)),$Z$2:AD104,5,0)),IF(S104&lt;&gt;3,"",VLOOKUP(CONCATENATE(R104," ",(S104)),$Z$2:AD104,5,0)))</f>
        <v/>
      </c>
      <c r="AD104" s="33" t="str">
        <f t="shared" si="31"/>
        <v/>
      </c>
    </row>
    <row r="105" spans="1:30" x14ac:dyDescent="0.25">
      <c r="A105" s="65" t="str">
        <f t="shared" si="23"/>
        <v>M90</v>
      </c>
      <c r="B105" s="65" t="str">
        <f t="shared" si="24"/>
        <v>M5516</v>
      </c>
      <c r="C105" s="103">
        <v>104</v>
      </c>
      <c r="D105" s="99">
        <v>54</v>
      </c>
      <c r="E105" s="100">
        <f t="shared" si="32"/>
        <v>1</v>
      </c>
      <c r="F105" s="100">
        <v>12</v>
      </c>
      <c r="G105" s="100">
        <v>43</v>
      </c>
      <c r="H105" s="107">
        <f t="shared" si="27"/>
        <v>5.0497685185185187E-2</v>
      </c>
      <c r="I105" s="108" t="str">
        <f>IF(D105="","",VLOOKUP(D105,ENTRANTS!$A$1:$H$1000,2,0))</f>
        <v>Andrew</v>
      </c>
      <c r="J105" s="108" t="str">
        <f>IF(D105="","",VLOOKUP(D105,ENTRANTS!$A$1:$H$1000,3,0))</f>
        <v>Hollas</v>
      </c>
      <c r="K105" s="103" t="str">
        <f>IF(D105="","",LEFT(VLOOKUP(D105,ENTRANTS!$A$1:$H$1000,5,0),1))</f>
        <v>M</v>
      </c>
      <c r="L105" s="103">
        <f>IF(D105="","",COUNTIF($K$2:K105,K105))</f>
        <v>90</v>
      </c>
      <c r="M105" s="103" t="str">
        <f>IF(D105="","",VLOOKUP(D105,ENTRANTS!$A$1:$H$1000,4,0))</f>
        <v>M55</v>
      </c>
      <c r="N105" s="103">
        <f>IF(D105="","",COUNTIF($M$2:M105,M105))</f>
        <v>16</v>
      </c>
      <c r="O105" s="108" t="str">
        <f>IF(D105="","",VLOOKUP(D105,ENTRANTS!$A$1:$H$1000,6,0))</f>
        <v>Accrington RR</v>
      </c>
      <c r="P105" s="86" t="str">
        <f t="shared" si="28"/>
        <v/>
      </c>
      <c r="Q105" s="31"/>
      <c r="R105" s="3" t="str">
        <f t="shared" si="29"/>
        <v>M Accrington RR</v>
      </c>
      <c r="S105" s="4">
        <f>IF(D105="","",COUNTIF($R$2:R105,R105))</f>
        <v>3</v>
      </c>
      <c r="T105" s="5" t="str">
        <f t="shared" si="33"/>
        <v/>
      </c>
      <c r="U105" s="35" t="str">
        <f>IF(AND(S105=4,K105="M",NOT(O105="Unattached")),SUMIF(R$2:R105,R105,L$2:L105),"")</f>
        <v/>
      </c>
      <c r="V105" s="5" t="str">
        <f t="shared" si="34"/>
        <v/>
      </c>
      <c r="W105" s="35" t="str">
        <f>IF(AND(S105=3,K105="F",NOT(O105="Unattached")),SUMIF(R$2:R105,R105,L$2:L105),"")</f>
        <v/>
      </c>
      <c r="X105" s="6" t="str">
        <f t="shared" si="25"/>
        <v/>
      </c>
      <c r="Y105" s="6" t="str">
        <f t="shared" si="30"/>
        <v/>
      </c>
      <c r="Z105" s="33" t="str">
        <f t="shared" si="26"/>
        <v>M Accrington RR 3</v>
      </c>
      <c r="AA105" s="33" t="str">
        <f>IF(K105="M",IF(S105&lt;&gt;4,"",VLOOKUP(CONCATENATE(R105," ",(S105-3)),$Z$2:AD105,5,0)),IF(S105&lt;&gt;3,"",VLOOKUP(CONCATENATE(R105," ",(S105-2)),$Z$2:AD105,5,0)))</f>
        <v/>
      </c>
      <c r="AB105" s="33" t="str">
        <f>IF(K105="M",IF(S105&lt;&gt;4,"",VLOOKUP(CONCATENATE(R105," ",(S105-2)),$Z$2:AD105,5,0)),IF(S105&lt;&gt;3,"",VLOOKUP(CONCATENATE(R105," ",(S105-1)),$Z$2:AD105,5,0)))</f>
        <v/>
      </c>
      <c r="AC105" s="33" t="str">
        <f>IF(K105="M",IF(S105&lt;&gt;4,"",VLOOKUP(CONCATENATE(R105," ",(S105-1)),$Z$2:AD105,5,0)),IF(S105&lt;&gt;3,"",VLOOKUP(CONCATENATE(R105," ",(S105)),$Z$2:AD105,5,0)))</f>
        <v/>
      </c>
      <c r="AD105" s="33" t="str">
        <f t="shared" si="31"/>
        <v>Andrew Hollas</v>
      </c>
    </row>
    <row r="106" spans="1:30" x14ac:dyDescent="0.25">
      <c r="A106" s="65" t="str">
        <f t="shared" si="23"/>
        <v>M91</v>
      </c>
      <c r="B106" s="65" t="str">
        <f t="shared" si="24"/>
        <v>M653</v>
      </c>
      <c r="C106" s="103">
        <v>105</v>
      </c>
      <c r="D106" s="99">
        <v>48</v>
      </c>
      <c r="E106" s="100">
        <f t="shared" si="32"/>
        <v>1</v>
      </c>
      <c r="F106" s="100">
        <v>12</v>
      </c>
      <c r="G106" s="100">
        <v>48</v>
      </c>
      <c r="H106" s="107">
        <f t="shared" si="27"/>
        <v>5.0555555555555555E-2</v>
      </c>
      <c r="I106" s="108" t="str">
        <f>IF(D106="","",VLOOKUP(D106,ENTRANTS!$A$1:$H$1000,2,0))</f>
        <v>Fred</v>
      </c>
      <c r="J106" s="108" t="str">
        <f>IF(D106="","",VLOOKUP(D106,ENTRANTS!$A$1:$H$1000,3,0))</f>
        <v>Duenbier</v>
      </c>
      <c r="K106" s="103" t="str">
        <f>IF(D106="","",LEFT(VLOOKUP(D106,ENTRANTS!$A$1:$H$1000,5,0),1))</f>
        <v>M</v>
      </c>
      <c r="L106" s="103">
        <f>IF(D106="","",COUNTIF($K$2:K106,K106))</f>
        <v>91</v>
      </c>
      <c r="M106" s="103" t="str">
        <f>IF(D106="","",VLOOKUP(D106,ENTRANTS!$A$1:$H$1000,4,0))</f>
        <v>M65</v>
      </c>
      <c r="N106" s="103">
        <f>IF(D106="","",COUNTIF($M$2:M106,M106))</f>
        <v>3</v>
      </c>
      <c r="O106" s="108" t="str">
        <f>IF(D106="","",VLOOKUP(D106,ENTRANTS!$A$1:$H$1000,6,0))</f>
        <v>Newburgh Nomads</v>
      </c>
      <c r="P106" s="86" t="str">
        <f t="shared" si="28"/>
        <v/>
      </c>
      <c r="Q106" s="31"/>
      <c r="R106" s="3" t="str">
        <f t="shared" si="29"/>
        <v>M Newburgh Nomads</v>
      </c>
      <c r="S106" s="4">
        <f>IF(D106="","",COUNTIF($R$2:R106,R106))</f>
        <v>5</v>
      </c>
      <c r="T106" s="5" t="str">
        <f t="shared" si="33"/>
        <v/>
      </c>
      <c r="U106" s="35" t="str">
        <f>IF(AND(S106=4,K106="M",NOT(O106="Unattached")),SUMIF(R$2:R106,R106,L$2:L106),"")</f>
        <v/>
      </c>
      <c r="V106" s="5" t="str">
        <f t="shared" si="34"/>
        <v/>
      </c>
      <c r="W106" s="35" t="str">
        <f>IF(AND(S106=3,K106="F",NOT(O106="Unattached")),SUMIF(R$2:R106,R106,L$2:L106),"")</f>
        <v/>
      </c>
      <c r="X106" s="6" t="str">
        <f t="shared" si="25"/>
        <v/>
      </c>
      <c r="Y106" s="6" t="str">
        <f t="shared" si="30"/>
        <v/>
      </c>
      <c r="Z106" s="33" t="str">
        <f t="shared" si="26"/>
        <v>M Newburgh Nomads 5</v>
      </c>
      <c r="AA106" s="33" t="str">
        <f>IF(K106="M",IF(S106&lt;&gt;4,"",VLOOKUP(CONCATENATE(R106," ",(S106-3)),$Z$2:AD106,5,0)),IF(S106&lt;&gt;3,"",VLOOKUP(CONCATENATE(R106," ",(S106-2)),$Z$2:AD106,5,0)))</f>
        <v/>
      </c>
      <c r="AB106" s="33" t="str">
        <f>IF(K106="M",IF(S106&lt;&gt;4,"",VLOOKUP(CONCATENATE(R106," ",(S106-2)),$Z$2:AD106,5,0)),IF(S106&lt;&gt;3,"",VLOOKUP(CONCATENATE(R106," ",(S106-1)),$Z$2:AD106,5,0)))</f>
        <v/>
      </c>
      <c r="AC106" s="33" t="str">
        <f>IF(K106="M",IF(S106&lt;&gt;4,"",VLOOKUP(CONCATENATE(R106," ",(S106-1)),$Z$2:AD106,5,0)),IF(S106&lt;&gt;3,"",VLOOKUP(CONCATENATE(R106," ",(S106)),$Z$2:AD106,5,0)))</f>
        <v/>
      </c>
      <c r="AD106" s="33" t="str">
        <f t="shared" si="31"/>
        <v/>
      </c>
    </row>
    <row r="107" spans="1:30" x14ac:dyDescent="0.25">
      <c r="A107" s="65" t="str">
        <f t="shared" si="23"/>
        <v>F15</v>
      </c>
      <c r="B107" s="65" t="str">
        <f t="shared" si="24"/>
        <v>F552</v>
      </c>
      <c r="C107" s="103">
        <v>106</v>
      </c>
      <c r="D107" s="99">
        <v>91</v>
      </c>
      <c r="E107" s="100">
        <f t="shared" si="32"/>
        <v>1</v>
      </c>
      <c r="F107" s="100">
        <v>12</v>
      </c>
      <c r="G107" s="100">
        <v>51</v>
      </c>
      <c r="H107" s="107">
        <f t="shared" si="27"/>
        <v>5.0590277777777776E-2</v>
      </c>
      <c r="I107" s="108" t="str">
        <f>IF(D107="","",VLOOKUP(D107,ENTRANTS!$A$1:$H$1000,2,0))</f>
        <v xml:space="preserve">Michelle </v>
      </c>
      <c r="J107" s="108" t="str">
        <f>IF(D107="","",VLOOKUP(D107,ENTRANTS!$A$1:$H$1000,3,0))</f>
        <v>Stephens</v>
      </c>
      <c r="K107" s="103" t="str">
        <f>IF(D107="","",LEFT(VLOOKUP(D107,ENTRANTS!$A$1:$H$1000,5,0),1))</f>
        <v>F</v>
      </c>
      <c r="L107" s="103">
        <f>IF(D107="","",COUNTIF($K$2:K107,K107))</f>
        <v>15</v>
      </c>
      <c r="M107" s="103" t="str">
        <f>IF(D107="","",VLOOKUP(D107,ENTRANTS!$A$1:$H$1000,4,0))</f>
        <v>F55</v>
      </c>
      <c r="N107" s="103">
        <f>IF(D107="","",COUNTIF($M$2:M107,M107))</f>
        <v>2</v>
      </c>
      <c r="O107" s="108" t="str">
        <f>IF(D107="","",VLOOKUP(D107,ENTRANTS!$A$1:$H$1000,6,0))</f>
        <v>St Helens Striders</v>
      </c>
      <c r="P107" s="86" t="str">
        <f t="shared" si="28"/>
        <v/>
      </c>
      <c r="Q107" s="31"/>
      <c r="R107" s="3" t="str">
        <f t="shared" si="29"/>
        <v>F St Helens Striders</v>
      </c>
      <c r="S107" s="4">
        <f>IF(D107="","",COUNTIF($R$2:R107,R107))</f>
        <v>1</v>
      </c>
      <c r="T107" s="5" t="str">
        <f t="shared" si="33"/>
        <v/>
      </c>
      <c r="U107" s="35" t="str">
        <f>IF(AND(S107=4,K107="M",NOT(O107="Unattached")),SUMIF(R$2:R107,R107,L$2:L107),"")</f>
        <v/>
      </c>
      <c r="V107" s="5" t="str">
        <f t="shared" si="34"/>
        <v/>
      </c>
      <c r="W107" s="35" t="str">
        <f>IF(AND(S107=3,K107="F",NOT(O107="Unattached")),SUMIF(R$2:R107,R107,L$2:L107),"")</f>
        <v/>
      </c>
      <c r="X107" s="6" t="str">
        <f t="shared" si="25"/>
        <v/>
      </c>
      <c r="Y107" s="6" t="str">
        <f t="shared" si="30"/>
        <v/>
      </c>
      <c r="Z107" s="33" t="str">
        <f t="shared" si="26"/>
        <v>F St Helens Striders 1</v>
      </c>
      <c r="AA107" s="33" t="str">
        <f>IF(K107="M",IF(S107&lt;&gt;4,"",VLOOKUP(CONCATENATE(R107," ",(S107-3)),$Z$2:AD107,5,0)),IF(S107&lt;&gt;3,"",VLOOKUP(CONCATENATE(R107," ",(S107-2)),$Z$2:AD107,5,0)))</f>
        <v/>
      </c>
      <c r="AB107" s="33" t="str">
        <f>IF(K107="M",IF(S107&lt;&gt;4,"",VLOOKUP(CONCATENATE(R107," ",(S107-2)),$Z$2:AD107,5,0)),IF(S107&lt;&gt;3,"",VLOOKUP(CONCATENATE(R107," ",(S107-1)),$Z$2:AD107,5,0)))</f>
        <v/>
      </c>
      <c r="AC107" s="33" t="str">
        <f>IF(K107="M",IF(S107&lt;&gt;4,"",VLOOKUP(CONCATENATE(R107," ",(S107-1)),$Z$2:AD107,5,0)),IF(S107&lt;&gt;3,"",VLOOKUP(CONCATENATE(R107," ",(S107)),$Z$2:AD107,5,0)))</f>
        <v/>
      </c>
      <c r="AD107" s="33" t="str">
        <f t="shared" si="31"/>
        <v>Michelle  Stephens</v>
      </c>
    </row>
    <row r="108" spans="1:30" x14ac:dyDescent="0.25">
      <c r="A108" s="65" t="str">
        <f t="shared" si="23"/>
        <v>M92</v>
      </c>
      <c r="B108" s="65" t="str">
        <f t="shared" si="24"/>
        <v>M4518</v>
      </c>
      <c r="C108" s="103">
        <v>107</v>
      </c>
      <c r="D108" s="99">
        <v>71</v>
      </c>
      <c r="E108" s="100">
        <f t="shared" si="32"/>
        <v>1</v>
      </c>
      <c r="F108" s="100">
        <v>12</v>
      </c>
      <c r="G108" s="100">
        <v>57</v>
      </c>
      <c r="H108" s="107">
        <f t="shared" si="27"/>
        <v>5.0659722222222224E-2</v>
      </c>
      <c r="I108" s="108" t="str">
        <f>IF(D108="","",VLOOKUP(D108,ENTRANTS!$A$1:$H$1000,2,0))</f>
        <v>Steve</v>
      </c>
      <c r="J108" s="108" t="str">
        <f>IF(D108="","",VLOOKUP(D108,ENTRANTS!$A$1:$H$1000,3,0))</f>
        <v>Wilson</v>
      </c>
      <c r="K108" s="103" t="str">
        <f>IF(D108="","",LEFT(VLOOKUP(D108,ENTRANTS!$A$1:$H$1000,5,0),1))</f>
        <v>M</v>
      </c>
      <c r="L108" s="103">
        <f>IF(D108="","",COUNTIF($K$2:K108,K108))</f>
        <v>92</v>
      </c>
      <c r="M108" s="103" t="str">
        <f>IF(D108="","",VLOOKUP(D108,ENTRANTS!$A$1:$H$1000,4,0))</f>
        <v>M45</v>
      </c>
      <c r="N108" s="103">
        <f>IF(D108="","",COUNTIF($M$2:M108,M108))</f>
        <v>18</v>
      </c>
      <c r="O108" s="108" t="str">
        <f>IF(D108="","",VLOOKUP(D108,ENTRANTS!$A$1:$H$1000,6,0))</f>
        <v>Rossendale Harriers</v>
      </c>
      <c r="P108" s="86" t="str">
        <f t="shared" si="28"/>
        <v/>
      </c>
      <c r="Q108" s="31"/>
      <c r="R108" s="3" t="str">
        <f t="shared" si="29"/>
        <v>M Rossendale Harriers</v>
      </c>
      <c r="S108" s="4">
        <f>IF(D108="","",COUNTIF($R$2:R108,R108))</f>
        <v>10</v>
      </c>
      <c r="T108" s="5" t="str">
        <f t="shared" si="33"/>
        <v/>
      </c>
      <c r="U108" s="35" t="str">
        <f>IF(AND(S108=4,K108="M",NOT(O108="Unattached")),SUMIF(R$2:R108,R108,L$2:L108),"")</f>
        <v/>
      </c>
      <c r="V108" s="5" t="str">
        <f t="shared" si="34"/>
        <v/>
      </c>
      <c r="W108" s="35" t="str">
        <f>IF(AND(S108=3,K108="F",NOT(O108="Unattached")),SUMIF(R$2:R108,R108,L$2:L108),"")</f>
        <v/>
      </c>
      <c r="X108" s="6" t="str">
        <f t="shared" si="25"/>
        <v/>
      </c>
      <c r="Y108" s="6" t="str">
        <f t="shared" si="30"/>
        <v/>
      </c>
      <c r="Z108" s="33" t="str">
        <f t="shared" si="26"/>
        <v>M Rossendale Harriers 10</v>
      </c>
      <c r="AA108" s="33" t="str">
        <f>IF(K108="M",IF(S108&lt;&gt;4,"",VLOOKUP(CONCATENATE(R108," ",(S108-3)),$Z$2:AD108,5,0)),IF(S108&lt;&gt;3,"",VLOOKUP(CONCATENATE(R108," ",(S108-2)),$Z$2:AD108,5,0)))</f>
        <v/>
      </c>
      <c r="AB108" s="33" t="str">
        <f>IF(K108="M",IF(S108&lt;&gt;4,"",VLOOKUP(CONCATENATE(R108," ",(S108-2)),$Z$2:AD108,5,0)),IF(S108&lt;&gt;3,"",VLOOKUP(CONCATENATE(R108," ",(S108-1)),$Z$2:AD108,5,0)))</f>
        <v/>
      </c>
      <c r="AC108" s="33" t="str">
        <f>IF(K108="M",IF(S108&lt;&gt;4,"",VLOOKUP(CONCATENATE(R108," ",(S108-1)),$Z$2:AD108,5,0)),IF(S108&lt;&gt;3,"",VLOOKUP(CONCATENATE(R108," ",(S108)),$Z$2:AD108,5,0)))</f>
        <v/>
      </c>
      <c r="AD108" s="33" t="str">
        <f t="shared" si="31"/>
        <v/>
      </c>
    </row>
    <row r="109" spans="1:30" x14ac:dyDescent="0.25">
      <c r="A109" s="65" t="str">
        <f t="shared" si="23"/>
        <v>F16</v>
      </c>
      <c r="B109" s="65" t="str">
        <f t="shared" si="24"/>
        <v>F403</v>
      </c>
      <c r="C109" s="103">
        <v>108</v>
      </c>
      <c r="D109" s="99">
        <v>106</v>
      </c>
      <c r="E109" s="100">
        <f t="shared" si="32"/>
        <v>1</v>
      </c>
      <c r="F109" s="100">
        <v>13</v>
      </c>
      <c r="G109" s="100">
        <v>14</v>
      </c>
      <c r="H109" s="107">
        <f t="shared" si="27"/>
        <v>5.0856481481481482E-2</v>
      </c>
      <c r="I109" s="108" t="str">
        <f>IF(D109="","",VLOOKUP(D109,ENTRANTS!$A$1:$H$1000,2,0))</f>
        <v>Sophie</v>
      </c>
      <c r="J109" s="108" t="str">
        <f>IF(D109="","",VLOOKUP(D109,ENTRANTS!$A$1:$H$1000,3,0))</f>
        <v>Cunningham</v>
      </c>
      <c r="K109" s="103" t="str">
        <f>IF(D109="","",LEFT(VLOOKUP(D109,ENTRANTS!$A$1:$H$1000,5,0),1))</f>
        <v>F</v>
      </c>
      <c r="L109" s="103">
        <f>IF(D109="","",COUNTIF($K$2:K109,K109))</f>
        <v>16</v>
      </c>
      <c r="M109" s="103" t="str">
        <f>IF(D109="","",VLOOKUP(D109,ENTRANTS!$A$1:$H$1000,4,0))</f>
        <v>F40</v>
      </c>
      <c r="N109" s="103">
        <f>IF(D109="","",COUNTIF($M$2:M109,M109))</f>
        <v>3</v>
      </c>
      <c r="O109" s="108" t="str">
        <f>IF(D109="","",VLOOKUP(D109,ENTRANTS!$A$1:$H$1000,6,0))</f>
        <v xml:space="preserve">Todmorden </v>
      </c>
      <c r="P109" s="86" t="str">
        <f t="shared" si="28"/>
        <v/>
      </c>
      <c r="Q109" s="31"/>
      <c r="R109" s="3" t="str">
        <f t="shared" si="29"/>
        <v xml:space="preserve">F Todmorden </v>
      </c>
      <c r="S109" s="4">
        <f>IF(D109="","",COUNTIF($R$2:R109,R109))</f>
        <v>2</v>
      </c>
      <c r="T109" s="5" t="str">
        <f t="shared" si="33"/>
        <v/>
      </c>
      <c r="U109" s="35" t="str">
        <f>IF(AND(S109=4,K109="M",NOT(O109="Unattached")),SUMIF(R$2:R109,R109,L$2:L109),"")</f>
        <v/>
      </c>
      <c r="V109" s="5" t="str">
        <f t="shared" si="34"/>
        <v/>
      </c>
      <c r="W109" s="35" t="str">
        <f>IF(AND(S109=3,K109="F",NOT(O109="Unattached")),SUMIF(R$2:R109,R109,L$2:L109),"")</f>
        <v/>
      </c>
      <c r="X109" s="6" t="str">
        <f t="shared" si="25"/>
        <v/>
      </c>
      <c r="Y109" s="6" t="str">
        <f t="shared" si="30"/>
        <v/>
      </c>
      <c r="Z109" s="33" t="str">
        <f t="shared" si="26"/>
        <v>F Todmorden  2</v>
      </c>
      <c r="AA109" s="33" t="str">
        <f>IF(K109="M",IF(S109&lt;&gt;4,"",VLOOKUP(CONCATENATE(R109," ",(S109-3)),$Z$2:AD109,5,0)),IF(S109&lt;&gt;3,"",VLOOKUP(CONCATENATE(R109," ",(S109-2)),$Z$2:AD109,5,0)))</f>
        <v/>
      </c>
      <c r="AB109" s="33" t="str">
        <f>IF(K109="M",IF(S109&lt;&gt;4,"",VLOOKUP(CONCATENATE(R109," ",(S109-2)),$Z$2:AD109,5,0)),IF(S109&lt;&gt;3,"",VLOOKUP(CONCATENATE(R109," ",(S109-1)),$Z$2:AD109,5,0)))</f>
        <v/>
      </c>
      <c r="AC109" s="33" t="str">
        <f>IF(K109="M",IF(S109&lt;&gt;4,"",VLOOKUP(CONCATENATE(R109," ",(S109-1)),$Z$2:AD109,5,0)),IF(S109&lt;&gt;3,"",VLOOKUP(CONCATENATE(R109," ",(S109)),$Z$2:AD109,5,0)))</f>
        <v/>
      </c>
      <c r="AD109" s="33" t="str">
        <f t="shared" si="31"/>
        <v>Sophie Cunningham</v>
      </c>
    </row>
    <row r="110" spans="1:30" x14ac:dyDescent="0.25">
      <c r="A110" s="65" t="str">
        <f t="shared" si="23"/>
        <v>M93</v>
      </c>
      <c r="B110" s="65" t="str">
        <f t="shared" si="24"/>
        <v>M4012</v>
      </c>
      <c r="C110" s="103">
        <v>109</v>
      </c>
      <c r="D110" s="99">
        <v>103</v>
      </c>
      <c r="E110" s="100">
        <f t="shared" si="32"/>
        <v>1</v>
      </c>
      <c r="F110" s="100">
        <v>13</v>
      </c>
      <c r="G110" s="100">
        <v>16</v>
      </c>
      <c r="H110" s="107">
        <f t="shared" si="27"/>
        <v>5.0879629629629636E-2</v>
      </c>
      <c r="I110" s="108" t="str">
        <f>IF(D110="","",VLOOKUP(D110,ENTRANTS!$A$1:$H$1000,2,0))</f>
        <v>Andrew</v>
      </c>
      <c r="J110" s="108" t="str">
        <f>IF(D110="","",VLOOKUP(D110,ENTRANTS!$A$1:$H$1000,3,0))</f>
        <v>Fawkes</v>
      </c>
      <c r="K110" s="103" t="str">
        <f>IF(D110="","",LEFT(VLOOKUP(D110,ENTRANTS!$A$1:$H$1000,5,0),1))</f>
        <v>M</v>
      </c>
      <c r="L110" s="103">
        <f>IF(D110="","",COUNTIF($K$2:K110,K110))</f>
        <v>93</v>
      </c>
      <c r="M110" s="103" t="str">
        <f>IF(D110="","",VLOOKUP(D110,ENTRANTS!$A$1:$H$1000,4,0))</f>
        <v>M40</v>
      </c>
      <c r="N110" s="103">
        <f>IF(D110="","",COUNTIF($M$2:M110,M110))</f>
        <v>12</v>
      </c>
      <c r="O110" s="108" t="str">
        <f>IF(D110="","",VLOOKUP(D110,ENTRANTS!$A$1:$H$1000,6,0))</f>
        <v>Ramsbottom RC</v>
      </c>
      <c r="P110" s="86" t="str">
        <f t="shared" si="28"/>
        <v/>
      </c>
      <c r="Q110" s="31"/>
      <c r="R110" s="3" t="str">
        <f t="shared" si="29"/>
        <v>M Ramsbottom RC</v>
      </c>
      <c r="S110" s="4">
        <f>IF(D110="","",COUNTIF($R$2:R110,R110))</f>
        <v>9</v>
      </c>
      <c r="T110" s="5" t="str">
        <f t="shared" si="33"/>
        <v/>
      </c>
      <c r="U110" s="35" t="str">
        <f>IF(AND(S110=4,K110="M",NOT(O110="Unattached")),SUMIF(R$2:R110,R110,L$2:L110),"")</f>
        <v/>
      </c>
      <c r="V110" s="5" t="str">
        <f t="shared" si="34"/>
        <v/>
      </c>
      <c r="W110" s="35" t="str">
        <f>IF(AND(S110=3,K110="F",NOT(O110="Unattached")),SUMIF(R$2:R110,R110,L$2:L110),"")</f>
        <v/>
      </c>
      <c r="X110" s="6" t="str">
        <f t="shared" si="25"/>
        <v/>
      </c>
      <c r="Y110" s="6" t="str">
        <f t="shared" si="30"/>
        <v/>
      </c>
      <c r="Z110" s="33" t="str">
        <f t="shared" si="26"/>
        <v>M Ramsbottom RC 9</v>
      </c>
      <c r="AA110" s="33" t="str">
        <f>IF(K110="M",IF(S110&lt;&gt;4,"",VLOOKUP(CONCATENATE(R110," ",(S110-3)),$Z$2:AD110,5,0)),IF(S110&lt;&gt;3,"",VLOOKUP(CONCATENATE(R110," ",(S110-2)),$Z$2:AD110,5,0)))</f>
        <v/>
      </c>
      <c r="AB110" s="33" t="str">
        <f>IF(K110="M",IF(S110&lt;&gt;4,"",VLOOKUP(CONCATENATE(R110," ",(S110-2)),$Z$2:AD110,5,0)),IF(S110&lt;&gt;3,"",VLOOKUP(CONCATENATE(R110," ",(S110-1)),$Z$2:AD110,5,0)))</f>
        <v/>
      </c>
      <c r="AC110" s="33" t="str">
        <f>IF(K110="M",IF(S110&lt;&gt;4,"",VLOOKUP(CONCATENATE(R110," ",(S110-1)),$Z$2:AD110,5,0)),IF(S110&lt;&gt;3,"",VLOOKUP(CONCATENATE(R110," ",(S110)),$Z$2:AD110,5,0)))</f>
        <v/>
      </c>
      <c r="AD110" s="33" t="str">
        <f t="shared" si="31"/>
        <v/>
      </c>
    </row>
    <row r="111" spans="1:30" x14ac:dyDescent="0.25">
      <c r="A111" s="65" t="str">
        <f t="shared" si="23"/>
        <v>M94</v>
      </c>
      <c r="B111" s="65" t="str">
        <f t="shared" si="24"/>
        <v>M5017</v>
      </c>
      <c r="C111" s="103">
        <v>110</v>
      </c>
      <c r="D111" s="99">
        <v>25</v>
      </c>
      <c r="E111" s="100">
        <f t="shared" si="32"/>
        <v>1</v>
      </c>
      <c r="F111" s="100">
        <v>13</v>
      </c>
      <c r="G111" s="100">
        <v>28</v>
      </c>
      <c r="H111" s="107">
        <f t="shared" si="27"/>
        <v>5.1018518518518526E-2</v>
      </c>
      <c r="I111" s="108" t="str">
        <f>IF(D111="","",VLOOKUP(D111,ENTRANTS!$A$1:$H$1000,2,0))</f>
        <v>Craig</v>
      </c>
      <c r="J111" s="108" t="str">
        <f>IF(D111="","",VLOOKUP(D111,ENTRANTS!$A$1:$H$1000,3,0))</f>
        <v>Wellens</v>
      </c>
      <c r="K111" s="103" t="str">
        <f>IF(D111="","",LEFT(VLOOKUP(D111,ENTRANTS!$A$1:$H$1000,5,0),1))</f>
        <v>M</v>
      </c>
      <c r="L111" s="103">
        <f>IF(D111="","",COUNTIF($K$2:K111,K111))</f>
        <v>94</v>
      </c>
      <c r="M111" s="103" t="str">
        <f>IF(D111="","",VLOOKUP(D111,ENTRANTS!$A$1:$H$1000,4,0))</f>
        <v>M50</v>
      </c>
      <c r="N111" s="103">
        <f>IF(D111="","",COUNTIF($M$2:M111,M111))</f>
        <v>17</v>
      </c>
      <c r="O111" s="108" t="str">
        <f>IF(D111="","",VLOOKUP(D111,ENTRANTS!$A$1:$H$1000,6,0))</f>
        <v>Rossendale Harriers</v>
      </c>
      <c r="P111" s="86" t="str">
        <f t="shared" si="28"/>
        <v/>
      </c>
      <c r="Q111" s="31"/>
      <c r="R111" s="3" t="str">
        <f t="shared" si="29"/>
        <v>M Rossendale Harriers</v>
      </c>
      <c r="S111" s="4">
        <f>IF(D111="","",COUNTIF($R$2:R111,R111))</f>
        <v>11</v>
      </c>
      <c r="T111" s="5" t="str">
        <f t="shared" si="33"/>
        <v/>
      </c>
      <c r="U111" s="35" t="str">
        <f>IF(AND(S111=4,K111="M",NOT(O111="Unattached")),SUMIF(R$2:R111,R111,L$2:L111),"")</f>
        <v/>
      </c>
      <c r="V111" s="5" t="str">
        <f t="shared" si="34"/>
        <v/>
      </c>
      <c r="W111" s="35" t="str">
        <f>IF(AND(S111=3,K111="F",NOT(O111="Unattached")),SUMIF(R$2:R111,R111,L$2:L111),"")</f>
        <v/>
      </c>
      <c r="X111" s="6" t="str">
        <f t="shared" si="25"/>
        <v/>
      </c>
      <c r="Y111" s="6" t="str">
        <f t="shared" si="30"/>
        <v/>
      </c>
      <c r="Z111" s="33" t="str">
        <f t="shared" si="26"/>
        <v>M Rossendale Harriers 11</v>
      </c>
      <c r="AA111" s="33" t="str">
        <f>IF(K111="M",IF(S111&lt;&gt;4,"",VLOOKUP(CONCATENATE(R111," ",(S111-3)),$Z$2:AD111,5,0)),IF(S111&lt;&gt;3,"",VLOOKUP(CONCATENATE(R111," ",(S111-2)),$Z$2:AD111,5,0)))</f>
        <v/>
      </c>
      <c r="AB111" s="33" t="str">
        <f>IF(K111="M",IF(S111&lt;&gt;4,"",VLOOKUP(CONCATENATE(R111," ",(S111-2)),$Z$2:AD111,5,0)),IF(S111&lt;&gt;3,"",VLOOKUP(CONCATENATE(R111," ",(S111-1)),$Z$2:AD111,5,0)))</f>
        <v/>
      </c>
      <c r="AC111" s="33" t="str">
        <f>IF(K111="M",IF(S111&lt;&gt;4,"",VLOOKUP(CONCATENATE(R111," ",(S111-1)),$Z$2:AD111,5,0)),IF(S111&lt;&gt;3,"",VLOOKUP(CONCATENATE(R111," ",(S111)),$Z$2:AD111,5,0)))</f>
        <v/>
      </c>
      <c r="AD111" s="33" t="str">
        <f t="shared" si="31"/>
        <v/>
      </c>
    </row>
    <row r="112" spans="1:30" x14ac:dyDescent="0.25">
      <c r="A112" s="65" t="str">
        <f t="shared" si="23"/>
        <v>F17</v>
      </c>
      <c r="B112" s="65" t="str">
        <f t="shared" si="24"/>
        <v>F5</v>
      </c>
      <c r="C112" s="103">
        <v>111</v>
      </c>
      <c r="D112" s="99">
        <v>139</v>
      </c>
      <c r="E112" s="100">
        <f t="shared" si="32"/>
        <v>1</v>
      </c>
      <c r="F112" s="100">
        <v>13</v>
      </c>
      <c r="G112" s="100">
        <v>40</v>
      </c>
      <c r="H112" s="107">
        <f t="shared" si="27"/>
        <v>5.1157407407407408E-2</v>
      </c>
      <c r="I112" s="108" t="str">
        <f>IF(D112="","",VLOOKUP(D112,ENTRANTS!$A$1:$H$1000,2,0))</f>
        <v>Melissa</v>
      </c>
      <c r="J112" s="108" t="str">
        <f>IF(D112="","",VLOOKUP(D112,ENTRANTS!$A$1:$H$1000,3,0))</f>
        <v>Mitchell</v>
      </c>
      <c r="K112" s="103" t="str">
        <f>IF(D112="","",LEFT(VLOOKUP(D112,ENTRANTS!$A$1:$H$1000,5,0),1))</f>
        <v>F</v>
      </c>
      <c r="L112" s="103">
        <f>IF(D112="","",COUNTIF($K$2:K112,K112))</f>
        <v>17</v>
      </c>
      <c r="M112" s="103" t="str">
        <f>IF(D112="","",VLOOKUP(D112,ENTRANTS!$A$1:$H$1000,4,0))</f>
        <v>F</v>
      </c>
      <c r="N112" s="103">
        <f>IF(D112="","",COUNTIF($M$2:M112,M112))</f>
        <v>5</v>
      </c>
      <c r="O112" s="108" t="str">
        <f>IF(D112="","",VLOOKUP(D112,ENTRANTS!$A$1:$H$1000,6,0))</f>
        <v>Rossendale Tri Club</v>
      </c>
      <c r="P112" s="86" t="str">
        <f t="shared" si="28"/>
        <v/>
      </c>
      <c r="Q112" s="31"/>
      <c r="R112" s="3" t="str">
        <f t="shared" si="29"/>
        <v>F Rossendale Tri Club</v>
      </c>
      <c r="S112" s="4">
        <f>IF(D112="","",COUNTIF($R$2:R112,R112))</f>
        <v>1</v>
      </c>
      <c r="T112" s="5" t="str">
        <f t="shared" si="33"/>
        <v/>
      </c>
      <c r="U112" s="35" t="str">
        <f>IF(AND(S112=4,K112="M",NOT(O112="Unattached")),SUMIF(R$2:R112,R112,L$2:L112),"")</f>
        <v/>
      </c>
      <c r="V112" s="5" t="str">
        <f t="shared" si="34"/>
        <v/>
      </c>
      <c r="W112" s="35" t="str">
        <f>IF(AND(S112=3,K112="F",NOT(O112="Unattached")),SUMIF(R$2:R112,R112,L$2:L112),"")</f>
        <v/>
      </c>
      <c r="X112" s="6" t="str">
        <f t="shared" si="25"/>
        <v/>
      </c>
      <c r="Y112" s="6" t="str">
        <f t="shared" si="30"/>
        <v/>
      </c>
      <c r="Z112" s="33" t="str">
        <f t="shared" si="26"/>
        <v>F Rossendale Tri Club 1</v>
      </c>
      <c r="AA112" s="33" t="str">
        <f>IF(K112="M",IF(S112&lt;&gt;4,"",VLOOKUP(CONCATENATE(R112," ",(S112-3)),$Z$2:AD112,5,0)),IF(S112&lt;&gt;3,"",VLOOKUP(CONCATENATE(R112," ",(S112-2)),$Z$2:AD112,5,0)))</f>
        <v/>
      </c>
      <c r="AB112" s="33" t="str">
        <f>IF(K112="M",IF(S112&lt;&gt;4,"",VLOOKUP(CONCATENATE(R112," ",(S112-2)),$Z$2:AD112,5,0)),IF(S112&lt;&gt;3,"",VLOOKUP(CONCATENATE(R112," ",(S112-1)),$Z$2:AD112,5,0)))</f>
        <v/>
      </c>
      <c r="AC112" s="33" t="str">
        <f>IF(K112="M",IF(S112&lt;&gt;4,"",VLOOKUP(CONCATENATE(R112," ",(S112-1)),$Z$2:AD112,5,0)),IF(S112&lt;&gt;3,"",VLOOKUP(CONCATENATE(R112," ",(S112)),$Z$2:AD112,5,0)))</f>
        <v/>
      </c>
      <c r="AD112" s="33" t="str">
        <f t="shared" si="31"/>
        <v>Melissa Mitchell</v>
      </c>
    </row>
    <row r="113" spans="1:30" x14ac:dyDescent="0.25">
      <c r="A113" s="65" t="str">
        <f t="shared" si="23"/>
        <v>M95</v>
      </c>
      <c r="B113" s="65" t="str">
        <f t="shared" si="24"/>
        <v>M6011</v>
      </c>
      <c r="C113" s="103">
        <v>112</v>
      </c>
      <c r="D113" s="99">
        <v>75</v>
      </c>
      <c r="E113" s="100">
        <f t="shared" si="32"/>
        <v>1</v>
      </c>
      <c r="F113" s="100">
        <v>13</v>
      </c>
      <c r="G113" s="100">
        <v>42</v>
      </c>
      <c r="H113" s="107">
        <f t="shared" si="27"/>
        <v>5.1180555555555562E-2</v>
      </c>
      <c r="I113" s="108" t="str">
        <f>IF(D113="","",VLOOKUP(D113,ENTRANTS!$A$1:$H$1000,2,0))</f>
        <v>John</v>
      </c>
      <c r="J113" s="108" t="str">
        <f>IF(D113="","",VLOOKUP(D113,ENTRANTS!$A$1:$H$1000,3,0))</f>
        <v>McDonald</v>
      </c>
      <c r="K113" s="103" t="str">
        <f>IF(D113="","",LEFT(VLOOKUP(D113,ENTRANTS!$A$1:$H$1000,5,0),1))</f>
        <v>M</v>
      </c>
      <c r="L113" s="103">
        <f>IF(D113="","",COUNTIF($K$2:K113,K113))</f>
        <v>95</v>
      </c>
      <c r="M113" s="103" t="str">
        <f>IF(D113="","",VLOOKUP(D113,ENTRANTS!$A$1:$H$1000,4,0))</f>
        <v>M60</v>
      </c>
      <c r="N113" s="103">
        <f>IF(D113="","",COUNTIF($M$2:M113,M113))</f>
        <v>11</v>
      </c>
      <c r="O113" s="108" t="str">
        <f>IF(D113="","",VLOOKUP(D113,ENTRANTS!$A$1:$H$1000,6,0))</f>
        <v>Trawden AC</v>
      </c>
      <c r="P113" s="86" t="str">
        <f t="shared" si="28"/>
        <v/>
      </c>
      <c r="Q113" s="31"/>
      <c r="R113" s="3" t="str">
        <f t="shared" si="29"/>
        <v>M Trawden AC</v>
      </c>
      <c r="S113" s="4">
        <f>IF(D113="","",COUNTIF($R$2:R113,R113))</f>
        <v>2</v>
      </c>
      <c r="T113" s="5" t="str">
        <f t="shared" si="33"/>
        <v/>
      </c>
      <c r="U113" s="35" t="str">
        <f>IF(AND(S113=4,K113="M",NOT(O113="Unattached")),SUMIF(R$2:R113,R113,L$2:L113),"")</f>
        <v/>
      </c>
      <c r="V113" s="5" t="str">
        <f t="shared" si="34"/>
        <v/>
      </c>
      <c r="W113" s="35" t="str">
        <f>IF(AND(S113=3,K113="F",NOT(O113="Unattached")),SUMIF(R$2:R113,R113,L$2:L113),"")</f>
        <v/>
      </c>
      <c r="X113" s="6" t="str">
        <f t="shared" si="25"/>
        <v/>
      </c>
      <c r="Y113" s="6" t="str">
        <f t="shared" si="30"/>
        <v/>
      </c>
      <c r="Z113" s="33" t="str">
        <f t="shared" si="26"/>
        <v>M Trawden AC 2</v>
      </c>
      <c r="AA113" s="33" t="str">
        <f>IF(K113="M",IF(S113&lt;&gt;4,"",VLOOKUP(CONCATENATE(R113," ",(S113-3)),$Z$2:AD113,5,0)),IF(S113&lt;&gt;3,"",VLOOKUP(CONCATENATE(R113," ",(S113-2)),$Z$2:AD113,5,0)))</f>
        <v/>
      </c>
      <c r="AB113" s="33" t="str">
        <f>IF(K113="M",IF(S113&lt;&gt;4,"",VLOOKUP(CONCATENATE(R113," ",(S113-2)),$Z$2:AD113,5,0)),IF(S113&lt;&gt;3,"",VLOOKUP(CONCATENATE(R113," ",(S113-1)),$Z$2:AD113,5,0)))</f>
        <v/>
      </c>
      <c r="AC113" s="33" t="str">
        <f>IF(K113="M",IF(S113&lt;&gt;4,"",VLOOKUP(CONCATENATE(R113," ",(S113-1)),$Z$2:AD113,5,0)),IF(S113&lt;&gt;3,"",VLOOKUP(CONCATENATE(R113," ",(S113)),$Z$2:AD113,5,0)))</f>
        <v/>
      </c>
      <c r="AD113" s="33" t="str">
        <f t="shared" si="31"/>
        <v>John McDonald</v>
      </c>
    </row>
    <row r="114" spans="1:30" x14ac:dyDescent="0.25">
      <c r="A114" s="65" t="str">
        <f t="shared" si="23"/>
        <v>F18</v>
      </c>
      <c r="B114" s="65" t="str">
        <f t="shared" si="24"/>
        <v>F453</v>
      </c>
      <c r="C114" s="103">
        <v>113</v>
      </c>
      <c r="D114" s="99">
        <v>72</v>
      </c>
      <c r="E114" s="100">
        <f t="shared" si="32"/>
        <v>1</v>
      </c>
      <c r="F114" s="100">
        <v>13</v>
      </c>
      <c r="G114" s="100">
        <v>57</v>
      </c>
      <c r="H114" s="107">
        <f t="shared" si="27"/>
        <v>5.1354166666666673E-2</v>
      </c>
      <c r="I114" s="108" t="str">
        <f>IF(D114="","",VLOOKUP(D114,ENTRANTS!$A$1:$H$1000,2,0))</f>
        <v>Cath</v>
      </c>
      <c r="J114" s="108" t="str">
        <f>IF(D114="","",VLOOKUP(D114,ENTRANTS!$A$1:$H$1000,3,0))</f>
        <v>Wilson</v>
      </c>
      <c r="K114" s="103" t="str">
        <f>IF(D114="","",LEFT(VLOOKUP(D114,ENTRANTS!$A$1:$H$1000,5,0),1))</f>
        <v>F</v>
      </c>
      <c r="L114" s="103">
        <f>IF(D114="","",COUNTIF($K$2:K114,K114))</f>
        <v>18</v>
      </c>
      <c r="M114" s="103" t="str">
        <f>IF(D114="","",VLOOKUP(D114,ENTRANTS!$A$1:$H$1000,4,0))</f>
        <v>F45</v>
      </c>
      <c r="N114" s="103">
        <f>IF(D114="","",COUNTIF($M$2:M114,M114))</f>
        <v>3</v>
      </c>
      <c r="O114" s="108" t="str">
        <f>IF(D114="","",VLOOKUP(D114,ENTRANTS!$A$1:$H$1000,6,0))</f>
        <v>Rossendale Harriers</v>
      </c>
      <c r="P114" s="86" t="str">
        <f t="shared" si="28"/>
        <v/>
      </c>
      <c r="Q114" s="31"/>
      <c r="R114" s="3" t="str">
        <f t="shared" si="29"/>
        <v>F Rossendale Harriers</v>
      </c>
      <c r="S114" s="4">
        <f>IF(D114="","",COUNTIF($R$2:R114,R114))</f>
        <v>4</v>
      </c>
      <c r="T114" s="5" t="str">
        <f t="shared" si="33"/>
        <v/>
      </c>
      <c r="U114" s="35" t="str">
        <f>IF(AND(S114=4,K114="M",NOT(O114="Unattached")),SUMIF(R$2:R114,R114,L$2:L114),"")</f>
        <v/>
      </c>
      <c r="V114" s="5" t="str">
        <f t="shared" si="34"/>
        <v/>
      </c>
      <c r="W114" s="35" t="str">
        <f>IF(AND(S114=3,K114="F",NOT(O114="Unattached")),SUMIF(R$2:R114,R114,L$2:L114),"")</f>
        <v/>
      </c>
      <c r="X114" s="6" t="str">
        <f t="shared" si="25"/>
        <v/>
      </c>
      <c r="Y114" s="6" t="str">
        <f t="shared" si="30"/>
        <v/>
      </c>
      <c r="Z114" s="33" t="str">
        <f t="shared" si="26"/>
        <v>F Rossendale Harriers 4</v>
      </c>
      <c r="AA114" s="33" t="str">
        <f>IF(K114="M",IF(S114&lt;&gt;4,"",VLOOKUP(CONCATENATE(R114," ",(S114-3)),$Z$2:AD114,5,0)),IF(S114&lt;&gt;3,"",VLOOKUP(CONCATENATE(R114," ",(S114-2)),$Z$2:AD114,5,0)))</f>
        <v/>
      </c>
      <c r="AB114" s="33" t="str">
        <f>IF(K114="M",IF(S114&lt;&gt;4,"",VLOOKUP(CONCATENATE(R114," ",(S114-2)),$Z$2:AD114,5,0)),IF(S114&lt;&gt;3,"",VLOOKUP(CONCATENATE(R114," ",(S114-1)),$Z$2:AD114,5,0)))</f>
        <v/>
      </c>
      <c r="AC114" s="33" t="str">
        <f>IF(K114="M",IF(S114&lt;&gt;4,"",VLOOKUP(CONCATENATE(R114," ",(S114-1)),$Z$2:AD114,5,0)),IF(S114&lt;&gt;3,"",VLOOKUP(CONCATENATE(R114," ",(S114)),$Z$2:AD114,5,0)))</f>
        <v/>
      </c>
      <c r="AD114" s="33" t="str">
        <f t="shared" si="31"/>
        <v>Cath Wilson</v>
      </c>
    </row>
    <row r="115" spans="1:30" x14ac:dyDescent="0.25">
      <c r="A115" s="65" t="str">
        <f t="shared" si="23"/>
        <v>M96</v>
      </c>
      <c r="B115" s="65" t="str">
        <f t="shared" si="24"/>
        <v>M6012</v>
      </c>
      <c r="C115" s="103">
        <v>114</v>
      </c>
      <c r="D115" s="99">
        <v>128</v>
      </c>
      <c r="E115" s="100">
        <f t="shared" si="32"/>
        <v>1</v>
      </c>
      <c r="F115" s="100">
        <v>14</v>
      </c>
      <c r="G115" s="100">
        <v>43</v>
      </c>
      <c r="H115" s="107">
        <f t="shared" si="27"/>
        <v>5.1886574074074078E-2</v>
      </c>
      <c r="I115" s="108" t="str">
        <f>IF(D115="","",VLOOKUP(D115,ENTRANTS!$A$1:$H$1000,2,0))</f>
        <v>Gary</v>
      </c>
      <c r="J115" s="108" t="str">
        <f>IF(D115="","",VLOOKUP(D115,ENTRANTS!$A$1:$H$1000,3,0))</f>
        <v>Jones</v>
      </c>
      <c r="K115" s="103" t="str">
        <f>IF(D115="","",LEFT(VLOOKUP(D115,ENTRANTS!$A$1:$H$1000,5,0),1))</f>
        <v>M</v>
      </c>
      <c r="L115" s="103">
        <f>IF(D115="","",COUNTIF($K$2:K115,K115))</f>
        <v>96</v>
      </c>
      <c r="M115" s="103" t="str">
        <f>IF(D115="","",VLOOKUP(D115,ENTRANTS!$A$1:$H$1000,4,0))</f>
        <v>M60</v>
      </c>
      <c r="N115" s="103">
        <f>IF(D115="","",COUNTIF($M$2:M115,M115))</f>
        <v>12</v>
      </c>
      <c r="O115" s="108" t="str">
        <f>IF(D115="","",VLOOKUP(D115,ENTRANTS!$A$1:$H$1000,6,0))</f>
        <v>Bolton Harriers</v>
      </c>
      <c r="P115" s="86" t="str">
        <f t="shared" si="28"/>
        <v/>
      </c>
      <c r="Q115" s="31"/>
      <c r="R115" s="3" t="str">
        <f t="shared" si="29"/>
        <v>M Bolton Harriers</v>
      </c>
      <c r="S115" s="4">
        <f>IF(D115="","",COUNTIF($R$2:R115,R115))</f>
        <v>1</v>
      </c>
      <c r="T115" s="5" t="str">
        <f t="shared" si="33"/>
        <v/>
      </c>
      <c r="U115" s="35" t="str">
        <f>IF(AND(S115=4,K115="M",NOT(O115="Unattached")),SUMIF(R$2:R115,R115,L$2:L115),"")</f>
        <v/>
      </c>
      <c r="V115" s="5" t="str">
        <f t="shared" si="34"/>
        <v/>
      </c>
      <c r="W115" s="35" t="str">
        <f>IF(AND(S115=3,K115="F",NOT(O115="Unattached")),SUMIF(R$2:R115,R115,L$2:L115),"")</f>
        <v/>
      </c>
      <c r="X115" s="6" t="str">
        <f t="shared" si="25"/>
        <v/>
      </c>
      <c r="Y115" s="6" t="str">
        <f t="shared" si="30"/>
        <v/>
      </c>
      <c r="Z115" s="33" t="str">
        <f t="shared" si="26"/>
        <v>M Bolton Harriers 1</v>
      </c>
      <c r="AA115" s="33" t="str">
        <f>IF(K115="M",IF(S115&lt;&gt;4,"",VLOOKUP(CONCATENATE(R115," ",(S115-3)),$Z$2:AD115,5,0)),IF(S115&lt;&gt;3,"",VLOOKUP(CONCATENATE(R115," ",(S115-2)),$Z$2:AD115,5,0)))</f>
        <v/>
      </c>
      <c r="AB115" s="33" t="str">
        <f>IF(K115="M",IF(S115&lt;&gt;4,"",VLOOKUP(CONCATENATE(R115," ",(S115-2)),$Z$2:AD115,5,0)),IF(S115&lt;&gt;3,"",VLOOKUP(CONCATENATE(R115," ",(S115-1)),$Z$2:AD115,5,0)))</f>
        <v/>
      </c>
      <c r="AC115" s="33" t="str">
        <f>IF(K115="M",IF(S115&lt;&gt;4,"",VLOOKUP(CONCATENATE(R115," ",(S115-1)),$Z$2:AD115,5,0)),IF(S115&lt;&gt;3,"",VLOOKUP(CONCATENATE(R115," ",(S115)),$Z$2:AD115,5,0)))</f>
        <v/>
      </c>
      <c r="AD115" s="33" t="str">
        <f t="shared" si="31"/>
        <v>Gary Jones</v>
      </c>
    </row>
    <row r="116" spans="1:30" x14ac:dyDescent="0.25">
      <c r="A116" s="65" t="str">
        <f t="shared" si="23"/>
        <v>F19</v>
      </c>
      <c r="B116" s="65" t="str">
        <f t="shared" si="24"/>
        <v>F553</v>
      </c>
      <c r="C116" s="103">
        <v>115</v>
      </c>
      <c r="D116" s="99">
        <v>94</v>
      </c>
      <c r="E116" s="100">
        <f t="shared" si="32"/>
        <v>1</v>
      </c>
      <c r="F116" s="100">
        <v>14</v>
      </c>
      <c r="G116" s="100">
        <v>52</v>
      </c>
      <c r="H116" s="107">
        <f t="shared" si="27"/>
        <v>5.1990740740740747E-2</v>
      </c>
      <c r="I116" s="108" t="str">
        <f>IF(D116="","",VLOOKUP(D116,ENTRANTS!$A$1:$H$1000,2,0))</f>
        <v>Rikki</v>
      </c>
      <c r="J116" s="108" t="str">
        <f>IF(D116="","",VLOOKUP(D116,ENTRANTS!$A$1:$H$1000,3,0))</f>
        <v>Hammond</v>
      </c>
      <c r="K116" s="103" t="str">
        <f>IF(D116="","",LEFT(VLOOKUP(D116,ENTRANTS!$A$1:$H$1000,5,0),1))</f>
        <v>F</v>
      </c>
      <c r="L116" s="103">
        <f>IF(D116="","",COUNTIF($K$2:K116,K116))</f>
        <v>19</v>
      </c>
      <c r="M116" s="103" t="str">
        <f>IF(D116="","",VLOOKUP(D116,ENTRANTS!$A$1:$H$1000,4,0))</f>
        <v>F55</v>
      </c>
      <c r="N116" s="103">
        <f>IF(D116="","",COUNTIF($M$2:M116,M116))</f>
        <v>3</v>
      </c>
      <c r="O116" s="108" t="str">
        <f>IF(D116="","",VLOOKUP(D116,ENTRANTS!$A$1:$H$1000,6,0))</f>
        <v>Stainland Lions</v>
      </c>
      <c r="P116" s="86" t="str">
        <f t="shared" si="28"/>
        <v/>
      </c>
      <c r="Q116" s="31"/>
      <c r="R116" s="3" t="str">
        <f t="shared" si="29"/>
        <v>F Stainland Lions</v>
      </c>
      <c r="S116" s="4">
        <f>IF(D116="","",COUNTIF($R$2:R116,R116))</f>
        <v>1</v>
      </c>
      <c r="T116" s="5" t="str">
        <f t="shared" si="33"/>
        <v/>
      </c>
      <c r="U116" s="35" t="str">
        <f>IF(AND(S116=4,K116="M",NOT(O116="Unattached")),SUMIF(R$2:R116,R116,L$2:L116),"")</f>
        <v/>
      </c>
      <c r="V116" s="5" t="str">
        <f t="shared" si="34"/>
        <v/>
      </c>
      <c r="W116" s="35" t="str">
        <f>IF(AND(S116=3,K116="F",NOT(O116="Unattached")),SUMIF(R$2:R116,R116,L$2:L116),"")</f>
        <v/>
      </c>
      <c r="X116" s="6" t="str">
        <f t="shared" si="25"/>
        <v/>
      </c>
      <c r="Y116" s="6" t="str">
        <f t="shared" si="30"/>
        <v/>
      </c>
      <c r="Z116" s="33" t="str">
        <f t="shared" si="26"/>
        <v>F Stainland Lions 1</v>
      </c>
      <c r="AA116" s="33" t="str">
        <f>IF(K116="M",IF(S116&lt;&gt;4,"",VLOOKUP(CONCATENATE(R116," ",(S116-3)),$Z$2:AD116,5,0)),IF(S116&lt;&gt;3,"",VLOOKUP(CONCATENATE(R116," ",(S116-2)),$Z$2:AD116,5,0)))</f>
        <v/>
      </c>
      <c r="AB116" s="33" t="str">
        <f>IF(K116="M",IF(S116&lt;&gt;4,"",VLOOKUP(CONCATENATE(R116," ",(S116-2)),$Z$2:AD116,5,0)),IF(S116&lt;&gt;3,"",VLOOKUP(CONCATENATE(R116," ",(S116-1)),$Z$2:AD116,5,0)))</f>
        <v/>
      </c>
      <c r="AC116" s="33" t="str">
        <f>IF(K116="M",IF(S116&lt;&gt;4,"",VLOOKUP(CONCATENATE(R116," ",(S116-1)),$Z$2:AD116,5,0)),IF(S116&lt;&gt;3,"",VLOOKUP(CONCATENATE(R116," ",(S116)),$Z$2:AD116,5,0)))</f>
        <v/>
      </c>
      <c r="AD116" s="33" t="str">
        <f t="shared" si="31"/>
        <v>Rikki Hammond</v>
      </c>
    </row>
    <row r="117" spans="1:30" x14ac:dyDescent="0.25">
      <c r="A117" s="65" t="str">
        <f t="shared" si="23"/>
        <v>F20</v>
      </c>
      <c r="B117" s="65" t="str">
        <f t="shared" si="24"/>
        <v>F404</v>
      </c>
      <c r="C117" s="103">
        <v>116</v>
      </c>
      <c r="D117" s="99">
        <v>121</v>
      </c>
      <c r="E117" s="100">
        <f t="shared" si="32"/>
        <v>1</v>
      </c>
      <c r="F117" s="100">
        <v>15</v>
      </c>
      <c r="G117" s="100">
        <v>17</v>
      </c>
      <c r="H117" s="107">
        <f t="shared" si="27"/>
        <v>5.2280092592592593E-2</v>
      </c>
      <c r="I117" s="108" t="str">
        <f>IF(D117="","",VLOOKUP(D117,ENTRANTS!$A$1:$H$1000,2,0))</f>
        <v>Hena</v>
      </c>
      <c r="J117" s="108" t="str">
        <f>IF(D117="","",VLOOKUP(D117,ENTRANTS!$A$1:$H$1000,3,0))</f>
        <v>Chaudry</v>
      </c>
      <c r="K117" s="103" t="str">
        <f>IF(D117="","",LEFT(VLOOKUP(D117,ENTRANTS!$A$1:$H$1000,5,0),1))</f>
        <v>F</v>
      </c>
      <c r="L117" s="103">
        <f>IF(D117="","",COUNTIF($K$2:K117,K117))</f>
        <v>20</v>
      </c>
      <c r="M117" s="103" t="str">
        <f>IF(D117="","",VLOOKUP(D117,ENTRANTS!$A$1:$H$1000,4,0))</f>
        <v>F40</v>
      </c>
      <c r="N117" s="103">
        <f>IF(D117="","",COUNTIF($M$2:M117,M117))</f>
        <v>4</v>
      </c>
      <c r="O117" s="108" t="str">
        <f>IF(D117="","",VLOOKUP(D117,ENTRANTS!$A$1:$H$1000,6,0))</f>
        <v>Rossendale Harriers</v>
      </c>
      <c r="P117" s="86" t="str">
        <f t="shared" si="28"/>
        <v/>
      </c>
      <c r="Q117" s="31"/>
      <c r="R117" s="3" t="str">
        <f t="shared" si="29"/>
        <v>F Rossendale Harriers</v>
      </c>
      <c r="S117" s="4">
        <f>IF(D117="","",COUNTIF($R$2:R117,R117))</f>
        <v>5</v>
      </c>
      <c r="T117" s="5" t="str">
        <f t="shared" si="33"/>
        <v/>
      </c>
      <c r="U117" s="35" t="str">
        <f>IF(AND(S117=4,K117="M",NOT(O117="Unattached")),SUMIF(R$2:R117,R117,L$2:L117),"")</f>
        <v/>
      </c>
      <c r="V117" s="5" t="str">
        <f t="shared" si="34"/>
        <v/>
      </c>
      <c r="W117" s="35" t="str">
        <f>IF(AND(S117=3,K117="F",NOT(O117="Unattached")),SUMIF(R$2:R117,R117,L$2:L117),"")</f>
        <v/>
      </c>
      <c r="X117" s="6" t="str">
        <f t="shared" si="25"/>
        <v/>
      </c>
      <c r="Y117" s="6" t="str">
        <f t="shared" si="30"/>
        <v/>
      </c>
      <c r="Z117" s="33" t="str">
        <f t="shared" si="26"/>
        <v>F Rossendale Harriers 5</v>
      </c>
      <c r="AA117" s="33" t="str">
        <f>IF(K117="M",IF(S117&lt;&gt;4,"",VLOOKUP(CONCATENATE(R117," ",(S117-3)),$Z$2:AD117,5,0)),IF(S117&lt;&gt;3,"",VLOOKUP(CONCATENATE(R117," ",(S117-2)),$Z$2:AD117,5,0)))</f>
        <v/>
      </c>
      <c r="AB117" s="33" t="str">
        <f>IF(K117="M",IF(S117&lt;&gt;4,"",VLOOKUP(CONCATENATE(R117," ",(S117-2)),$Z$2:AD117,5,0)),IF(S117&lt;&gt;3,"",VLOOKUP(CONCATENATE(R117," ",(S117-1)),$Z$2:AD117,5,0)))</f>
        <v/>
      </c>
      <c r="AC117" s="33" t="str">
        <f>IF(K117="M",IF(S117&lt;&gt;4,"",VLOOKUP(CONCATENATE(R117," ",(S117-1)),$Z$2:AD117,5,0)),IF(S117&lt;&gt;3,"",VLOOKUP(CONCATENATE(R117," ",(S117)),$Z$2:AD117,5,0)))</f>
        <v/>
      </c>
      <c r="AD117" s="33" t="str">
        <f t="shared" si="31"/>
        <v/>
      </c>
    </row>
    <row r="118" spans="1:30" x14ac:dyDescent="0.25">
      <c r="A118" s="65" t="str">
        <f t="shared" si="23"/>
        <v>M97</v>
      </c>
      <c r="B118" s="65" t="str">
        <f t="shared" si="24"/>
        <v>M654</v>
      </c>
      <c r="C118" s="103">
        <v>117</v>
      </c>
      <c r="D118" s="99">
        <v>76</v>
      </c>
      <c r="E118" s="100">
        <f t="shared" si="32"/>
        <v>1</v>
      </c>
      <c r="F118" s="100">
        <v>15</v>
      </c>
      <c r="G118" s="100">
        <v>21</v>
      </c>
      <c r="H118" s="107">
        <f t="shared" si="27"/>
        <v>5.2326388888888888E-2</v>
      </c>
      <c r="I118" s="108" t="str">
        <f>IF(D118="","",VLOOKUP(D118,ENTRANTS!$A$1:$H$1000,2,0))</f>
        <v>Steve</v>
      </c>
      <c r="J118" s="108" t="str">
        <f>IF(D118="","",VLOOKUP(D118,ENTRANTS!$A$1:$H$1000,3,0))</f>
        <v>Melling</v>
      </c>
      <c r="K118" s="103" t="str">
        <f>IF(D118="","",LEFT(VLOOKUP(D118,ENTRANTS!$A$1:$H$1000,5,0),1))</f>
        <v>M</v>
      </c>
      <c r="L118" s="103">
        <f>IF(D118="","",COUNTIF($K$2:K118,K118))</f>
        <v>97</v>
      </c>
      <c r="M118" s="103" t="str">
        <f>IF(D118="","",VLOOKUP(D118,ENTRANTS!$A$1:$H$1000,4,0))</f>
        <v>M65</v>
      </c>
      <c r="N118" s="103">
        <f>IF(D118="","",COUNTIF($M$2:M118,M118))</f>
        <v>4</v>
      </c>
      <c r="O118" s="108" t="str">
        <f>IF(D118="","",VLOOKUP(D118,ENTRANTS!$A$1:$H$1000,6,0))</f>
        <v>Rossendale Harriers</v>
      </c>
      <c r="P118" s="86" t="str">
        <f t="shared" si="28"/>
        <v/>
      </c>
      <c r="Q118" s="31"/>
      <c r="R118" s="3" t="str">
        <f t="shared" si="29"/>
        <v>M Rossendale Harriers</v>
      </c>
      <c r="S118" s="4">
        <f>IF(D118="","",COUNTIF($R$2:R118,R118))</f>
        <v>12</v>
      </c>
      <c r="T118" s="5" t="str">
        <f t="shared" si="33"/>
        <v/>
      </c>
      <c r="U118" s="35" t="str">
        <f>IF(AND(S118=4,K118="M",NOT(O118="Unattached")),SUMIF(R$2:R118,R118,L$2:L118),"")</f>
        <v/>
      </c>
      <c r="V118" s="5" t="str">
        <f t="shared" si="34"/>
        <v/>
      </c>
      <c r="W118" s="35" t="str">
        <f>IF(AND(S118=3,K118="F",NOT(O118="Unattached")),SUMIF(R$2:R118,R118,L$2:L118),"")</f>
        <v/>
      </c>
      <c r="X118" s="6" t="str">
        <f t="shared" si="25"/>
        <v/>
      </c>
      <c r="Y118" s="6" t="str">
        <f t="shared" si="30"/>
        <v/>
      </c>
      <c r="Z118" s="33" t="str">
        <f t="shared" si="26"/>
        <v>M Rossendale Harriers 12</v>
      </c>
      <c r="AA118" s="33" t="str">
        <f>IF(K118="M",IF(S118&lt;&gt;4,"",VLOOKUP(CONCATENATE(R118," ",(S118-3)),$Z$2:AD118,5,0)),IF(S118&lt;&gt;3,"",VLOOKUP(CONCATENATE(R118," ",(S118-2)),$Z$2:AD118,5,0)))</f>
        <v/>
      </c>
      <c r="AB118" s="33" t="str">
        <f>IF(K118="M",IF(S118&lt;&gt;4,"",VLOOKUP(CONCATENATE(R118," ",(S118-2)),$Z$2:AD118,5,0)),IF(S118&lt;&gt;3,"",VLOOKUP(CONCATENATE(R118," ",(S118-1)),$Z$2:AD118,5,0)))</f>
        <v/>
      </c>
      <c r="AC118" s="33" t="str">
        <f>IF(K118="M",IF(S118&lt;&gt;4,"",VLOOKUP(CONCATENATE(R118," ",(S118-1)),$Z$2:AD118,5,0)),IF(S118&lt;&gt;3,"",VLOOKUP(CONCATENATE(R118," ",(S118)),$Z$2:AD118,5,0)))</f>
        <v/>
      </c>
      <c r="AD118" s="33" t="str">
        <f t="shared" si="31"/>
        <v/>
      </c>
    </row>
    <row r="119" spans="1:30" x14ac:dyDescent="0.25">
      <c r="A119" s="65" t="str">
        <f t="shared" si="23"/>
        <v>F21</v>
      </c>
      <c r="B119" s="65" t="str">
        <f t="shared" si="24"/>
        <v>F603</v>
      </c>
      <c r="C119" s="103">
        <v>118</v>
      </c>
      <c r="D119" s="99">
        <v>45</v>
      </c>
      <c r="E119" s="100">
        <f t="shared" si="32"/>
        <v>1</v>
      </c>
      <c r="F119" s="100">
        <v>15</v>
      </c>
      <c r="G119" s="100">
        <v>48</v>
      </c>
      <c r="H119" s="107">
        <f t="shared" si="27"/>
        <v>5.2638888888888895E-2</v>
      </c>
      <c r="I119" s="108" t="str">
        <f>IF(D119="","",VLOOKUP(D119,ENTRANTS!$A$1:$H$1000,2,0))</f>
        <v>Cecila</v>
      </c>
      <c r="J119" s="108" t="str">
        <f>IF(D119="","",VLOOKUP(D119,ENTRANTS!$A$1:$H$1000,3,0))</f>
        <v>Woods</v>
      </c>
      <c r="K119" s="103" t="str">
        <f>IF(D119="","",LEFT(VLOOKUP(D119,ENTRANTS!$A$1:$H$1000,5,0),1))</f>
        <v>F</v>
      </c>
      <c r="L119" s="103">
        <f>IF(D119="","",COUNTIF($K$2:K119,K119))</f>
        <v>21</v>
      </c>
      <c r="M119" s="103" t="str">
        <f>IF(D119="","",VLOOKUP(D119,ENTRANTS!$A$1:$H$1000,4,0))</f>
        <v>F60</v>
      </c>
      <c r="N119" s="103">
        <f>IF(D119="","",COUNTIF($M$2:M119,M119))</f>
        <v>3</v>
      </c>
      <c r="O119" s="108" t="str">
        <f>IF(D119="","",VLOOKUP(D119,ENTRANTS!$A$1:$H$1000,6,0))</f>
        <v>Ramsbottom RC</v>
      </c>
      <c r="P119" s="86" t="str">
        <f t="shared" si="28"/>
        <v/>
      </c>
      <c r="Q119" s="31"/>
      <c r="R119" s="3" t="str">
        <f t="shared" si="29"/>
        <v>F Ramsbottom RC</v>
      </c>
      <c r="S119" s="4">
        <f>IF(D119="","",COUNTIF($R$2:R119,R119))</f>
        <v>2</v>
      </c>
      <c r="T119" s="5" t="str">
        <f t="shared" si="33"/>
        <v/>
      </c>
      <c r="U119" s="35" t="str">
        <f>IF(AND(S119=4,K119="M",NOT(O119="Unattached")),SUMIF(R$2:R119,R119,L$2:L119),"")</f>
        <v/>
      </c>
      <c r="V119" s="5" t="str">
        <f t="shared" si="34"/>
        <v/>
      </c>
      <c r="W119" s="35" t="str">
        <f>IF(AND(S119=3,K119="F",NOT(O119="Unattached")),SUMIF(R$2:R119,R119,L$2:L119),"")</f>
        <v/>
      </c>
      <c r="X119" s="6" t="str">
        <f t="shared" si="25"/>
        <v/>
      </c>
      <c r="Y119" s="6" t="str">
        <f t="shared" si="30"/>
        <v/>
      </c>
      <c r="Z119" s="33" t="str">
        <f t="shared" si="26"/>
        <v>F Ramsbottom RC 2</v>
      </c>
      <c r="AA119" s="33" t="str">
        <f>IF(K119="M",IF(S119&lt;&gt;4,"",VLOOKUP(CONCATENATE(R119," ",(S119-3)),$Z$2:AD119,5,0)),IF(S119&lt;&gt;3,"",VLOOKUP(CONCATENATE(R119," ",(S119-2)),$Z$2:AD119,5,0)))</f>
        <v/>
      </c>
      <c r="AB119" s="33" t="str">
        <f>IF(K119="M",IF(S119&lt;&gt;4,"",VLOOKUP(CONCATENATE(R119," ",(S119-2)),$Z$2:AD119,5,0)),IF(S119&lt;&gt;3,"",VLOOKUP(CONCATENATE(R119," ",(S119-1)),$Z$2:AD119,5,0)))</f>
        <v/>
      </c>
      <c r="AC119" s="33" t="str">
        <f>IF(K119="M",IF(S119&lt;&gt;4,"",VLOOKUP(CONCATENATE(R119," ",(S119-1)),$Z$2:AD119,5,0)),IF(S119&lt;&gt;3,"",VLOOKUP(CONCATENATE(R119," ",(S119)),$Z$2:AD119,5,0)))</f>
        <v/>
      </c>
      <c r="AD119" s="33" t="str">
        <f t="shared" si="31"/>
        <v>Cecila Woods</v>
      </c>
    </row>
    <row r="120" spans="1:30" x14ac:dyDescent="0.25">
      <c r="A120" s="65" t="str">
        <f t="shared" si="23"/>
        <v>M98</v>
      </c>
      <c r="B120" s="65" t="str">
        <f t="shared" si="24"/>
        <v>M702</v>
      </c>
      <c r="C120" s="103">
        <v>119</v>
      </c>
      <c r="D120" s="99">
        <v>143</v>
      </c>
      <c r="E120" s="100">
        <f t="shared" si="32"/>
        <v>1</v>
      </c>
      <c r="F120" s="100">
        <v>16</v>
      </c>
      <c r="G120" s="100">
        <v>34</v>
      </c>
      <c r="H120" s="107">
        <f t="shared" si="27"/>
        <v>5.3171296296296293E-2</v>
      </c>
      <c r="I120" s="108" t="str">
        <f>IF(D120="","",VLOOKUP(D120,ENTRANTS!$A$1:$H$1000,2,0))</f>
        <v>Kevin</v>
      </c>
      <c r="J120" s="108" t="str">
        <f>IF(D120="","",VLOOKUP(D120,ENTRANTS!$A$1:$H$1000,3,0))</f>
        <v>Johnstone</v>
      </c>
      <c r="K120" s="103" t="str">
        <f>IF(D120="","",LEFT(VLOOKUP(D120,ENTRANTS!$A$1:$H$1000,5,0),1))</f>
        <v>M</v>
      </c>
      <c r="L120" s="103">
        <f>IF(D120="","",COUNTIF($K$2:K120,K120))</f>
        <v>98</v>
      </c>
      <c r="M120" s="103" t="str">
        <f>IF(D120="","",VLOOKUP(D120,ENTRANTS!$A$1:$H$1000,4,0))</f>
        <v>M70</v>
      </c>
      <c r="N120" s="103">
        <f>IF(D120="","",COUNTIF($M$2:M120,M120))</f>
        <v>2</v>
      </c>
      <c r="O120" s="108" t="str">
        <f>IF(D120="","",VLOOKUP(D120,ENTRANTS!$A$1:$H$1000,6,0))</f>
        <v>Rossendale Tri Club</v>
      </c>
      <c r="P120" s="86" t="str">
        <f t="shared" si="28"/>
        <v/>
      </c>
      <c r="Q120" s="31"/>
      <c r="R120" s="3" t="str">
        <f t="shared" si="29"/>
        <v>M Rossendale Tri Club</v>
      </c>
      <c r="S120" s="4">
        <f>IF(D120="","",COUNTIF($R$2:R120,R120))</f>
        <v>1</v>
      </c>
      <c r="T120" s="5" t="str">
        <f t="shared" si="33"/>
        <v/>
      </c>
      <c r="U120" s="35" t="str">
        <f>IF(AND(S120=4,K120="M",NOT(O120="Unattached")),SUMIF(R$2:R120,R120,L$2:L120),"")</f>
        <v/>
      </c>
      <c r="V120" s="5" t="str">
        <f t="shared" si="34"/>
        <v/>
      </c>
      <c r="W120" s="35" t="str">
        <f>IF(AND(S120=3,K120="F",NOT(O120="Unattached")),SUMIF(R$2:R120,R120,L$2:L120),"")</f>
        <v/>
      </c>
      <c r="X120" s="6" t="str">
        <f t="shared" si="25"/>
        <v/>
      </c>
      <c r="Y120" s="6" t="str">
        <f t="shared" si="30"/>
        <v/>
      </c>
      <c r="Z120" s="33" t="str">
        <f t="shared" si="26"/>
        <v>M Rossendale Tri Club 1</v>
      </c>
      <c r="AA120" s="33" t="str">
        <f>IF(K120="M",IF(S120&lt;&gt;4,"",VLOOKUP(CONCATENATE(R120," ",(S120-3)),$Z$2:AD120,5,0)),IF(S120&lt;&gt;3,"",VLOOKUP(CONCATENATE(R120," ",(S120-2)),$Z$2:AD120,5,0)))</f>
        <v/>
      </c>
      <c r="AB120" s="33" t="str">
        <f>IF(K120="M",IF(S120&lt;&gt;4,"",VLOOKUP(CONCATENATE(R120," ",(S120-2)),$Z$2:AD120,5,0)),IF(S120&lt;&gt;3,"",VLOOKUP(CONCATENATE(R120," ",(S120-1)),$Z$2:AD120,5,0)))</f>
        <v/>
      </c>
      <c r="AC120" s="33" t="str">
        <f>IF(K120="M",IF(S120&lt;&gt;4,"",VLOOKUP(CONCATENATE(R120," ",(S120-1)),$Z$2:AD120,5,0)),IF(S120&lt;&gt;3,"",VLOOKUP(CONCATENATE(R120," ",(S120)),$Z$2:AD120,5,0)))</f>
        <v/>
      </c>
      <c r="AD120" s="33" t="str">
        <f t="shared" si="31"/>
        <v>Kevin Johnstone</v>
      </c>
    </row>
    <row r="121" spans="1:30" x14ac:dyDescent="0.25">
      <c r="A121" s="65" t="str">
        <f t="shared" si="23"/>
        <v>M99</v>
      </c>
      <c r="B121" s="65" t="str">
        <f t="shared" si="24"/>
        <v>M655</v>
      </c>
      <c r="C121" s="103">
        <v>120</v>
      </c>
      <c r="D121" s="99">
        <v>113</v>
      </c>
      <c r="E121" s="100">
        <f t="shared" si="32"/>
        <v>1</v>
      </c>
      <c r="F121" s="100">
        <v>16</v>
      </c>
      <c r="G121" s="100">
        <v>42</v>
      </c>
      <c r="H121" s="107">
        <f t="shared" si="27"/>
        <v>5.3263888888888888E-2</v>
      </c>
      <c r="I121" s="108" t="str">
        <f>IF(D121="","",VLOOKUP(D121,ENTRANTS!$A$1:$H$1000,2,0))</f>
        <v xml:space="preserve">David </v>
      </c>
      <c r="J121" s="108" t="str">
        <f>IF(D121="","",VLOOKUP(D121,ENTRANTS!$A$1:$H$1000,3,0))</f>
        <v>Banks</v>
      </c>
      <c r="K121" s="103" t="str">
        <f>IF(D121="","",LEFT(VLOOKUP(D121,ENTRANTS!$A$1:$H$1000,5,0),1))</f>
        <v>M</v>
      </c>
      <c r="L121" s="103">
        <f>IF(D121="","",COUNTIF($K$2:K121,K121))</f>
        <v>99</v>
      </c>
      <c r="M121" s="103" t="str">
        <f>IF(D121="","",VLOOKUP(D121,ENTRANTS!$A$1:$H$1000,4,0))</f>
        <v>M65</v>
      </c>
      <c r="N121" s="103">
        <f>IF(D121="","",COUNTIF($M$2:M121,M121))</f>
        <v>5</v>
      </c>
      <c r="O121" s="108" t="str">
        <f>IF(D121="","",VLOOKUP(D121,ENTRANTS!$A$1:$H$1000,6,0))</f>
        <v>Unattached</v>
      </c>
      <c r="P121" s="86" t="str">
        <f t="shared" si="28"/>
        <v/>
      </c>
      <c r="Q121" s="31"/>
      <c r="R121" s="3" t="str">
        <f t="shared" si="29"/>
        <v>M Unattached</v>
      </c>
      <c r="S121" s="4">
        <f>IF(D121="","",COUNTIF($R$2:R121,R121))</f>
        <v>21</v>
      </c>
      <c r="T121" s="5" t="str">
        <f t="shared" si="33"/>
        <v/>
      </c>
      <c r="U121" s="35" t="str">
        <f>IF(AND(S121=4,K121="M",NOT(O121="Unattached")),SUMIF(R$2:R121,R121,L$2:L121),"")</f>
        <v/>
      </c>
      <c r="V121" s="5" t="str">
        <f t="shared" si="34"/>
        <v/>
      </c>
      <c r="W121" s="35" t="str">
        <f>IF(AND(S121=3,K121="F",NOT(O121="Unattached")),SUMIF(R$2:R121,R121,L$2:L121),"")</f>
        <v/>
      </c>
      <c r="X121" s="6" t="str">
        <f t="shared" si="25"/>
        <v/>
      </c>
      <c r="Y121" s="6" t="str">
        <f t="shared" si="30"/>
        <v/>
      </c>
      <c r="Z121" s="33" t="str">
        <f t="shared" si="26"/>
        <v>M Unattached 21</v>
      </c>
      <c r="AA121" s="33" t="str">
        <f>IF(K121="M",IF(S121&lt;&gt;4,"",VLOOKUP(CONCATENATE(R121," ",(S121-3)),$Z$2:AD121,5,0)),IF(S121&lt;&gt;3,"",VLOOKUP(CONCATENATE(R121," ",(S121-2)),$Z$2:AD121,5,0)))</f>
        <v/>
      </c>
      <c r="AB121" s="33" t="str">
        <f>IF(K121="M",IF(S121&lt;&gt;4,"",VLOOKUP(CONCATENATE(R121," ",(S121-2)),$Z$2:AD121,5,0)),IF(S121&lt;&gt;3,"",VLOOKUP(CONCATENATE(R121," ",(S121-1)),$Z$2:AD121,5,0)))</f>
        <v/>
      </c>
      <c r="AC121" s="33" t="str">
        <f>IF(K121="M",IF(S121&lt;&gt;4,"",VLOOKUP(CONCATENATE(R121," ",(S121-1)),$Z$2:AD121,5,0)),IF(S121&lt;&gt;3,"",VLOOKUP(CONCATENATE(R121," ",(S121)),$Z$2:AD121,5,0)))</f>
        <v/>
      </c>
      <c r="AD121" s="33" t="str">
        <f t="shared" si="31"/>
        <v/>
      </c>
    </row>
    <row r="122" spans="1:30" x14ac:dyDescent="0.25">
      <c r="A122" s="65" t="str">
        <f t="shared" si="23"/>
        <v>M100</v>
      </c>
      <c r="B122" s="65" t="str">
        <f t="shared" si="24"/>
        <v>M16</v>
      </c>
      <c r="C122" s="103">
        <v>121</v>
      </c>
      <c r="D122" s="99">
        <v>141</v>
      </c>
      <c r="E122" s="100">
        <f t="shared" si="32"/>
        <v>1</v>
      </c>
      <c r="F122" s="100">
        <v>17</v>
      </c>
      <c r="G122" s="100">
        <v>40</v>
      </c>
      <c r="H122" s="107">
        <f t="shared" si="27"/>
        <v>5.3935185185185176E-2</v>
      </c>
      <c r="I122" s="108" t="str">
        <f>IF(D122="","",VLOOKUP(D122,ENTRANTS!$A$1:$H$1000,2,0))</f>
        <v>Luke</v>
      </c>
      <c r="J122" s="108" t="str">
        <f>IF(D122="","",VLOOKUP(D122,ENTRANTS!$A$1:$H$1000,3,0))</f>
        <v>Allcock</v>
      </c>
      <c r="K122" s="103" t="str">
        <f>IF(D122="","",LEFT(VLOOKUP(D122,ENTRANTS!$A$1:$H$1000,5,0),1))</f>
        <v>M</v>
      </c>
      <c r="L122" s="103">
        <f>IF(D122="","",COUNTIF($K$2:K122,K122))</f>
        <v>100</v>
      </c>
      <c r="M122" s="103" t="str">
        <f>IF(D122="","",VLOOKUP(D122,ENTRANTS!$A$1:$H$1000,4,0))</f>
        <v>M</v>
      </c>
      <c r="N122" s="103">
        <f>IF(D122="","",COUNTIF($M$2:M122,M122))</f>
        <v>16</v>
      </c>
      <c r="O122" s="108" t="str">
        <f>IF(D122="","",VLOOKUP(D122,ENTRANTS!$A$1:$H$1000,6,0))</f>
        <v>Unattached</v>
      </c>
      <c r="P122" s="86" t="str">
        <f t="shared" si="28"/>
        <v/>
      </c>
      <c r="Q122" s="31"/>
      <c r="R122" s="3" t="str">
        <f t="shared" si="29"/>
        <v>M Unattached</v>
      </c>
      <c r="S122" s="4">
        <f>IF(D122="","",COUNTIF($R$2:R122,R122))</f>
        <v>22</v>
      </c>
      <c r="T122" s="5" t="str">
        <f t="shared" si="33"/>
        <v/>
      </c>
      <c r="U122" s="35" t="str">
        <f>IF(AND(S122=4,K122="M",NOT(O122="Unattached")),SUMIF(R$2:R122,R122,L$2:L122),"")</f>
        <v/>
      </c>
      <c r="V122" s="5" t="str">
        <f t="shared" si="34"/>
        <v/>
      </c>
      <c r="W122" s="35" t="str">
        <f>IF(AND(S122=3,K122="F",NOT(O122="Unattached")),SUMIF(R$2:R122,R122,L$2:L122),"")</f>
        <v/>
      </c>
      <c r="X122" s="6" t="str">
        <f t="shared" si="25"/>
        <v/>
      </c>
      <c r="Y122" s="6" t="str">
        <f t="shared" si="30"/>
        <v/>
      </c>
      <c r="Z122" s="33" t="str">
        <f t="shared" si="26"/>
        <v>M Unattached 22</v>
      </c>
      <c r="AA122" s="33" t="str">
        <f>IF(K122="M",IF(S122&lt;&gt;4,"",VLOOKUP(CONCATENATE(R122," ",(S122-3)),$Z$2:AD122,5,0)),IF(S122&lt;&gt;3,"",VLOOKUP(CONCATENATE(R122," ",(S122-2)),$Z$2:AD122,5,0)))</f>
        <v/>
      </c>
      <c r="AB122" s="33" t="str">
        <f>IF(K122="M",IF(S122&lt;&gt;4,"",VLOOKUP(CONCATENATE(R122," ",(S122-2)),$Z$2:AD122,5,0)),IF(S122&lt;&gt;3,"",VLOOKUP(CONCATENATE(R122," ",(S122-1)),$Z$2:AD122,5,0)))</f>
        <v/>
      </c>
      <c r="AC122" s="33" t="str">
        <f>IF(K122="M",IF(S122&lt;&gt;4,"",VLOOKUP(CONCATENATE(R122," ",(S122-1)),$Z$2:AD122,5,0)),IF(S122&lt;&gt;3,"",VLOOKUP(CONCATENATE(R122," ",(S122)),$Z$2:AD122,5,0)))</f>
        <v/>
      </c>
      <c r="AD122" s="33" t="str">
        <f t="shared" si="31"/>
        <v/>
      </c>
    </row>
    <row r="123" spans="1:30" x14ac:dyDescent="0.25">
      <c r="A123" s="65" t="str">
        <f t="shared" si="23"/>
        <v>M101</v>
      </c>
      <c r="B123" s="65" t="str">
        <f t="shared" si="24"/>
        <v>M656</v>
      </c>
      <c r="C123" s="103">
        <v>122</v>
      </c>
      <c r="D123" s="99">
        <v>5</v>
      </c>
      <c r="E123" s="100">
        <f t="shared" si="32"/>
        <v>1</v>
      </c>
      <c r="F123" s="100">
        <v>19</v>
      </c>
      <c r="G123" s="100">
        <v>0</v>
      </c>
      <c r="H123" s="107">
        <f t="shared" si="27"/>
        <v>5.486111111111111E-2</v>
      </c>
      <c r="I123" s="108" t="str">
        <f>IF(D123="","",VLOOKUP(D123,ENTRANTS!$A$1:$H$1000,2,0))</f>
        <v xml:space="preserve">David </v>
      </c>
      <c r="J123" s="108" t="str">
        <f>IF(D123="","",VLOOKUP(D123,ENTRANTS!$A$1:$H$1000,3,0))</f>
        <v>Barnes</v>
      </c>
      <c r="K123" s="103" t="str">
        <f>IF(D123="","",LEFT(VLOOKUP(D123,ENTRANTS!$A$1:$H$1000,5,0),1))</f>
        <v>M</v>
      </c>
      <c r="L123" s="103">
        <f>IF(D123="","",COUNTIF($K$2:K123,K123))</f>
        <v>101</v>
      </c>
      <c r="M123" s="103" t="str">
        <f>IF(D123="","",VLOOKUP(D123,ENTRANTS!$A$1:$H$1000,4,0))</f>
        <v>M65</v>
      </c>
      <c r="N123" s="103">
        <f>IF(D123="","",COUNTIF($M$2:M123,M123))</f>
        <v>6</v>
      </c>
      <c r="O123" s="108" t="str">
        <f>IF(D123="","",VLOOKUP(D123,ENTRANTS!$A$1:$H$1000,6,0))</f>
        <v>Horwich RMI</v>
      </c>
      <c r="P123" s="86" t="str">
        <f t="shared" si="28"/>
        <v/>
      </c>
      <c r="Q123" s="31"/>
      <c r="R123" s="3" t="str">
        <f t="shared" si="29"/>
        <v>M Horwich RMI</v>
      </c>
      <c r="S123" s="4">
        <f>IF(D123="","",COUNTIF($R$2:R123,R123))</f>
        <v>3</v>
      </c>
      <c r="T123" s="5" t="str">
        <f t="shared" si="33"/>
        <v/>
      </c>
      <c r="U123" s="35" t="str">
        <f>IF(AND(S123=4,K123="M",NOT(O123="Unattached")),SUMIF(R$2:R123,R123,L$2:L123),"")</f>
        <v/>
      </c>
      <c r="V123" s="5" t="str">
        <f t="shared" si="34"/>
        <v/>
      </c>
      <c r="W123" s="35" t="str">
        <f>IF(AND(S123=3,K123="F",NOT(O123="Unattached")),SUMIF(R$2:R123,R123,L$2:L123),"")</f>
        <v/>
      </c>
      <c r="X123" s="6" t="str">
        <f t="shared" si="25"/>
        <v/>
      </c>
      <c r="Y123" s="6" t="str">
        <f t="shared" si="30"/>
        <v/>
      </c>
      <c r="Z123" s="33" t="str">
        <f t="shared" si="26"/>
        <v>M Horwich RMI 3</v>
      </c>
      <c r="AA123" s="33" t="str">
        <f>IF(K123="M",IF(S123&lt;&gt;4,"",VLOOKUP(CONCATENATE(R123," ",(S123-3)),$Z$2:AD123,5,0)),IF(S123&lt;&gt;3,"",VLOOKUP(CONCATENATE(R123," ",(S123-2)),$Z$2:AD123,5,0)))</f>
        <v/>
      </c>
      <c r="AB123" s="33" t="str">
        <f>IF(K123="M",IF(S123&lt;&gt;4,"",VLOOKUP(CONCATENATE(R123," ",(S123-2)),$Z$2:AD123,5,0)),IF(S123&lt;&gt;3,"",VLOOKUP(CONCATENATE(R123," ",(S123-1)),$Z$2:AD123,5,0)))</f>
        <v/>
      </c>
      <c r="AC123" s="33" t="str">
        <f>IF(K123="M",IF(S123&lt;&gt;4,"",VLOOKUP(CONCATENATE(R123," ",(S123-1)),$Z$2:AD123,5,0)),IF(S123&lt;&gt;3,"",VLOOKUP(CONCATENATE(R123," ",(S123)),$Z$2:AD123,5,0)))</f>
        <v/>
      </c>
      <c r="AD123" s="33" t="str">
        <f t="shared" si="31"/>
        <v>David  Barnes</v>
      </c>
    </row>
    <row r="124" spans="1:30" x14ac:dyDescent="0.25">
      <c r="A124" s="65" t="str">
        <f t="shared" si="23"/>
        <v>M102</v>
      </c>
      <c r="B124" s="65" t="str">
        <f t="shared" si="24"/>
        <v>M657</v>
      </c>
      <c r="C124" s="103">
        <v>123</v>
      </c>
      <c r="D124" s="99">
        <v>47</v>
      </c>
      <c r="E124" s="100">
        <f t="shared" si="32"/>
        <v>1</v>
      </c>
      <c r="F124" s="100">
        <v>19</v>
      </c>
      <c r="G124" s="100">
        <v>35</v>
      </c>
      <c r="H124" s="107">
        <f t="shared" si="27"/>
        <v>5.5266203703703699E-2</v>
      </c>
      <c r="I124" s="108" t="str">
        <f>IF(D124="","",VLOOKUP(D124,ENTRANTS!$A$1:$H$1000,2,0))</f>
        <v>Robert</v>
      </c>
      <c r="J124" s="108" t="str">
        <f>IF(D124="","",VLOOKUP(D124,ENTRANTS!$A$1:$H$1000,3,0))</f>
        <v>Smith</v>
      </c>
      <c r="K124" s="103" t="str">
        <f>IF(D124="","",LEFT(VLOOKUP(D124,ENTRANTS!$A$1:$H$1000,5,0),1))</f>
        <v>M</v>
      </c>
      <c r="L124" s="103">
        <f>IF(D124="","",COUNTIF($K$2:K124,K124))</f>
        <v>102</v>
      </c>
      <c r="M124" s="103" t="str">
        <f>IF(D124="","",VLOOKUP(D124,ENTRANTS!$A$1:$H$1000,4,0))</f>
        <v>M65</v>
      </c>
      <c r="N124" s="103">
        <f>IF(D124="","",COUNTIF($M$2:M124,M124))</f>
        <v>7</v>
      </c>
      <c r="O124" s="108" t="str">
        <f>IF(D124="","",VLOOKUP(D124,ENTRANTS!$A$1:$H$1000,6,0))</f>
        <v>Trawden AC</v>
      </c>
      <c r="P124" s="86" t="str">
        <f t="shared" si="28"/>
        <v/>
      </c>
      <c r="Q124" s="31"/>
      <c r="R124" s="3" t="str">
        <f t="shared" si="29"/>
        <v>M Trawden AC</v>
      </c>
      <c r="S124" s="4">
        <f>IF(D124="","",COUNTIF($R$2:R124,R124))</f>
        <v>3</v>
      </c>
      <c r="T124" s="5" t="str">
        <f t="shared" si="33"/>
        <v/>
      </c>
      <c r="U124" s="35" t="str">
        <f>IF(AND(S124=4,K124="M",NOT(O124="Unattached")),SUMIF(R$2:R124,R124,L$2:L124),"")</f>
        <v/>
      </c>
      <c r="V124" s="5" t="str">
        <f t="shared" si="34"/>
        <v/>
      </c>
      <c r="W124" s="35" t="str">
        <f>IF(AND(S124=3,K124="F",NOT(O124="Unattached")),SUMIF(R$2:R124,R124,L$2:L124),"")</f>
        <v/>
      </c>
      <c r="X124" s="6" t="str">
        <f t="shared" si="25"/>
        <v/>
      </c>
      <c r="Y124" s="6" t="str">
        <f t="shared" si="30"/>
        <v/>
      </c>
      <c r="Z124" s="33" t="str">
        <f t="shared" si="26"/>
        <v>M Trawden AC 3</v>
      </c>
      <c r="AA124" s="33" t="str">
        <f>IF(K124="M",IF(S124&lt;&gt;4,"",VLOOKUP(CONCATENATE(R124," ",(S124-3)),$Z$2:AD124,5,0)),IF(S124&lt;&gt;3,"",VLOOKUP(CONCATENATE(R124," ",(S124-2)),$Z$2:AD124,5,0)))</f>
        <v/>
      </c>
      <c r="AB124" s="33" t="str">
        <f>IF(K124="M",IF(S124&lt;&gt;4,"",VLOOKUP(CONCATENATE(R124," ",(S124-2)),$Z$2:AD124,5,0)),IF(S124&lt;&gt;3,"",VLOOKUP(CONCATENATE(R124," ",(S124-1)),$Z$2:AD124,5,0)))</f>
        <v/>
      </c>
      <c r="AC124" s="33" t="str">
        <f>IF(K124="M",IF(S124&lt;&gt;4,"",VLOOKUP(CONCATENATE(R124," ",(S124-1)),$Z$2:AD124,5,0)),IF(S124&lt;&gt;3,"",VLOOKUP(CONCATENATE(R124," ",(S124)),$Z$2:AD124,5,0)))</f>
        <v/>
      </c>
      <c r="AD124" s="33" t="str">
        <f t="shared" si="31"/>
        <v>Robert Smith</v>
      </c>
    </row>
    <row r="125" spans="1:30" x14ac:dyDescent="0.25">
      <c r="A125" s="65" t="str">
        <f t="shared" si="23"/>
        <v>F22</v>
      </c>
      <c r="B125" s="65" t="str">
        <f t="shared" si="24"/>
        <v>F504</v>
      </c>
      <c r="C125" s="103">
        <v>124</v>
      </c>
      <c r="D125" s="99">
        <v>86</v>
      </c>
      <c r="E125" s="100">
        <f t="shared" si="32"/>
        <v>1</v>
      </c>
      <c r="F125" s="100">
        <v>20</v>
      </c>
      <c r="G125" s="100">
        <v>18</v>
      </c>
      <c r="H125" s="107">
        <f t="shared" si="27"/>
        <v>5.5763888888888884E-2</v>
      </c>
      <c r="I125" s="108" t="str">
        <f>IF(D125="","",VLOOKUP(D125,ENTRANTS!$A$1:$H$1000,2,0))</f>
        <v>Emma</v>
      </c>
      <c r="J125" s="108" t="str">
        <f>IF(D125="","",VLOOKUP(D125,ENTRANTS!$A$1:$H$1000,3,0))</f>
        <v>Palmer</v>
      </c>
      <c r="K125" s="103" t="str">
        <f>IF(D125="","",LEFT(VLOOKUP(D125,ENTRANTS!$A$1:$H$1000,5,0),1))</f>
        <v>F</v>
      </c>
      <c r="L125" s="103">
        <f>IF(D125="","",COUNTIF($K$2:K125,K125))</f>
        <v>22</v>
      </c>
      <c r="M125" s="103" t="str">
        <f>IF(D125="","",VLOOKUP(D125,ENTRANTS!$A$1:$H$1000,4,0))</f>
        <v>F50</v>
      </c>
      <c r="N125" s="103">
        <f>IF(D125="","",COUNTIF($M$2:M125,M125))</f>
        <v>4</v>
      </c>
      <c r="O125" s="108" t="str">
        <f>IF(D125="","",VLOOKUP(D125,ENTRANTS!$A$1:$H$1000,6,0))</f>
        <v>Ramsbottom RC</v>
      </c>
      <c r="P125" s="86" t="str">
        <f t="shared" si="28"/>
        <v/>
      </c>
      <c r="Q125" s="31"/>
      <c r="R125" s="3" t="str">
        <f t="shared" si="29"/>
        <v>F Ramsbottom RC</v>
      </c>
      <c r="S125" s="4">
        <f>IF(D125="","",COUNTIF($R$2:R125,R125))</f>
        <v>3</v>
      </c>
      <c r="T125" s="5" t="str">
        <f t="shared" si="33"/>
        <v/>
      </c>
      <c r="U125" s="35" t="str">
        <f>IF(AND(S125=4,K125="M",NOT(O125="Unattached")),SUMIF(R$2:R125,R125,L$2:L125),"")</f>
        <v/>
      </c>
      <c r="V125" s="5">
        <f t="shared" si="34"/>
        <v>2</v>
      </c>
      <c r="W125" s="35">
        <f>IF(AND(S125=3,K125="F",NOT(O125="Unattached")),SUMIF(R$2:R125,R125,L$2:L125),"")</f>
        <v>53</v>
      </c>
      <c r="X125" s="6" t="str">
        <f t="shared" si="25"/>
        <v>Ramsbottom RC</v>
      </c>
      <c r="Y125" s="6" t="str">
        <f t="shared" si="30"/>
        <v>Ramsbottom RC (Yvonne Booth, Cecila Woods, Emma Palmer)</v>
      </c>
      <c r="Z125" s="33" t="str">
        <f t="shared" si="26"/>
        <v>F Ramsbottom RC 3</v>
      </c>
      <c r="AA125" s="33" t="str">
        <f>IF(K125="M",IF(S125&lt;&gt;4,"",VLOOKUP(CONCATENATE(R125," ",(S125-3)),$Z$2:AD125,5,0)),IF(S125&lt;&gt;3,"",VLOOKUP(CONCATENATE(R125," ",(S125-2)),$Z$2:AD125,5,0)))</f>
        <v>Yvonne Booth</v>
      </c>
      <c r="AB125" s="33" t="str">
        <f>IF(K125="M",IF(S125&lt;&gt;4,"",VLOOKUP(CONCATENATE(R125," ",(S125-2)),$Z$2:AD125,5,0)),IF(S125&lt;&gt;3,"",VLOOKUP(CONCATENATE(R125," ",(S125-1)),$Z$2:AD125,5,0)))</f>
        <v>Cecila Woods</v>
      </c>
      <c r="AC125" s="33" t="str">
        <f>IF(K125="M",IF(S125&lt;&gt;4,"",VLOOKUP(CONCATENATE(R125," ",(S125-1)),$Z$2:AD125,5,0)),IF(S125&lt;&gt;3,"",VLOOKUP(CONCATENATE(R125," ",(S125)),$Z$2:AD125,5,0)))</f>
        <v>Emma Palmer</v>
      </c>
      <c r="AD125" s="33" t="str">
        <f t="shared" si="31"/>
        <v>Emma Palmer</v>
      </c>
    </row>
    <row r="126" spans="1:30" x14ac:dyDescent="0.25">
      <c r="A126" s="65" t="str">
        <f t="shared" si="23"/>
        <v>M103</v>
      </c>
      <c r="B126" s="65" t="str">
        <f t="shared" si="24"/>
        <v>M703</v>
      </c>
      <c r="C126" s="103">
        <v>125</v>
      </c>
      <c r="D126" s="99">
        <v>14</v>
      </c>
      <c r="E126" s="100">
        <f t="shared" si="32"/>
        <v>1</v>
      </c>
      <c r="F126" s="100">
        <v>20</v>
      </c>
      <c r="G126" s="100">
        <v>36</v>
      </c>
      <c r="H126" s="107">
        <f t="shared" si="27"/>
        <v>5.5972222222222222E-2</v>
      </c>
      <c r="I126" s="108" t="str">
        <f>IF(D126="","",VLOOKUP(D126,ENTRANTS!$A$1:$H$1000,2,0))</f>
        <v>William</v>
      </c>
      <c r="J126" s="108" t="str">
        <f>IF(D126="","",VLOOKUP(D126,ENTRANTS!$A$1:$H$1000,3,0))</f>
        <v>Murgatroyd</v>
      </c>
      <c r="K126" s="103" t="str">
        <f>IF(D126="","",LEFT(VLOOKUP(D126,ENTRANTS!$A$1:$H$1000,5,0),1))</f>
        <v>M</v>
      </c>
      <c r="L126" s="103">
        <f>IF(D126="","",COUNTIF($K$2:K126,K126))</f>
        <v>103</v>
      </c>
      <c r="M126" s="103" t="str">
        <f>IF(D126="","",VLOOKUP(D126,ENTRANTS!$A$1:$H$1000,4,0))</f>
        <v>M70</v>
      </c>
      <c r="N126" s="103">
        <f>IF(D126="","",COUNTIF($M$2:M126,M126))</f>
        <v>3</v>
      </c>
      <c r="O126" s="108" t="str">
        <f>IF(D126="","",VLOOKUP(D126,ENTRANTS!$A$1:$H$1000,6,0))</f>
        <v>Unattached</v>
      </c>
      <c r="P126" s="86" t="str">
        <f t="shared" si="28"/>
        <v/>
      </c>
      <c r="Q126" s="31"/>
      <c r="R126" s="3" t="str">
        <f t="shared" si="29"/>
        <v>M Unattached</v>
      </c>
      <c r="S126" s="4">
        <f>IF(D126="","",COUNTIF($R$2:R126,R126))</f>
        <v>23</v>
      </c>
      <c r="T126" s="5" t="str">
        <f t="shared" si="33"/>
        <v/>
      </c>
      <c r="U126" s="35" t="str">
        <f>IF(AND(S126=4,K126="M",NOT(O126="Unattached")),SUMIF(R$2:R126,R126,L$2:L126),"")</f>
        <v/>
      </c>
      <c r="V126" s="5" t="str">
        <f t="shared" si="34"/>
        <v/>
      </c>
      <c r="W126" s="35" t="str">
        <f>IF(AND(S126=3,K126="F",NOT(O126="Unattached")),SUMIF(R$2:R126,R126,L$2:L126),"")</f>
        <v/>
      </c>
      <c r="X126" s="6" t="str">
        <f t="shared" si="25"/>
        <v/>
      </c>
      <c r="Y126" s="6" t="str">
        <f t="shared" si="30"/>
        <v/>
      </c>
      <c r="Z126" s="33" t="str">
        <f t="shared" si="26"/>
        <v>M Unattached 23</v>
      </c>
      <c r="AA126" s="33" t="str">
        <f>IF(K126="M",IF(S126&lt;&gt;4,"",VLOOKUP(CONCATENATE(R126," ",(S126-3)),$Z$2:AD126,5,0)),IF(S126&lt;&gt;3,"",VLOOKUP(CONCATENATE(R126," ",(S126-2)),$Z$2:AD126,5,0)))</f>
        <v/>
      </c>
      <c r="AB126" s="33" t="str">
        <f>IF(K126="M",IF(S126&lt;&gt;4,"",VLOOKUP(CONCATENATE(R126," ",(S126-2)),$Z$2:AD126,5,0)),IF(S126&lt;&gt;3,"",VLOOKUP(CONCATENATE(R126," ",(S126-1)),$Z$2:AD126,5,0)))</f>
        <v/>
      </c>
      <c r="AC126" s="33" t="str">
        <f>IF(K126="M",IF(S126&lt;&gt;4,"",VLOOKUP(CONCATENATE(R126," ",(S126-1)),$Z$2:AD126,5,0)),IF(S126&lt;&gt;3,"",VLOOKUP(CONCATENATE(R126," ",(S126)),$Z$2:AD126,5,0)))</f>
        <v/>
      </c>
      <c r="AD126" s="33" t="str">
        <f t="shared" si="31"/>
        <v/>
      </c>
    </row>
    <row r="127" spans="1:30" x14ac:dyDescent="0.25">
      <c r="A127" s="65" t="str">
        <f t="shared" si="23"/>
        <v>M104</v>
      </c>
      <c r="B127" s="65" t="str">
        <f t="shared" si="24"/>
        <v>M5517</v>
      </c>
      <c r="C127" s="103">
        <v>126</v>
      </c>
      <c r="D127" s="99">
        <v>58</v>
      </c>
      <c r="E127" s="100">
        <f t="shared" si="32"/>
        <v>1</v>
      </c>
      <c r="F127" s="100">
        <v>22</v>
      </c>
      <c r="G127" s="100">
        <v>20</v>
      </c>
      <c r="H127" s="107">
        <f t="shared" si="27"/>
        <v>5.7175925925925929E-2</v>
      </c>
      <c r="I127" s="108" t="str">
        <f>IF(D127="","",VLOOKUP(D127,ENTRANTS!$A$1:$H$1000,2,0))</f>
        <v>Liam</v>
      </c>
      <c r="J127" s="108" t="str">
        <f>IF(D127="","",VLOOKUP(D127,ENTRANTS!$A$1:$H$1000,3,0))</f>
        <v>Moden</v>
      </c>
      <c r="K127" s="103" t="str">
        <f>IF(D127="","",LEFT(VLOOKUP(D127,ENTRANTS!$A$1:$H$1000,5,0),1))</f>
        <v>M</v>
      </c>
      <c r="L127" s="103">
        <f>IF(D127="","",COUNTIF($K$2:K127,K127))</f>
        <v>104</v>
      </c>
      <c r="M127" s="103" t="str">
        <f>IF(D127="","",VLOOKUP(D127,ENTRANTS!$A$1:$H$1000,4,0))</f>
        <v>M55</v>
      </c>
      <c r="N127" s="103">
        <f>IF(D127="","",COUNTIF($M$2:M127,M127))</f>
        <v>17</v>
      </c>
      <c r="O127" s="108" t="str">
        <f>IF(D127="","",VLOOKUP(D127,ENTRANTS!$A$1:$H$1000,6,0))</f>
        <v>Accrington RR</v>
      </c>
      <c r="P127" s="86" t="str">
        <f t="shared" si="28"/>
        <v/>
      </c>
      <c r="Q127" s="31"/>
      <c r="R127" s="3" t="str">
        <f t="shared" si="29"/>
        <v>M Accrington RR</v>
      </c>
      <c r="S127" s="4">
        <f>IF(D127="","",COUNTIF($R$2:R127,R127))</f>
        <v>4</v>
      </c>
      <c r="T127" s="5">
        <f t="shared" si="33"/>
        <v>6</v>
      </c>
      <c r="U127" s="35">
        <f>IF(AND(S127=4,K127="M",NOT(O127="Unattached")),SUMIF(R$2:R127,R127,L$2:L127),"")</f>
        <v>307</v>
      </c>
      <c r="V127" s="5" t="str">
        <f t="shared" si="34"/>
        <v/>
      </c>
      <c r="W127" s="35" t="str">
        <f>IF(AND(S127=3,K127="F",NOT(O127="Unattached")),SUMIF(R$2:R127,R127,L$2:L127),"")</f>
        <v/>
      </c>
      <c r="X127" s="6" t="str">
        <f t="shared" si="25"/>
        <v>Accrington RR</v>
      </c>
      <c r="Y127" s="6" t="str">
        <f t="shared" si="30"/>
        <v>Accrington RR (Joe Curran, David  Kenneford, Andrew Hollas, Liam Moden)</v>
      </c>
      <c r="Z127" s="33" t="str">
        <f t="shared" si="26"/>
        <v>M Accrington RR 4</v>
      </c>
      <c r="AA127" s="33" t="str">
        <f>IF(K127="M",IF(S127&lt;&gt;4,"",VLOOKUP(CONCATENATE(R127," ",(S127-3)),$Z$2:AD127,5,0)),IF(S127&lt;&gt;3,"",VLOOKUP(CONCATENATE(R127," ",(S127-2)),$Z$2:AD127,5,0)))</f>
        <v>Joe Curran</v>
      </c>
      <c r="AB127" s="33" t="str">
        <f>IF(K127="M",IF(S127&lt;&gt;4,"",VLOOKUP(CONCATENATE(R127," ",(S127-2)),$Z$2:AD127,5,0)),IF(S127&lt;&gt;3,"",VLOOKUP(CONCATENATE(R127," ",(S127-1)),$Z$2:AD127,5,0)))</f>
        <v>David  Kenneford</v>
      </c>
      <c r="AC127" s="33" t="str">
        <f>IF(K127="M",IF(S127&lt;&gt;4,"",VLOOKUP(CONCATENATE(R127," ",(S127-1)),$Z$2:AD127,5,0)),IF(S127&lt;&gt;3,"",VLOOKUP(CONCATENATE(R127," ",(S127)),$Z$2:AD127,5,0)))</f>
        <v>Andrew Hollas</v>
      </c>
      <c r="AD127" s="33" t="str">
        <f t="shared" si="31"/>
        <v>Liam Moden</v>
      </c>
    </row>
    <row r="128" spans="1:30" x14ac:dyDescent="0.25">
      <c r="A128" s="65" t="str">
        <f t="shared" si="23"/>
        <v>M105</v>
      </c>
      <c r="B128" s="65" t="str">
        <f t="shared" si="24"/>
        <v>M658</v>
      </c>
      <c r="C128" s="103">
        <v>127</v>
      </c>
      <c r="D128" s="99">
        <v>53</v>
      </c>
      <c r="E128" s="100">
        <f t="shared" si="32"/>
        <v>1</v>
      </c>
      <c r="F128" s="100">
        <v>22</v>
      </c>
      <c r="G128" s="100">
        <v>38</v>
      </c>
      <c r="H128" s="107">
        <f t="shared" si="27"/>
        <v>5.7384259259259267E-2</v>
      </c>
      <c r="I128" s="108" t="str">
        <f>IF(D128="","",VLOOKUP(D128,ENTRANTS!$A$1:$H$1000,2,0))</f>
        <v>Andy</v>
      </c>
      <c r="J128" s="108" t="str">
        <f>IF(D128="","",VLOOKUP(D128,ENTRANTS!$A$1:$H$1000,3,0))</f>
        <v>Brookfield</v>
      </c>
      <c r="K128" s="103" t="str">
        <f>IF(D128="","",LEFT(VLOOKUP(D128,ENTRANTS!$A$1:$H$1000,5,0),1))</f>
        <v>M</v>
      </c>
      <c r="L128" s="103">
        <f>IF(D128="","",COUNTIF($K$2:K128,K128))</f>
        <v>105</v>
      </c>
      <c r="M128" s="103" t="str">
        <f>IF(D128="","",VLOOKUP(D128,ENTRANTS!$A$1:$H$1000,4,0))</f>
        <v>M65</v>
      </c>
      <c r="N128" s="103">
        <f>IF(D128="","",COUNTIF($M$2:M128,M128))</f>
        <v>8</v>
      </c>
      <c r="O128" s="108" t="str">
        <f>IF(D128="","",VLOOKUP(D128,ENTRANTS!$A$1:$H$1000,6,0))</f>
        <v>Newburgh Nomads</v>
      </c>
      <c r="P128" s="86" t="str">
        <f t="shared" si="28"/>
        <v/>
      </c>
      <c r="Q128" s="31"/>
      <c r="R128" s="3" t="str">
        <f t="shared" si="29"/>
        <v>M Newburgh Nomads</v>
      </c>
      <c r="S128" s="4">
        <f>IF(D128="","",COUNTIF($R$2:R128,R128))</f>
        <v>6</v>
      </c>
      <c r="T128" s="5" t="str">
        <f t="shared" si="33"/>
        <v/>
      </c>
      <c r="U128" s="35" t="str">
        <f>IF(AND(S128=4,K128="M",NOT(O128="Unattached")),SUMIF(R$2:R128,R128,L$2:L128),"")</f>
        <v/>
      </c>
      <c r="V128" s="5" t="str">
        <f t="shared" si="34"/>
        <v/>
      </c>
      <c r="W128" s="35" t="str">
        <f>IF(AND(S128=3,K128="F",NOT(O128="Unattached")),SUMIF(R$2:R128,R128,L$2:L128),"")</f>
        <v/>
      </c>
      <c r="X128" s="6" t="str">
        <f t="shared" si="25"/>
        <v/>
      </c>
      <c r="Y128" s="6" t="str">
        <f t="shared" si="30"/>
        <v/>
      </c>
      <c r="Z128" s="33" t="str">
        <f t="shared" si="26"/>
        <v>M Newburgh Nomads 6</v>
      </c>
      <c r="AA128" s="33" t="str">
        <f>IF(K128="M",IF(S128&lt;&gt;4,"",VLOOKUP(CONCATENATE(R128," ",(S128-3)),$Z$2:AD128,5,0)),IF(S128&lt;&gt;3,"",VLOOKUP(CONCATENATE(R128," ",(S128-2)),$Z$2:AD128,5,0)))</f>
        <v/>
      </c>
      <c r="AB128" s="33" t="str">
        <f>IF(K128="M",IF(S128&lt;&gt;4,"",VLOOKUP(CONCATENATE(R128," ",(S128-2)),$Z$2:AD128,5,0)),IF(S128&lt;&gt;3,"",VLOOKUP(CONCATENATE(R128," ",(S128-1)),$Z$2:AD128,5,0)))</f>
        <v/>
      </c>
      <c r="AC128" s="33" t="str">
        <f>IF(K128="M",IF(S128&lt;&gt;4,"",VLOOKUP(CONCATENATE(R128," ",(S128-1)),$Z$2:AD128,5,0)),IF(S128&lt;&gt;3,"",VLOOKUP(CONCATENATE(R128," ",(S128)),$Z$2:AD128,5,0)))</f>
        <v/>
      </c>
      <c r="AD128" s="33" t="str">
        <f t="shared" si="31"/>
        <v/>
      </c>
    </row>
    <row r="129" spans="1:30" x14ac:dyDescent="0.25">
      <c r="A129" s="65" t="str">
        <f t="shared" si="23"/>
        <v>F23</v>
      </c>
      <c r="B129" s="65" t="str">
        <f t="shared" si="24"/>
        <v>F554</v>
      </c>
      <c r="C129" s="103">
        <v>128</v>
      </c>
      <c r="D129" s="99">
        <v>69</v>
      </c>
      <c r="E129" s="100">
        <f t="shared" si="32"/>
        <v>1</v>
      </c>
      <c r="F129" s="100">
        <v>23</v>
      </c>
      <c r="G129" s="100">
        <v>2</v>
      </c>
      <c r="H129" s="107">
        <f t="shared" si="27"/>
        <v>5.7662037037037039E-2</v>
      </c>
      <c r="I129" s="108" t="str">
        <f>IF(D129="","",VLOOKUP(D129,ENTRANTS!$A$1:$H$1000,2,0))</f>
        <v>Davina</v>
      </c>
      <c r="J129" s="108" t="str">
        <f>IF(D129="","",VLOOKUP(D129,ENTRANTS!$A$1:$H$1000,3,0))</f>
        <v>Raidy</v>
      </c>
      <c r="K129" s="103" t="str">
        <f>IF(D129="","",LEFT(VLOOKUP(D129,ENTRANTS!$A$1:$H$1000,5,0),1))</f>
        <v>F</v>
      </c>
      <c r="L129" s="103">
        <f>IF(D129="","",COUNTIF($K$2:K129,K129))</f>
        <v>23</v>
      </c>
      <c r="M129" s="103" t="str">
        <f>IF(D129="","",VLOOKUP(D129,ENTRANTS!$A$1:$H$1000,4,0))</f>
        <v>F55</v>
      </c>
      <c r="N129" s="103">
        <f>IF(D129="","",COUNTIF($M$2:M129,M129))</f>
        <v>4</v>
      </c>
      <c r="O129" s="108" t="str">
        <f>IF(D129="","",VLOOKUP(D129,ENTRANTS!$A$1:$H$1000,6,0))</f>
        <v>Rossendale Harriers</v>
      </c>
      <c r="P129" s="86" t="str">
        <f t="shared" si="28"/>
        <v/>
      </c>
      <c r="Q129" s="31"/>
      <c r="R129" s="3" t="str">
        <f t="shared" si="29"/>
        <v>F Rossendale Harriers</v>
      </c>
      <c r="S129" s="4">
        <f>IF(D129="","",COUNTIF($R$2:R129,R129))</f>
        <v>6</v>
      </c>
      <c r="T129" s="5" t="str">
        <f t="shared" si="33"/>
        <v/>
      </c>
      <c r="U129" s="35" t="str">
        <f>IF(AND(S129=4,K129="M",NOT(O129="Unattached")),SUMIF(R$2:R129,R129,L$2:L129),"")</f>
        <v/>
      </c>
      <c r="V129" s="5" t="str">
        <f t="shared" si="34"/>
        <v/>
      </c>
      <c r="W129" s="35" t="str">
        <f>IF(AND(S129=3,K129="F",NOT(O129="Unattached")),SUMIF(R$2:R129,R129,L$2:L129),"")</f>
        <v/>
      </c>
      <c r="X129" s="6" t="str">
        <f t="shared" si="25"/>
        <v/>
      </c>
      <c r="Y129" s="6" t="str">
        <f t="shared" si="30"/>
        <v/>
      </c>
      <c r="Z129" s="33" t="str">
        <f t="shared" si="26"/>
        <v>F Rossendale Harriers 6</v>
      </c>
      <c r="AA129" s="33" t="str">
        <f>IF(K129="M",IF(S129&lt;&gt;4,"",VLOOKUP(CONCATENATE(R129," ",(S129-3)),$Z$2:AD129,5,0)),IF(S129&lt;&gt;3,"",VLOOKUP(CONCATENATE(R129," ",(S129-2)),$Z$2:AD129,5,0)))</f>
        <v/>
      </c>
      <c r="AB129" s="33" t="str">
        <f>IF(K129="M",IF(S129&lt;&gt;4,"",VLOOKUP(CONCATENATE(R129," ",(S129-2)),$Z$2:AD129,5,0)),IF(S129&lt;&gt;3,"",VLOOKUP(CONCATENATE(R129," ",(S129-1)),$Z$2:AD129,5,0)))</f>
        <v/>
      </c>
      <c r="AC129" s="33" t="str">
        <f>IF(K129="M",IF(S129&lt;&gt;4,"",VLOOKUP(CONCATENATE(R129," ",(S129-1)),$Z$2:AD129,5,0)),IF(S129&lt;&gt;3,"",VLOOKUP(CONCATENATE(R129," ",(S129)),$Z$2:AD129,5,0)))</f>
        <v/>
      </c>
      <c r="AD129" s="33" t="str">
        <f t="shared" si="31"/>
        <v/>
      </c>
    </row>
    <row r="130" spans="1:30" x14ac:dyDescent="0.25">
      <c r="A130" s="65" t="str">
        <f t="shared" ref="A130:A193" si="35">IF(C130&lt;1,"",CONCATENATE(K130,L130))</f>
        <v>M106</v>
      </c>
      <c r="B130" s="65" t="str">
        <f t="shared" ref="B130:B193" si="36">IF(C130&lt;1,"",CONCATENATE(M130,N130))</f>
        <v>M6013</v>
      </c>
      <c r="C130" s="103">
        <v>129</v>
      </c>
      <c r="D130" s="99">
        <v>126</v>
      </c>
      <c r="E130" s="100">
        <f t="shared" si="32"/>
        <v>1</v>
      </c>
      <c r="F130" s="100">
        <v>23</v>
      </c>
      <c r="G130" s="100">
        <v>22</v>
      </c>
      <c r="H130" s="107">
        <f t="shared" si="27"/>
        <v>5.7893518518518518E-2</v>
      </c>
      <c r="I130" s="108" t="str">
        <f>IF(D130="","",VLOOKUP(D130,ENTRANTS!$A$1:$H$1000,2,0))</f>
        <v>Martin</v>
      </c>
      <c r="J130" s="108" t="str">
        <f>IF(D130="","",VLOOKUP(D130,ENTRANTS!$A$1:$H$1000,3,0))</f>
        <v>Ellis</v>
      </c>
      <c r="K130" s="103" t="str">
        <f>IF(D130="","",LEFT(VLOOKUP(D130,ENTRANTS!$A$1:$H$1000,5,0),1))</f>
        <v>M</v>
      </c>
      <c r="L130" s="103">
        <f>IF(D130="","",COUNTIF($K$2:K130,K130))</f>
        <v>106</v>
      </c>
      <c r="M130" s="103" t="str">
        <f>IF(D130="","",VLOOKUP(D130,ENTRANTS!$A$1:$H$1000,4,0))</f>
        <v>M60</v>
      </c>
      <c r="N130" s="103">
        <f>IF(D130="","",COUNTIF($M$2:M130,M130))</f>
        <v>13</v>
      </c>
      <c r="O130" s="108" t="str">
        <f>IF(D130="","",VLOOKUP(D130,ENTRANTS!$A$1:$H$1000,6,0))</f>
        <v>Halifax Harriers</v>
      </c>
      <c r="P130" s="86" t="str">
        <f t="shared" si="28"/>
        <v/>
      </c>
      <c r="Q130" s="31"/>
      <c r="R130" s="3" t="str">
        <f t="shared" si="29"/>
        <v>M Halifax Harriers</v>
      </c>
      <c r="S130" s="4">
        <f>IF(D130="","",COUNTIF($R$2:R130,R130))</f>
        <v>1</v>
      </c>
      <c r="T130" s="5" t="str">
        <f t="shared" si="33"/>
        <v/>
      </c>
      <c r="U130" s="35" t="str">
        <f>IF(AND(S130=4,K130="M",NOT(O130="Unattached")),SUMIF(R$2:R130,R130,L$2:L130),"")</f>
        <v/>
      </c>
      <c r="V130" s="5" t="str">
        <f t="shared" si="34"/>
        <v/>
      </c>
      <c r="W130" s="35" t="str">
        <f>IF(AND(S130=3,K130="F",NOT(O130="Unattached")),SUMIF(R$2:R130,R130,L$2:L130),"")</f>
        <v/>
      </c>
      <c r="X130" s="6" t="str">
        <f t="shared" ref="X130:X193" si="37">IF(AND(O130&lt;&gt;"Unattached",OR(T130&lt;&gt;"",V130&lt;&gt;"")),O130,"")</f>
        <v/>
      </c>
      <c r="Y130" s="6" t="str">
        <f t="shared" si="30"/>
        <v/>
      </c>
      <c r="Z130" s="33" t="str">
        <f t="shared" ref="Z130:Z193" si="38">CONCATENATE(R130," ",S130)</f>
        <v>M Halifax Harriers 1</v>
      </c>
      <c r="AA130" s="33" t="str">
        <f>IF(K130="M",IF(S130&lt;&gt;4,"",VLOOKUP(CONCATENATE(R130," ",(S130-3)),$Z$2:AD130,5,0)),IF(S130&lt;&gt;3,"",VLOOKUP(CONCATENATE(R130," ",(S130-2)),$Z$2:AD130,5,0)))</f>
        <v/>
      </c>
      <c r="AB130" s="33" t="str">
        <f>IF(K130="M",IF(S130&lt;&gt;4,"",VLOOKUP(CONCATENATE(R130," ",(S130-2)),$Z$2:AD130,5,0)),IF(S130&lt;&gt;3,"",VLOOKUP(CONCATENATE(R130," ",(S130-1)),$Z$2:AD130,5,0)))</f>
        <v/>
      </c>
      <c r="AC130" s="33" t="str">
        <f>IF(K130="M",IF(S130&lt;&gt;4,"",VLOOKUP(CONCATENATE(R130," ",(S130-1)),$Z$2:AD130,5,0)),IF(S130&lt;&gt;3,"",VLOOKUP(CONCATENATE(R130," ",(S130)),$Z$2:AD130,5,0)))</f>
        <v/>
      </c>
      <c r="AD130" s="33" t="str">
        <f t="shared" si="31"/>
        <v>Martin Ellis</v>
      </c>
    </row>
    <row r="131" spans="1:30" x14ac:dyDescent="0.25">
      <c r="A131" s="65" t="str">
        <f t="shared" si="35"/>
        <v>M107</v>
      </c>
      <c r="B131" s="65" t="str">
        <f t="shared" si="36"/>
        <v>M5518</v>
      </c>
      <c r="C131" s="103">
        <v>130</v>
      </c>
      <c r="D131" s="99">
        <v>68</v>
      </c>
      <c r="E131" s="100">
        <f t="shared" si="32"/>
        <v>1</v>
      </c>
      <c r="F131" s="100">
        <v>23</v>
      </c>
      <c r="G131" s="100">
        <v>30</v>
      </c>
      <c r="H131" s="107">
        <f t="shared" ref="H131:H194" si="39">IF(D131="","",($E131+$F131/60+$G131/3600)/24)</f>
        <v>5.7986111111111106E-2</v>
      </c>
      <c r="I131" s="108" t="str">
        <f>IF(D131="","",VLOOKUP(D131,ENTRANTS!$A$1:$H$1000,2,0))</f>
        <v>Mark</v>
      </c>
      <c r="J131" s="108" t="str">
        <f>IF(D131="","",VLOOKUP(D131,ENTRANTS!$A$1:$H$1000,3,0))</f>
        <v>Wolfenden</v>
      </c>
      <c r="K131" s="103" t="str">
        <f>IF(D131="","",LEFT(VLOOKUP(D131,ENTRANTS!$A$1:$H$1000,5,0),1))</f>
        <v>M</v>
      </c>
      <c r="L131" s="103">
        <f>IF(D131="","",COUNTIF($K$2:K131,K131))</f>
        <v>107</v>
      </c>
      <c r="M131" s="103" t="str">
        <f>IF(D131="","",VLOOKUP(D131,ENTRANTS!$A$1:$H$1000,4,0))</f>
        <v>M55</v>
      </c>
      <c r="N131" s="103">
        <f>IF(D131="","",COUNTIF($M$2:M131,M131))</f>
        <v>18</v>
      </c>
      <c r="O131" s="108" t="str">
        <f>IF(D131="","",VLOOKUP(D131,ENTRANTS!$A$1:$H$1000,6,0))</f>
        <v>Ramsbottom RC</v>
      </c>
      <c r="P131" s="86" t="str">
        <f t="shared" ref="P131:P194" si="40">IF(D131&lt;1,"",IF(COUNTIF($D$2:$D$501,D131)=1,"","DUPLICATE"))</f>
        <v/>
      </c>
      <c r="Q131" s="31"/>
      <c r="R131" s="3" t="str">
        <f t="shared" ref="R131:R194" si="41">IF(D131="","",CONCATENATE(K131," ",O131))</f>
        <v>M Ramsbottom RC</v>
      </c>
      <c r="S131" s="4">
        <f>IF(D131="","",COUNTIF($R$2:R131,R131))</f>
        <v>10</v>
      </c>
      <c r="T131" s="5" t="str">
        <f t="shared" si="33"/>
        <v/>
      </c>
      <c r="U131" s="35" t="str">
        <f>IF(AND(S131=4,K131="M",NOT(O131="Unattached")),SUMIF(R$2:R131,R131,L$2:L131),"")</f>
        <v/>
      </c>
      <c r="V131" s="5" t="str">
        <f t="shared" si="34"/>
        <v/>
      </c>
      <c r="W131" s="35" t="str">
        <f>IF(AND(S131=3,K131="F",NOT(O131="Unattached")),SUMIF(R$2:R131,R131,L$2:L131),"")</f>
        <v/>
      </c>
      <c r="X131" s="6" t="str">
        <f t="shared" si="37"/>
        <v/>
      </c>
      <c r="Y131" s="6" t="str">
        <f t="shared" ref="Y131:Y194" si="42">IF(X131="","",IF(K131="M",CONCATENATE(X131," (",AA131,", ",AB131,", ",AC131,", ",AD131,")"),CONCATENATE(X131," (",AA131,", ",AB131,", ",AC131,")")))</f>
        <v/>
      </c>
      <c r="Z131" s="33" t="str">
        <f t="shared" si="38"/>
        <v>M Ramsbottom RC 10</v>
      </c>
      <c r="AA131" s="33" t="str">
        <f>IF(K131="M",IF(S131&lt;&gt;4,"",VLOOKUP(CONCATENATE(R131," ",(S131-3)),$Z$2:AD131,5,0)),IF(S131&lt;&gt;3,"",VLOOKUP(CONCATENATE(R131," ",(S131-2)),$Z$2:AD131,5,0)))</f>
        <v/>
      </c>
      <c r="AB131" s="33" t="str">
        <f>IF(K131="M",IF(S131&lt;&gt;4,"",VLOOKUP(CONCATENATE(R131," ",(S131-2)),$Z$2:AD131,5,0)),IF(S131&lt;&gt;3,"",VLOOKUP(CONCATENATE(R131," ",(S131-1)),$Z$2:AD131,5,0)))</f>
        <v/>
      </c>
      <c r="AC131" s="33" t="str">
        <f>IF(K131="M",IF(S131&lt;&gt;4,"",VLOOKUP(CONCATENATE(R131," ",(S131-1)),$Z$2:AD131,5,0)),IF(S131&lt;&gt;3,"",VLOOKUP(CONCATENATE(R131," ",(S131)),$Z$2:AD131,5,0)))</f>
        <v/>
      </c>
      <c r="AD131" s="33" t="str">
        <f t="shared" ref="AD131:AD194" si="43">IF(AND(O131&lt;&gt;"Unattached",S131&lt;=4),CONCATENATE(I131," ",J131),"")</f>
        <v/>
      </c>
    </row>
    <row r="132" spans="1:30" x14ac:dyDescent="0.25">
      <c r="A132" s="65" t="str">
        <f t="shared" si="35"/>
        <v>M108</v>
      </c>
      <c r="B132" s="65" t="str">
        <f t="shared" si="36"/>
        <v>M6014</v>
      </c>
      <c r="C132" s="103">
        <v>131</v>
      </c>
      <c r="D132" s="99">
        <v>142</v>
      </c>
      <c r="E132" s="100">
        <f t="shared" ref="E132:E195" si="44">E131</f>
        <v>1</v>
      </c>
      <c r="F132" s="100">
        <v>23</v>
      </c>
      <c r="G132" s="100">
        <v>38</v>
      </c>
      <c r="H132" s="107">
        <f t="shared" si="39"/>
        <v>5.8078703703703709E-2</v>
      </c>
      <c r="I132" s="108" t="str">
        <f>IF(D132="","",VLOOKUP(D132,ENTRANTS!$A$1:$H$1000,2,0))</f>
        <v>Steve</v>
      </c>
      <c r="J132" s="108" t="str">
        <f>IF(D132="","",VLOOKUP(D132,ENTRANTS!$A$1:$H$1000,3,0))</f>
        <v>Allcock</v>
      </c>
      <c r="K132" s="103" t="str">
        <f>IF(D132="","",LEFT(VLOOKUP(D132,ENTRANTS!$A$1:$H$1000,5,0),1))</f>
        <v>M</v>
      </c>
      <c r="L132" s="103">
        <f>IF(D132="","",COUNTIF($K$2:K132,K132))</f>
        <v>108</v>
      </c>
      <c r="M132" s="103" t="str">
        <f>IF(D132="","",VLOOKUP(D132,ENTRANTS!$A$1:$H$1000,4,0))</f>
        <v>M60</v>
      </c>
      <c r="N132" s="103">
        <f>IF(D132="","",COUNTIF($M$2:M132,M132))</f>
        <v>14</v>
      </c>
      <c r="O132" s="108" t="str">
        <f>IF(D132="","",VLOOKUP(D132,ENTRANTS!$A$1:$H$1000,6,0))</f>
        <v>Unattached</v>
      </c>
      <c r="P132" s="86" t="str">
        <f t="shared" si="40"/>
        <v/>
      </c>
      <c r="Q132" s="31"/>
      <c r="R132" s="3" t="str">
        <f t="shared" si="41"/>
        <v>M Unattached</v>
      </c>
      <c r="S132" s="4">
        <f>IF(D132="","",COUNTIF($R$2:R132,R132))</f>
        <v>24</v>
      </c>
      <c r="T132" s="5" t="str">
        <f t="shared" si="33"/>
        <v/>
      </c>
      <c r="U132" s="35" t="str">
        <f>IF(AND(S132=4,K132="M",NOT(O132="Unattached")),SUMIF(R$2:R132,R132,L$2:L132),"")</f>
        <v/>
      </c>
      <c r="V132" s="5" t="str">
        <f t="shared" si="34"/>
        <v/>
      </c>
      <c r="W132" s="35" t="str">
        <f>IF(AND(S132=3,K132="F",NOT(O132="Unattached")),SUMIF(R$2:R132,R132,L$2:L132),"")</f>
        <v/>
      </c>
      <c r="X132" s="6" t="str">
        <f t="shared" si="37"/>
        <v/>
      </c>
      <c r="Y132" s="6" t="str">
        <f t="shared" si="42"/>
        <v/>
      </c>
      <c r="Z132" s="33" t="str">
        <f t="shared" si="38"/>
        <v>M Unattached 24</v>
      </c>
      <c r="AA132" s="33" t="str">
        <f>IF(K132="M",IF(S132&lt;&gt;4,"",VLOOKUP(CONCATENATE(R132," ",(S132-3)),$Z$2:AD132,5,0)),IF(S132&lt;&gt;3,"",VLOOKUP(CONCATENATE(R132," ",(S132-2)),$Z$2:AD132,5,0)))</f>
        <v/>
      </c>
      <c r="AB132" s="33" t="str">
        <f>IF(K132="M",IF(S132&lt;&gt;4,"",VLOOKUP(CONCATENATE(R132," ",(S132-2)),$Z$2:AD132,5,0)),IF(S132&lt;&gt;3,"",VLOOKUP(CONCATENATE(R132," ",(S132-1)),$Z$2:AD132,5,0)))</f>
        <v/>
      </c>
      <c r="AC132" s="33" t="str">
        <f>IF(K132="M",IF(S132&lt;&gt;4,"",VLOOKUP(CONCATENATE(R132," ",(S132-1)),$Z$2:AD132,5,0)),IF(S132&lt;&gt;3,"",VLOOKUP(CONCATENATE(R132," ",(S132)),$Z$2:AD132,5,0)))</f>
        <v/>
      </c>
      <c r="AD132" s="33" t="str">
        <f t="shared" si="43"/>
        <v/>
      </c>
    </row>
    <row r="133" spans="1:30" x14ac:dyDescent="0.25">
      <c r="A133" s="65" t="str">
        <f t="shared" si="35"/>
        <v>M109</v>
      </c>
      <c r="B133" s="65" t="str">
        <f t="shared" si="36"/>
        <v>M5018</v>
      </c>
      <c r="C133" s="103">
        <v>132</v>
      </c>
      <c r="D133" s="99">
        <v>62</v>
      </c>
      <c r="E133" s="100">
        <f t="shared" si="44"/>
        <v>1</v>
      </c>
      <c r="F133" s="100">
        <v>24</v>
      </c>
      <c r="G133" s="100">
        <v>59</v>
      </c>
      <c r="H133" s="107">
        <f t="shared" si="39"/>
        <v>5.9016203703703696E-2</v>
      </c>
      <c r="I133" s="108" t="str">
        <f>IF(D133="","",VLOOKUP(D133,ENTRANTS!$A$1:$H$1000,2,0))</f>
        <v>Stephen</v>
      </c>
      <c r="J133" s="108" t="str">
        <f>IF(D133="","",VLOOKUP(D133,ENTRANTS!$A$1:$H$1000,3,0))</f>
        <v>Hutchings</v>
      </c>
      <c r="K133" s="103" t="str">
        <f>IF(D133="","",LEFT(VLOOKUP(D133,ENTRANTS!$A$1:$H$1000,5,0),1))</f>
        <v>M</v>
      </c>
      <c r="L133" s="103">
        <f>IF(D133="","",COUNTIF($K$2:K133,K133))</f>
        <v>109</v>
      </c>
      <c r="M133" s="103" t="str">
        <f>IF(D133="","",VLOOKUP(D133,ENTRANTS!$A$1:$H$1000,4,0))</f>
        <v>M50</v>
      </c>
      <c r="N133" s="103">
        <f>IF(D133="","",COUNTIF($M$2:M133,M133))</f>
        <v>18</v>
      </c>
      <c r="O133" s="108" t="str">
        <f>IF(D133="","",VLOOKUP(D133,ENTRANTS!$A$1:$H$1000,6,0))</f>
        <v>Rossendale Tri Club</v>
      </c>
      <c r="P133" s="86" t="str">
        <f t="shared" si="40"/>
        <v/>
      </c>
      <c r="Q133" s="31"/>
      <c r="R133" s="3" t="str">
        <f t="shared" si="41"/>
        <v>M Rossendale Tri Club</v>
      </c>
      <c r="S133" s="4">
        <f>IF(D133="","",COUNTIF($R$2:R133,R133))</f>
        <v>2</v>
      </c>
      <c r="T133" s="5" t="str">
        <f t="shared" si="33"/>
        <v/>
      </c>
      <c r="U133" s="35" t="str">
        <f>IF(AND(S133=4,K133="M",NOT(O133="Unattached")),SUMIF(R$2:R133,R133,L$2:L133),"")</f>
        <v/>
      </c>
      <c r="V133" s="5" t="str">
        <f t="shared" si="34"/>
        <v/>
      </c>
      <c r="W133" s="35" t="str">
        <f>IF(AND(S133=3,K133="F",NOT(O133="Unattached")),SUMIF(R$2:R133,R133,L$2:L133),"")</f>
        <v/>
      </c>
      <c r="X133" s="6" t="str">
        <f t="shared" si="37"/>
        <v/>
      </c>
      <c r="Y133" s="6" t="str">
        <f t="shared" si="42"/>
        <v/>
      </c>
      <c r="Z133" s="33" t="str">
        <f t="shared" si="38"/>
        <v>M Rossendale Tri Club 2</v>
      </c>
      <c r="AA133" s="33" t="str">
        <f>IF(K133="M",IF(S133&lt;&gt;4,"",VLOOKUP(CONCATENATE(R133," ",(S133-3)),$Z$2:AD133,5,0)),IF(S133&lt;&gt;3,"",VLOOKUP(CONCATENATE(R133," ",(S133-2)),$Z$2:AD133,5,0)))</f>
        <v/>
      </c>
      <c r="AB133" s="33" t="str">
        <f>IF(K133="M",IF(S133&lt;&gt;4,"",VLOOKUP(CONCATENATE(R133," ",(S133-2)),$Z$2:AD133,5,0)),IF(S133&lt;&gt;3,"",VLOOKUP(CONCATENATE(R133," ",(S133-1)),$Z$2:AD133,5,0)))</f>
        <v/>
      </c>
      <c r="AC133" s="33" t="str">
        <f>IF(K133="M",IF(S133&lt;&gt;4,"",VLOOKUP(CONCATENATE(R133," ",(S133-1)),$Z$2:AD133,5,0)),IF(S133&lt;&gt;3,"",VLOOKUP(CONCATENATE(R133," ",(S133)),$Z$2:AD133,5,0)))</f>
        <v/>
      </c>
      <c r="AD133" s="33" t="str">
        <f t="shared" si="43"/>
        <v>Stephen Hutchings</v>
      </c>
    </row>
    <row r="134" spans="1:30" x14ac:dyDescent="0.25">
      <c r="A134" s="65" t="str">
        <f t="shared" si="35"/>
        <v>M110</v>
      </c>
      <c r="B134" s="65" t="str">
        <f t="shared" si="36"/>
        <v>M17</v>
      </c>
      <c r="C134" s="103">
        <v>133</v>
      </c>
      <c r="D134" s="99">
        <v>122</v>
      </c>
      <c r="E134" s="100">
        <f t="shared" si="44"/>
        <v>1</v>
      </c>
      <c r="F134" s="100">
        <v>25</v>
      </c>
      <c r="G134" s="100">
        <v>14</v>
      </c>
      <c r="H134" s="107">
        <f t="shared" si="39"/>
        <v>5.9189814814814813E-2</v>
      </c>
      <c r="I134" s="108" t="str">
        <f>IF(D134="","",VLOOKUP(D134,ENTRANTS!$A$1:$H$1000,2,0))</f>
        <v>Oliver</v>
      </c>
      <c r="J134" s="108" t="str">
        <f>IF(D134="","",VLOOKUP(D134,ENTRANTS!$A$1:$H$1000,3,0))</f>
        <v>Major</v>
      </c>
      <c r="K134" s="103" t="str">
        <f>IF(D134="","",LEFT(VLOOKUP(D134,ENTRANTS!$A$1:$H$1000,5,0),1))</f>
        <v>M</v>
      </c>
      <c r="L134" s="103">
        <f>IF(D134="","",COUNTIF($K$2:K134,K134))</f>
        <v>110</v>
      </c>
      <c r="M134" s="103" t="str">
        <f>IF(D134="","",VLOOKUP(D134,ENTRANTS!$A$1:$H$1000,4,0))</f>
        <v>M</v>
      </c>
      <c r="N134" s="103">
        <f>IF(D134="","",COUNTIF($M$2:M134,M134))</f>
        <v>17</v>
      </c>
      <c r="O134" s="108" t="str">
        <f>IF(D134="","",VLOOKUP(D134,ENTRANTS!$A$1:$H$1000,6,0))</f>
        <v>Rossendale Tri Club</v>
      </c>
      <c r="P134" s="86" t="str">
        <f t="shared" si="40"/>
        <v/>
      </c>
      <c r="Q134" s="31"/>
      <c r="R134" s="3" t="str">
        <f t="shared" si="41"/>
        <v>M Rossendale Tri Club</v>
      </c>
      <c r="S134" s="4">
        <f>IF(D134="","",COUNTIF($R$2:R134,R134))</f>
        <v>3</v>
      </c>
      <c r="T134" s="5" t="str">
        <f t="shared" si="33"/>
        <v/>
      </c>
      <c r="U134" s="35" t="str">
        <f>IF(AND(S134=4,K134="M",NOT(O134="Unattached")),SUMIF(R$2:R134,R134,L$2:L134),"")</f>
        <v/>
      </c>
      <c r="V134" s="5" t="str">
        <f t="shared" si="34"/>
        <v/>
      </c>
      <c r="W134" s="35" t="str">
        <f>IF(AND(S134=3,K134="F",NOT(O134="Unattached")),SUMIF(R$2:R134,R134,L$2:L134),"")</f>
        <v/>
      </c>
      <c r="X134" s="6" t="str">
        <f t="shared" si="37"/>
        <v/>
      </c>
      <c r="Y134" s="6" t="str">
        <f t="shared" si="42"/>
        <v/>
      </c>
      <c r="Z134" s="33" t="str">
        <f t="shared" si="38"/>
        <v>M Rossendale Tri Club 3</v>
      </c>
      <c r="AA134" s="33" t="str">
        <f>IF(K134="M",IF(S134&lt;&gt;4,"",VLOOKUP(CONCATENATE(R134," ",(S134-3)),$Z$2:AD134,5,0)),IF(S134&lt;&gt;3,"",VLOOKUP(CONCATENATE(R134," ",(S134-2)),$Z$2:AD134,5,0)))</f>
        <v/>
      </c>
      <c r="AB134" s="33" t="str">
        <f>IF(K134="M",IF(S134&lt;&gt;4,"",VLOOKUP(CONCATENATE(R134," ",(S134-2)),$Z$2:AD134,5,0)),IF(S134&lt;&gt;3,"",VLOOKUP(CONCATENATE(R134," ",(S134-1)),$Z$2:AD134,5,0)))</f>
        <v/>
      </c>
      <c r="AC134" s="33" t="str">
        <f>IF(K134="M",IF(S134&lt;&gt;4,"",VLOOKUP(CONCATENATE(R134," ",(S134-1)),$Z$2:AD134,5,0)),IF(S134&lt;&gt;3,"",VLOOKUP(CONCATENATE(R134," ",(S134)),$Z$2:AD134,5,0)))</f>
        <v/>
      </c>
      <c r="AD134" s="33" t="str">
        <f t="shared" si="43"/>
        <v>Oliver Major</v>
      </c>
    </row>
    <row r="135" spans="1:30" x14ac:dyDescent="0.25">
      <c r="A135" s="65" t="str">
        <f t="shared" si="35"/>
        <v>M111</v>
      </c>
      <c r="B135" s="65" t="str">
        <f t="shared" si="36"/>
        <v>M4519</v>
      </c>
      <c r="C135" s="103">
        <v>134</v>
      </c>
      <c r="D135" s="99">
        <v>63</v>
      </c>
      <c r="E135" s="100">
        <f t="shared" si="44"/>
        <v>1</v>
      </c>
      <c r="F135" s="100">
        <v>25</v>
      </c>
      <c r="G135" s="100">
        <v>15</v>
      </c>
      <c r="H135" s="107">
        <f t="shared" si="39"/>
        <v>5.9201388888888894E-2</v>
      </c>
      <c r="I135" s="108" t="str">
        <f>IF(D135="","",VLOOKUP(D135,ENTRANTS!$A$1:$H$1000,2,0))</f>
        <v>Lee</v>
      </c>
      <c r="J135" s="108" t="str">
        <f>IF(D135="","",VLOOKUP(D135,ENTRANTS!$A$1:$H$1000,3,0))</f>
        <v>Cramp</v>
      </c>
      <c r="K135" s="103" t="str">
        <f>IF(D135="","",LEFT(VLOOKUP(D135,ENTRANTS!$A$1:$H$1000,5,0),1))</f>
        <v>M</v>
      </c>
      <c r="L135" s="103">
        <f>IF(D135="","",COUNTIF($K$2:K135,K135))</f>
        <v>111</v>
      </c>
      <c r="M135" s="103" t="str">
        <f>IF(D135="","",VLOOKUP(D135,ENTRANTS!$A$1:$H$1000,4,0))</f>
        <v>M45</v>
      </c>
      <c r="N135" s="103">
        <f>IF(D135="","",COUNTIF($M$2:M135,M135))</f>
        <v>19</v>
      </c>
      <c r="O135" s="108" t="str">
        <f>IF(D135="","",VLOOKUP(D135,ENTRANTS!$A$1:$H$1000,6,0))</f>
        <v>Rossendale Tri Club</v>
      </c>
      <c r="P135" s="86" t="str">
        <f t="shared" si="40"/>
        <v/>
      </c>
      <c r="Q135" s="31"/>
      <c r="R135" s="3" t="str">
        <f t="shared" si="41"/>
        <v>M Rossendale Tri Club</v>
      </c>
      <c r="S135" s="4">
        <f>IF(D135="","",COUNTIF($R$2:R135,R135))</f>
        <v>4</v>
      </c>
      <c r="T135" s="5">
        <f t="shared" si="33"/>
        <v>7</v>
      </c>
      <c r="U135" s="35">
        <f>IF(AND(S135=4,K135="M",NOT(O135="Unattached")),SUMIF(R$2:R135,R135,L$2:L135),"")</f>
        <v>428</v>
      </c>
      <c r="V135" s="5" t="str">
        <f t="shared" si="34"/>
        <v/>
      </c>
      <c r="W135" s="35" t="str">
        <f>IF(AND(S135=3,K135="F",NOT(O135="Unattached")),SUMIF(R$2:R135,R135,L$2:L135),"")</f>
        <v/>
      </c>
      <c r="X135" s="6" t="str">
        <f t="shared" si="37"/>
        <v>Rossendale Tri Club</v>
      </c>
      <c r="Y135" s="6" t="str">
        <f t="shared" si="42"/>
        <v>Rossendale Tri Club (Kevin Johnstone, Stephen Hutchings, Oliver Major, Lee Cramp)</v>
      </c>
      <c r="Z135" s="33" t="str">
        <f t="shared" si="38"/>
        <v>M Rossendale Tri Club 4</v>
      </c>
      <c r="AA135" s="33" t="str">
        <f>IF(K135="M",IF(S135&lt;&gt;4,"",VLOOKUP(CONCATENATE(R135," ",(S135-3)),$Z$2:AD135,5,0)),IF(S135&lt;&gt;3,"",VLOOKUP(CONCATENATE(R135," ",(S135-2)),$Z$2:AD135,5,0)))</f>
        <v>Kevin Johnstone</v>
      </c>
      <c r="AB135" s="33" t="str">
        <f>IF(K135="M",IF(S135&lt;&gt;4,"",VLOOKUP(CONCATENATE(R135," ",(S135-2)),$Z$2:AD135,5,0)),IF(S135&lt;&gt;3,"",VLOOKUP(CONCATENATE(R135," ",(S135-1)),$Z$2:AD135,5,0)))</f>
        <v>Stephen Hutchings</v>
      </c>
      <c r="AC135" s="33" t="str">
        <f>IF(K135="M",IF(S135&lt;&gt;4,"",VLOOKUP(CONCATENATE(R135," ",(S135-1)),$Z$2:AD135,5,0)),IF(S135&lt;&gt;3,"",VLOOKUP(CONCATENATE(R135," ",(S135)),$Z$2:AD135,5,0)))</f>
        <v>Oliver Major</v>
      </c>
      <c r="AD135" s="33" t="str">
        <f t="shared" si="43"/>
        <v>Lee Cramp</v>
      </c>
    </row>
    <row r="136" spans="1:30" x14ac:dyDescent="0.25">
      <c r="A136" s="65" t="str">
        <f t="shared" si="35"/>
        <v>M112</v>
      </c>
      <c r="B136" s="65" t="str">
        <f t="shared" si="36"/>
        <v>M5519</v>
      </c>
      <c r="C136" s="103">
        <v>135</v>
      </c>
      <c r="D136" s="99">
        <v>123</v>
      </c>
      <c r="E136" s="100">
        <f t="shared" si="44"/>
        <v>1</v>
      </c>
      <c r="F136" s="100">
        <v>25</v>
      </c>
      <c r="G136" s="100">
        <v>17</v>
      </c>
      <c r="H136" s="107">
        <f t="shared" si="39"/>
        <v>5.9224537037037041E-2</v>
      </c>
      <c r="I136" s="108" t="str">
        <f>IF(D136="","",VLOOKUP(D136,ENTRANTS!$A$1:$H$1000,2,0))</f>
        <v>Graeme</v>
      </c>
      <c r="J136" s="108" t="str">
        <f>IF(D136="","",VLOOKUP(D136,ENTRANTS!$A$1:$H$1000,3,0))</f>
        <v>Courtney</v>
      </c>
      <c r="K136" s="103" t="str">
        <f>IF(D136="","",LEFT(VLOOKUP(D136,ENTRANTS!$A$1:$H$1000,5,0),1))</f>
        <v>M</v>
      </c>
      <c r="L136" s="103">
        <f>IF(D136="","",COUNTIF($K$2:K136,K136))</f>
        <v>112</v>
      </c>
      <c r="M136" s="103" t="str">
        <f>IF(D136="","",VLOOKUP(D136,ENTRANTS!$A$1:$H$1000,4,0))</f>
        <v>M55</v>
      </c>
      <c r="N136" s="103">
        <f>IF(D136="","",COUNTIF($M$2:M136,M136))</f>
        <v>19</v>
      </c>
      <c r="O136" s="108" t="str">
        <f>IF(D136="","",VLOOKUP(D136,ENTRANTS!$A$1:$H$1000,6,0))</f>
        <v>Rossendale Tri Club</v>
      </c>
      <c r="P136" s="86" t="str">
        <f t="shared" si="40"/>
        <v/>
      </c>
      <c r="Q136" s="31"/>
      <c r="R136" s="3" t="str">
        <f t="shared" si="41"/>
        <v>M Rossendale Tri Club</v>
      </c>
      <c r="S136" s="4">
        <f>IF(D136="","",COUNTIF($R$2:R136,R136))</f>
        <v>5</v>
      </c>
      <c r="T136" s="5" t="str">
        <f t="shared" si="33"/>
        <v/>
      </c>
      <c r="U136" s="35" t="str">
        <f>IF(AND(S136=4,K136="M",NOT(O136="Unattached")),SUMIF(R$2:R136,R136,L$2:L136),"")</f>
        <v/>
      </c>
      <c r="V136" s="5" t="str">
        <f t="shared" si="34"/>
        <v/>
      </c>
      <c r="W136" s="35" t="str">
        <f>IF(AND(S136=3,K136="F",NOT(O136="Unattached")),SUMIF(R$2:R136,R136,L$2:L136),"")</f>
        <v/>
      </c>
      <c r="X136" s="6" t="str">
        <f t="shared" si="37"/>
        <v/>
      </c>
      <c r="Y136" s="6" t="str">
        <f t="shared" si="42"/>
        <v/>
      </c>
      <c r="Z136" s="33" t="str">
        <f t="shared" si="38"/>
        <v>M Rossendale Tri Club 5</v>
      </c>
      <c r="AA136" s="33" t="str">
        <f>IF(K136="M",IF(S136&lt;&gt;4,"",VLOOKUP(CONCATENATE(R136," ",(S136-3)),$Z$2:AD136,5,0)),IF(S136&lt;&gt;3,"",VLOOKUP(CONCATENATE(R136," ",(S136-2)),$Z$2:AD136,5,0)))</f>
        <v/>
      </c>
      <c r="AB136" s="33" t="str">
        <f>IF(K136="M",IF(S136&lt;&gt;4,"",VLOOKUP(CONCATENATE(R136," ",(S136-2)),$Z$2:AD136,5,0)),IF(S136&lt;&gt;3,"",VLOOKUP(CONCATENATE(R136," ",(S136-1)),$Z$2:AD136,5,0)))</f>
        <v/>
      </c>
      <c r="AC136" s="33" t="str">
        <f>IF(K136="M",IF(S136&lt;&gt;4,"",VLOOKUP(CONCATENATE(R136," ",(S136-1)),$Z$2:AD136,5,0)),IF(S136&lt;&gt;3,"",VLOOKUP(CONCATENATE(R136," ",(S136)),$Z$2:AD136,5,0)))</f>
        <v/>
      </c>
      <c r="AD136" s="33" t="str">
        <f t="shared" si="43"/>
        <v/>
      </c>
    </row>
    <row r="137" spans="1:30" x14ac:dyDescent="0.25">
      <c r="A137" s="65" t="str">
        <f t="shared" si="35"/>
        <v>M113</v>
      </c>
      <c r="B137" s="65" t="str">
        <f t="shared" si="36"/>
        <v>M18</v>
      </c>
      <c r="C137" s="103">
        <v>136</v>
      </c>
      <c r="D137" s="99">
        <v>20</v>
      </c>
      <c r="E137" s="100">
        <f t="shared" si="44"/>
        <v>1</v>
      </c>
      <c r="F137" s="100">
        <v>26</v>
      </c>
      <c r="G137" s="100">
        <v>9</v>
      </c>
      <c r="H137" s="107">
        <f t="shared" si="39"/>
        <v>5.9826388888888887E-2</v>
      </c>
      <c r="I137" s="108" t="str">
        <f>IF(D137="","",VLOOKUP(D137,ENTRANTS!$A$1:$H$1000,2,0))</f>
        <v>Fraser</v>
      </c>
      <c r="J137" s="108" t="str">
        <f>IF(D137="","",VLOOKUP(D137,ENTRANTS!$A$1:$H$1000,3,0))</f>
        <v>Wilson</v>
      </c>
      <c r="K137" s="103" t="str">
        <f>IF(D137="","",LEFT(VLOOKUP(D137,ENTRANTS!$A$1:$H$1000,5,0),1))</f>
        <v>M</v>
      </c>
      <c r="L137" s="103">
        <f>IF(D137="","",COUNTIF($K$2:K137,K137))</f>
        <v>113</v>
      </c>
      <c r="M137" s="103" t="str">
        <f>IF(D137="","",VLOOKUP(D137,ENTRANTS!$A$1:$H$1000,4,0))</f>
        <v>M</v>
      </c>
      <c r="N137" s="103">
        <f>IF(D137="","",COUNTIF($M$2:M137,M137))</f>
        <v>18</v>
      </c>
      <c r="O137" s="108" t="str">
        <f>IF(D137="","",VLOOKUP(D137,ENTRANTS!$A$1:$H$1000,6,0))</f>
        <v>Unattached</v>
      </c>
      <c r="P137" s="86" t="str">
        <f t="shared" si="40"/>
        <v/>
      </c>
      <c r="Q137" s="31"/>
      <c r="R137" s="3" t="str">
        <f t="shared" si="41"/>
        <v>M Unattached</v>
      </c>
      <c r="S137" s="4">
        <f>IF(D137="","",COUNTIF($R$2:R137,R137))</f>
        <v>25</v>
      </c>
      <c r="T137" s="5" t="str">
        <f t="shared" si="33"/>
        <v/>
      </c>
      <c r="U137" s="35" t="str">
        <f>IF(AND(S137=4,K137="M",NOT(O137="Unattached")),SUMIF(R$2:R137,R137,L$2:L137),"")</f>
        <v/>
      </c>
      <c r="V137" s="5" t="str">
        <f t="shared" si="34"/>
        <v/>
      </c>
      <c r="W137" s="35" t="str">
        <f>IF(AND(S137=3,K137="F",NOT(O137="Unattached")),SUMIF(R$2:R137,R137,L$2:L137),"")</f>
        <v/>
      </c>
      <c r="X137" s="6" t="str">
        <f t="shared" si="37"/>
        <v/>
      </c>
      <c r="Y137" s="6" t="str">
        <f t="shared" si="42"/>
        <v/>
      </c>
      <c r="Z137" s="33" t="str">
        <f t="shared" si="38"/>
        <v>M Unattached 25</v>
      </c>
      <c r="AA137" s="33" t="str">
        <f>IF(K137="M",IF(S137&lt;&gt;4,"",VLOOKUP(CONCATENATE(R137," ",(S137-3)),$Z$2:AD137,5,0)),IF(S137&lt;&gt;3,"",VLOOKUP(CONCATENATE(R137," ",(S137-2)),$Z$2:AD137,5,0)))</f>
        <v/>
      </c>
      <c r="AB137" s="33" t="str">
        <f>IF(K137="M",IF(S137&lt;&gt;4,"",VLOOKUP(CONCATENATE(R137," ",(S137-2)),$Z$2:AD137,5,0)),IF(S137&lt;&gt;3,"",VLOOKUP(CONCATENATE(R137," ",(S137-1)),$Z$2:AD137,5,0)))</f>
        <v/>
      </c>
      <c r="AC137" s="33" t="str">
        <f>IF(K137="M",IF(S137&lt;&gt;4,"",VLOOKUP(CONCATENATE(R137," ",(S137-1)),$Z$2:AD137,5,0)),IF(S137&lt;&gt;3,"",VLOOKUP(CONCATENATE(R137," ",(S137)),$Z$2:AD137,5,0)))</f>
        <v/>
      </c>
      <c r="AD137" s="33" t="str">
        <f t="shared" si="43"/>
        <v/>
      </c>
    </row>
    <row r="138" spans="1:30" x14ac:dyDescent="0.25">
      <c r="A138" s="65" t="str">
        <f t="shared" si="35"/>
        <v>M114</v>
      </c>
      <c r="B138" s="65" t="str">
        <f t="shared" si="36"/>
        <v>M4013</v>
      </c>
      <c r="C138" s="103">
        <v>137</v>
      </c>
      <c r="D138" s="99">
        <v>146</v>
      </c>
      <c r="E138" s="100">
        <f t="shared" si="44"/>
        <v>1</v>
      </c>
      <c r="F138" s="100">
        <v>28</v>
      </c>
      <c r="G138" s="100">
        <v>34</v>
      </c>
      <c r="H138" s="107">
        <f t="shared" si="39"/>
        <v>6.1504629629629631E-2</v>
      </c>
      <c r="I138" s="108" t="str">
        <f>IF(D138="","",VLOOKUP(D138,ENTRANTS!$A$1:$H$1000,2,0))</f>
        <v>Sudhanshu</v>
      </c>
      <c r="J138" s="108" t="str">
        <f>IF(D138="","",VLOOKUP(D138,ENTRANTS!$A$1:$H$1000,3,0))</f>
        <v>Sharma</v>
      </c>
      <c r="K138" s="103" t="str">
        <f>IF(D138="","",LEFT(VLOOKUP(D138,ENTRANTS!$A$1:$H$1000,5,0),1))</f>
        <v>M</v>
      </c>
      <c r="L138" s="103">
        <f>IF(D138="","",COUNTIF($K$2:K138,K138))</f>
        <v>114</v>
      </c>
      <c r="M138" s="103" t="str">
        <f>IF(D138="","",VLOOKUP(D138,ENTRANTS!$A$1:$H$1000,4,0))</f>
        <v>M40</v>
      </c>
      <c r="N138" s="103">
        <f>IF(D138="","",COUNTIF($M$2:M138,M138))</f>
        <v>13</v>
      </c>
      <c r="O138" s="108" t="str">
        <f>IF(D138="","",VLOOKUP(D138,ENTRANTS!$A$1:$H$1000,6,0))</f>
        <v>Bury AC</v>
      </c>
      <c r="P138" s="86" t="str">
        <f t="shared" si="40"/>
        <v/>
      </c>
      <c r="Q138" s="31"/>
      <c r="R138" s="3" t="str">
        <f t="shared" si="41"/>
        <v>M Bury AC</v>
      </c>
      <c r="S138" s="4">
        <f>IF(D138="","",COUNTIF($R$2:R138,R138))</f>
        <v>2</v>
      </c>
      <c r="T138" s="5" t="str">
        <f t="shared" si="33"/>
        <v/>
      </c>
      <c r="U138" s="35" t="str">
        <f>IF(AND(S138=4,K138="M",NOT(O138="Unattached")),SUMIF(R$2:R138,R138,L$2:L138),"")</f>
        <v/>
      </c>
      <c r="V138" s="5" t="str">
        <f t="shared" si="34"/>
        <v/>
      </c>
      <c r="W138" s="35" t="str">
        <f>IF(AND(S138=3,K138="F",NOT(O138="Unattached")),SUMIF(R$2:R138,R138,L$2:L138),"")</f>
        <v/>
      </c>
      <c r="X138" s="6" t="str">
        <f t="shared" si="37"/>
        <v/>
      </c>
      <c r="Y138" s="6" t="str">
        <f t="shared" si="42"/>
        <v/>
      </c>
      <c r="Z138" s="33" t="str">
        <f t="shared" si="38"/>
        <v>M Bury AC 2</v>
      </c>
      <c r="AA138" s="33" t="str">
        <f>IF(K138="M",IF(S138&lt;&gt;4,"",VLOOKUP(CONCATENATE(R138," ",(S138-3)),$Z$2:AD138,5,0)),IF(S138&lt;&gt;3,"",VLOOKUP(CONCATENATE(R138," ",(S138-2)),$Z$2:AD138,5,0)))</f>
        <v/>
      </c>
      <c r="AB138" s="33" t="str">
        <f>IF(K138="M",IF(S138&lt;&gt;4,"",VLOOKUP(CONCATENATE(R138," ",(S138-2)),$Z$2:AD138,5,0)),IF(S138&lt;&gt;3,"",VLOOKUP(CONCATENATE(R138," ",(S138-1)),$Z$2:AD138,5,0)))</f>
        <v/>
      </c>
      <c r="AC138" s="33" t="str">
        <f>IF(K138="M",IF(S138&lt;&gt;4,"",VLOOKUP(CONCATENATE(R138," ",(S138-1)),$Z$2:AD138,5,0)),IF(S138&lt;&gt;3,"",VLOOKUP(CONCATENATE(R138," ",(S138)),$Z$2:AD138,5,0)))</f>
        <v/>
      </c>
      <c r="AD138" s="33" t="str">
        <f t="shared" si="43"/>
        <v>Sudhanshu Sharma</v>
      </c>
    </row>
    <row r="139" spans="1:30" x14ac:dyDescent="0.25">
      <c r="A139" s="65" t="str">
        <f t="shared" si="35"/>
        <v>M115</v>
      </c>
      <c r="B139" s="65" t="str">
        <f t="shared" si="36"/>
        <v>M4014</v>
      </c>
      <c r="C139" s="103">
        <v>138</v>
      </c>
      <c r="D139" s="99">
        <v>138</v>
      </c>
      <c r="E139" s="100">
        <f t="shared" si="44"/>
        <v>1</v>
      </c>
      <c r="F139" s="100">
        <v>28</v>
      </c>
      <c r="G139" s="100">
        <v>51</v>
      </c>
      <c r="H139" s="107">
        <f t="shared" si="39"/>
        <v>6.1701388888888896E-2</v>
      </c>
      <c r="I139" s="108" t="str">
        <f>IF(D139="","",VLOOKUP(D139,ENTRANTS!$A$1:$H$1000,2,0))</f>
        <v>Daniel</v>
      </c>
      <c r="J139" s="108" t="str">
        <f>IF(D139="","",VLOOKUP(D139,ENTRANTS!$A$1:$H$1000,3,0))</f>
        <v>Rawson</v>
      </c>
      <c r="K139" s="103" t="str">
        <f>IF(D139="","",LEFT(VLOOKUP(D139,ENTRANTS!$A$1:$H$1000,5,0),1))</f>
        <v>M</v>
      </c>
      <c r="L139" s="103">
        <f>IF(D139="","",COUNTIF($K$2:K139,K139))</f>
        <v>115</v>
      </c>
      <c r="M139" s="103" t="str">
        <f>IF(D139="","",VLOOKUP(D139,ENTRANTS!$A$1:$H$1000,4,0))</f>
        <v>M40</v>
      </c>
      <c r="N139" s="103">
        <f>IF(D139="","",COUNTIF($M$2:M139,M139))</f>
        <v>14</v>
      </c>
      <c r="O139" s="108" t="str">
        <f>IF(D139="","",VLOOKUP(D139,ENTRANTS!$A$1:$H$1000,6,0))</f>
        <v>Ramsbottom RC</v>
      </c>
      <c r="P139" s="86" t="str">
        <f t="shared" si="40"/>
        <v/>
      </c>
      <c r="Q139" s="31"/>
      <c r="R139" s="3" t="str">
        <f t="shared" si="41"/>
        <v>M Ramsbottom RC</v>
      </c>
      <c r="S139" s="4">
        <f>IF(D139="","",COUNTIF($R$2:R139,R139))</f>
        <v>11</v>
      </c>
      <c r="T139" s="5" t="str">
        <f t="shared" si="33"/>
        <v/>
      </c>
      <c r="U139" s="35" t="str">
        <f>IF(AND(S139=4,K139="M",NOT(O139="Unattached")),SUMIF(R$2:R139,R139,L$2:L139),"")</f>
        <v/>
      </c>
      <c r="V139" s="5" t="str">
        <f t="shared" si="34"/>
        <v/>
      </c>
      <c r="W139" s="35" t="str">
        <f>IF(AND(S139=3,K139="F",NOT(O139="Unattached")),SUMIF(R$2:R139,R139,L$2:L139),"")</f>
        <v/>
      </c>
      <c r="X139" s="6" t="str">
        <f t="shared" si="37"/>
        <v/>
      </c>
      <c r="Y139" s="6" t="str">
        <f t="shared" si="42"/>
        <v/>
      </c>
      <c r="Z139" s="33" t="str">
        <f t="shared" si="38"/>
        <v>M Ramsbottom RC 11</v>
      </c>
      <c r="AA139" s="33" t="str">
        <f>IF(K139="M",IF(S139&lt;&gt;4,"",VLOOKUP(CONCATENATE(R139," ",(S139-3)),$Z$2:AD139,5,0)),IF(S139&lt;&gt;3,"",VLOOKUP(CONCATENATE(R139," ",(S139-2)),$Z$2:AD139,5,0)))</f>
        <v/>
      </c>
      <c r="AB139" s="33" t="str">
        <f>IF(K139="M",IF(S139&lt;&gt;4,"",VLOOKUP(CONCATENATE(R139," ",(S139-2)),$Z$2:AD139,5,0)),IF(S139&lt;&gt;3,"",VLOOKUP(CONCATENATE(R139," ",(S139-1)),$Z$2:AD139,5,0)))</f>
        <v/>
      </c>
      <c r="AC139" s="33" t="str">
        <f>IF(K139="M",IF(S139&lt;&gt;4,"",VLOOKUP(CONCATENATE(R139," ",(S139-1)),$Z$2:AD139,5,0)),IF(S139&lt;&gt;3,"",VLOOKUP(CONCATENATE(R139," ",(S139)),$Z$2:AD139,5,0)))</f>
        <v/>
      </c>
      <c r="AD139" s="33" t="str">
        <f t="shared" si="43"/>
        <v/>
      </c>
    </row>
    <row r="140" spans="1:30" x14ac:dyDescent="0.25">
      <c r="A140" s="65" t="str">
        <f t="shared" si="35"/>
        <v>F24</v>
      </c>
      <c r="B140" s="65" t="str">
        <f t="shared" si="36"/>
        <v>F555</v>
      </c>
      <c r="C140" s="103">
        <v>139</v>
      </c>
      <c r="D140" s="99">
        <v>104</v>
      </c>
      <c r="E140" s="100">
        <f t="shared" si="44"/>
        <v>1</v>
      </c>
      <c r="F140" s="100">
        <v>29</v>
      </c>
      <c r="G140" s="100">
        <v>53</v>
      </c>
      <c r="H140" s="107">
        <f t="shared" si="39"/>
        <v>6.2418981481481485E-2</v>
      </c>
      <c r="I140" s="108" t="str">
        <f>IF(D140="","",VLOOKUP(D140,ENTRANTS!$A$1:$H$1000,2,0))</f>
        <v>Rebecca</v>
      </c>
      <c r="J140" s="108" t="str">
        <f>IF(D140="","",VLOOKUP(D140,ENTRANTS!$A$1:$H$1000,3,0))</f>
        <v>Simms</v>
      </c>
      <c r="K140" s="103" t="str">
        <f>IF(D140="","",LEFT(VLOOKUP(D140,ENTRANTS!$A$1:$H$1000,5,0),1))</f>
        <v>F</v>
      </c>
      <c r="L140" s="103">
        <f>IF(D140="","",COUNTIF($K$2:K140,K140))</f>
        <v>24</v>
      </c>
      <c r="M140" s="103" t="str">
        <f>IF(D140="","",VLOOKUP(D140,ENTRANTS!$A$1:$H$1000,4,0))</f>
        <v>F55</v>
      </c>
      <c r="N140" s="103">
        <f>IF(D140="","",COUNTIF($M$2:M140,M140))</f>
        <v>5</v>
      </c>
      <c r="O140" s="108" t="str">
        <f>IF(D140="","",VLOOKUP(D140,ENTRANTS!$A$1:$H$1000,6,0))</f>
        <v>Darwen Dashers</v>
      </c>
      <c r="P140" s="86" t="str">
        <f t="shared" si="40"/>
        <v/>
      </c>
      <c r="Q140" s="31"/>
      <c r="R140" s="3" t="str">
        <f t="shared" si="41"/>
        <v>F Darwen Dashers</v>
      </c>
      <c r="S140" s="4">
        <f>IF(D140="","",COUNTIF($R$2:R140,R140))</f>
        <v>1</v>
      </c>
      <c r="T140" s="5" t="str">
        <f t="shared" si="33"/>
        <v/>
      </c>
      <c r="U140" s="35" t="str">
        <f>IF(AND(S140=4,K140="M",NOT(O140="Unattached")),SUMIF(R$2:R140,R140,L$2:L140),"")</f>
        <v/>
      </c>
      <c r="V140" s="5" t="str">
        <f t="shared" si="34"/>
        <v/>
      </c>
      <c r="W140" s="35" t="str">
        <f>IF(AND(S140=3,K140="F",NOT(O140="Unattached")),SUMIF(R$2:R140,R140,L$2:L140),"")</f>
        <v/>
      </c>
      <c r="X140" s="6" t="str">
        <f t="shared" si="37"/>
        <v/>
      </c>
      <c r="Y140" s="6" t="str">
        <f t="shared" si="42"/>
        <v/>
      </c>
      <c r="Z140" s="33" t="str">
        <f t="shared" si="38"/>
        <v>F Darwen Dashers 1</v>
      </c>
      <c r="AA140" s="33" t="str">
        <f>IF(K140="M",IF(S140&lt;&gt;4,"",VLOOKUP(CONCATENATE(R140," ",(S140-3)),$Z$2:AD140,5,0)),IF(S140&lt;&gt;3,"",VLOOKUP(CONCATENATE(R140," ",(S140-2)),$Z$2:AD140,5,0)))</f>
        <v/>
      </c>
      <c r="AB140" s="33" t="str">
        <f>IF(K140="M",IF(S140&lt;&gt;4,"",VLOOKUP(CONCATENATE(R140," ",(S140-2)),$Z$2:AD140,5,0)),IF(S140&lt;&gt;3,"",VLOOKUP(CONCATENATE(R140," ",(S140-1)),$Z$2:AD140,5,0)))</f>
        <v/>
      </c>
      <c r="AC140" s="33" t="str">
        <f>IF(K140="M",IF(S140&lt;&gt;4,"",VLOOKUP(CONCATENATE(R140," ",(S140-1)),$Z$2:AD140,5,0)),IF(S140&lt;&gt;3,"",VLOOKUP(CONCATENATE(R140," ",(S140)),$Z$2:AD140,5,0)))</f>
        <v/>
      </c>
      <c r="AD140" s="33" t="str">
        <f t="shared" si="43"/>
        <v>Rebecca Simms</v>
      </c>
    </row>
    <row r="141" spans="1:30" x14ac:dyDescent="0.25">
      <c r="A141" s="65" t="str">
        <f t="shared" si="35"/>
        <v>M116</v>
      </c>
      <c r="B141" s="65" t="str">
        <f t="shared" si="36"/>
        <v>M659</v>
      </c>
      <c r="C141" s="103">
        <v>140</v>
      </c>
      <c r="D141" s="99">
        <v>105</v>
      </c>
      <c r="E141" s="100">
        <f t="shared" si="44"/>
        <v>1</v>
      </c>
      <c r="F141" s="100">
        <v>31</v>
      </c>
      <c r="G141" s="100">
        <v>28</v>
      </c>
      <c r="H141" s="107">
        <f t="shared" si="39"/>
        <v>6.3518518518518516E-2</v>
      </c>
      <c r="I141" s="108" t="str">
        <f>IF(D141="","",VLOOKUP(D141,ENTRANTS!$A$1:$H$1000,2,0))</f>
        <v>Chris</v>
      </c>
      <c r="J141" s="108" t="str">
        <f>IF(D141="","",VLOOKUP(D141,ENTRANTS!$A$1:$H$1000,3,0))</f>
        <v>Cash</v>
      </c>
      <c r="K141" s="103" t="str">
        <f>IF(D141="","",LEFT(VLOOKUP(D141,ENTRANTS!$A$1:$H$1000,5,0),1))</f>
        <v>M</v>
      </c>
      <c r="L141" s="103">
        <f>IF(D141="","",COUNTIF($K$2:K141,K141))</f>
        <v>116</v>
      </c>
      <c r="M141" s="103" t="str">
        <f>IF(D141="","",VLOOKUP(D141,ENTRANTS!$A$1:$H$1000,4,0))</f>
        <v>M65</v>
      </c>
      <c r="N141" s="103">
        <f>IF(D141="","",COUNTIF($M$2:M141,M141))</f>
        <v>9</v>
      </c>
      <c r="O141" s="108" t="str">
        <f>IF(D141="","",VLOOKUP(D141,ENTRANTS!$A$1:$H$1000,6,0))</f>
        <v>Darwen Dashers</v>
      </c>
      <c r="P141" s="86" t="str">
        <f t="shared" si="40"/>
        <v/>
      </c>
      <c r="Q141" s="31"/>
      <c r="R141" s="3" t="str">
        <f t="shared" si="41"/>
        <v>M Darwen Dashers</v>
      </c>
      <c r="S141" s="4">
        <f>IF(D141="","",COUNTIF($R$2:R141,R141))</f>
        <v>2</v>
      </c>
      <c r="T141" s="5" t="str">
        <f t="shared" si="33"/>
        <v/>
      </c>
      <c r="U141" s="35" t="str">
        <f>IF(AND(S141=4,K141="M",NOT(O141="Unattached")),SUMIF(R$2:R141,R141,L$2:L141),"")</f>
        <v/>
      </c>
      <c r="V141" s="5" t="str">
        <f t="shared" si="34"/>
        <v/>
      </c>
      <c r="W141" s="35" t="str">
        <f>IF(AND(S141=3,K141="F",NOT(O141="Unattached")),SUMIF(R$2:R141,R141,L$2:L141),"")</f>
        <v/>
      </c>
      <c r="X141" s="6" t="str">
        <f t="shared" si="37"/>
        <v/>
      </c>
      <c r="Y141" s="6" t="str">
        <f t="shared" si="42"/>
        <v/>
      </c>
      <c r="Z141" s="33" t="str">
        <f t="shared" si="38"/>
        <v>M Darwen Dashers 2</v>
      </c>
      <c r="AA141" s="33" t="str">
        <f>IF(K141="M",IF(S141&lt;&gt;4,"",VLOOKUP(CONCATENATE(R141," ",(S141-3)),$Z$2:AD141,5,0)),IF(S141&lt;&gt;3,"",VLOOKUP(CONCATENATE(R141," ",(S141-2)),$Z$2:AD141,5,0)))</f>
        <v/>
      </c>
      <c r="AB141" s="33" t="str">
        <f>IF(K141="M",IF(S141&lt;&gt;4,"",VLOOKUP(CONCATENATE(R141," ",(S141-2)),$Z$2:AD141,5,0)),IF(S141&lt;&gt;3,"",VLOOKUP(CONCATENATE(R141," ",(S141-1)),$Z$2:AD141,5,0)))</f>
        <v/>
      </c>
      <c r="AC141" s="33" t="str">
        <f>IF(K141="M",IF(S141&lt;&gt;4,"",VLOOKUP(CONCATENATE(R141," ",(S141-1)),$Z$2:AD141,5,0)),IF(S141&lt;&gt;3,"",VLOOKUP(CONCATENATE(R141," ",(S141)),$Z$2:AD141,5,0)))</f>
        <v/>
      </c>
      <c r="AD141" s="33" t="str">
        <f t="shared" si="43"/>
        <v>Chris Cash</v>
      </c>
    </row>
    <row r="142" spans="1:30" x14ac:dyDescent="0.25">
      <c r="A142" s="65" t="str">
        <f t="shared" si="35"/>
        <v>M117</v>
      </c>
      <c r="B142" s="65" t="str">
        <f t="shared" si="36"/>
        <v>M6015</v>
      </c>
      <c r="C142" s="103">
        <v>141</v>
      </c>
      <c r="D142" s="99">
        <v>28</v>
      </c>
      <c r="E142" s="100">
        <f t="shared" si="44"/>
        <v>1</v>
      </c>
      <c r="F142" s="100">
        <v>36</v>
      </c>
      <c r="G142" s="100">
        <v>43</v>
      </c>
      <c r="H142" s="107">
        <f t="shared" si="39"/>
        <v>6.7164351851851864E-2</v>
      </c>
      <c r="I142" s="108" t="str">
        <f>IF(D142="","",VLOOKUP(D142,ENTRANTS!$A$1:$H$1000,2,0))</f>
        <v xml:space="preserve">David </v>
      </c>
      <c r="J142" s="108" t="str">
        <f>IF(D142="","",VLOOKUP(D142,ENTRANTS!$A$1:$H$1000,3,0))</f>
        <v>Ralphs</v>
      </c>
      <c r="K142" s="103" t="str">
        <f>IF(D142="","",LEFT(VLOOKUP(D142,ENTRANTS!$A$1:$H$1000,5,0),1))</f>
        <v>M</v>
      </c>
      <c r="L142" s="103">
        <f>IF(D142="","",COUNTIF($K$2:K142,K142))</f>
        <v>117</v>
      </c>
      <c r="M142" s="103" t="str">
        <f>IF(D142="","",VLOOKUP(D142,ENTRANTS!$A$1:$H$1000,4,0))</f>
        <v>M60</v>
      </c>
      <c r="N142" s="103">
        <f>IF(D142="","",COUNTIF($M$2:M142,M142))</f>
        <v>15</v>
      </c>
      <c r="O142" s="108" t="str">
        <f>IF(D142="","",VLOOKUP(D142,ENTRANTS!$A$1:$H$1000,6,0))</f>
        <v>Newburgh Nomads</v>
      </c>
      <c r="P142" s="86" t="str">
        <f t="shared" si="40"/>
        <v/>
      </c>
      <c r="Q142" s="31"/>
      <c r="R142" s="3" t="str">
        <f t="shared" si="41"/>
        <v>M Newburgh Nomads</v>
      </c>
      <c r="S142" s="4">
        <f>IF(D142="","",COUNTIF($R$2:R142,R142))</f>
        <v>7</v>
      </c>
      <c r="T142" s="5" t="str">
        <f t="shared" si="33"/>
        <v/>
      </c>
      <c r="U142" s="35" t="str">
        <f>IF(AND(S142=4,K142="M",NOT(O142="Unattached")),SUMIF(R$2:R142,R142,L$2:L142),"")</f>
        <v/>
      </c>
      <c r="V142" s="5" t="str">
        <f t="shared" si="34"/>
        <v/>
      </c>
      <c r="W142" s="35" t="str">
        <f>IF(AND(S142=3,K142="F",NOT(O142="Unattached")),SUMIF(R$2:R142,R142,L$2:L142),"")</f>
        <v/>
      </c>
      <c r="X142" s="6" t="str">
        <f t="shared" si="37"/>
        <v/>
      </c>
      <c r="Y142" s="6" t="str">
        <f t="shared" si="42"/>
        <v/>
      </c>
      <c r="Z142" s="33" t="str">
        <f t="shared" si="38"/>
        <v>M Newburgh Nomads 7</v>
      </c>
      <c r="AA142" s="33" t="str">
        <f>IF(K142="M",IF(S142&lt;&gt;4,"",VLOOKUP(CONCATENATE(R142," ",(S142-3)),$Z$2:AD142,5,0)),IF(S142&lt;&gt;3,"",VLOOKUP(CONCATENATE(R142," ",(S142-2)),$Z$2:AD142,5,0)))</f>
        <v/>
      </c>
      <c r="AB142" s="33" t="str">
        <f>IF(K142="M",IF(S142&lt;&gt;4,"",VLOOKUP(CONCATENATE(R142," ",(S142-2)),$Z$2:AD142,5,0)),IF(S142&lt;&gt;3,"",VLOOKUP(CONCATENATE(R142," ",(S142-1)),$Z$2:AD142,5,0)))</f>
        <v/>
      </c>
      <c r="AC142" s="33" t="str">
        <f>IF(K142="M",IF(S142&lt;&gt;4,"",VLOOKUP(CONCATENATE(R142," ",(S142-1)),$Z$2:AD142,5,0)),IF(S142&lt;&gt;3,"",VLOOKUP(CONCATENATE(R142," ",(S142)),$Z$2:AD142,5,0)))</f>
        <v/>
      </c>
      <c r="AD142" s="33" t="str">
        <f t="shared" si="43"/>
        <v/>
      </c>
    </row>
    <row r="143" spans="1:30" x14ac:dyDescent="0.25">
      <c r="A143" s="65" t="str">
        <f t="shared" si="35"/>
        <v>M118</v>
      </c>
      <c r="B143" s="65" t="str">
        <f t="shared" si="36"/>
        <v>M704</v>
      </c>
      <c r="C143" s="103">
        <v>142</v>
      </c>
      <c r="D143" s="99">
        <v>82</v>
      </c>
      <c r="E143" s="100">
        <f t="shared" si="44"/>
        <v>1</v>
      </c>
      <c r="F143" s="100">
        <v>39</v>
      </c>
      <c r="G143" s="100">
        <v>16</v>
      </c>
      <c r="H143" s="107">
        <f t="shared" si="39"/>
        <v>6.8935185185185183E-2</v>
      </c>
      <c r="I143" s="108" t="str">
        <f>IF(D143="","",VLOOKUP(D143,ENTRANTS!$A$1:$H$1000,2,0))</f>
        <v>Neil</v>
      </c>
      <c r="J143" s="108" t="str">
        <f>IF(D143="","",VLOOKUP(D143,ENTRANTS!$A$1:$H$1000,3,0))</f>
        <v>Hargreaves</v>
      </c>
      <c r="K143" s="103" t="str">
        <f>IF(D143="","",LEFT(VLOOKUP(D143,ENTRANTS!$A$1:$H$1000,5,0),1))</f>
        <v>M</v>
      </c>
      <c r="L143" s="103">
        <f>IF(D143="","",COUNTIF($K$2:K143,K143))</f>
        <v>118</v>
      </c>
      <c r="M143" s="103" t="str">
        <f>IF(D143="","",VLOOKUP(D143,ENTRANTS!$A$1:$H$1000,4,0))</f>
        <v>M70</v>
      </c>
      <c r="N143" s="103">
        <f>IF(D143="","",COUNTIF($M$2:M143,M143))</f>
        <v>4</v>
      </c>
      <c r="O143" s="108" t="str">
        <f>IF(D143="","",VLOOKUP(D143,ENTRANTS!$A$1:$H$1000,6,0))</f>
        <v>Unattached</v>
      </c>
      <c r="P143" s="86" t="str">
        <f t="shared" si="40"/>
        <v/>
      </c>
      <c r="Q143" s="31"/>
      <c r="R143" s="3" t="str">
        <f t="shared" si="41"/>
        <v>M Unattached</v>
      </c>
      <c r="S143" s="4">
        <f>IF(D143="","",COUNTIF($R$2:R143,R143))</f>
        <v>26</v>
      </c>
      <c r="T143" s="5" t="str">
        <f t="shared" si="33"/>
        <v/>
      </c>
      <c r="U143" s="35" t="str">
        <f>IF(AND(S143=4,K143="M",NOT(O143="Unattached")),SUMIF(R$2:R143,R143,L$2:L143),"")</f>
        <v/>
      </c>
      <c r="V143" s="5" t="str">
        <f t="shared" si="34"/>
        <v/>
      </c>
      <c r="W143" s="35" t="str">
        <f>IF(AND(S143=3,K143="F",NOT(O143="Unattached")),SUMIF(R$2:R143,R143,L$2:L143),"")</f>
        <v/>
      </c>
      <c r="X143" s="6" t="str">
        <f t="shared" si="37"/>
        <v/>
      </c>
      <c r="Y143" s="6" t="str">
        <f t="shared" si="42"/>
        <v/>
      </c>
      <c r="Z143" s="33" t="str">
        <f t="shared" si="38"/>
        <v>M Unattached 26</v>
      </c>
      <c r="AA143" s="33" t="str">
        <f>IF(K143="M",IF(S143&lt;&gt;4,"",VLOOKUP(CONCATENATE(R143," ",(S143-3)),$Z$2:AD143,5,0)),IF(S143&lt;&gt;3,"",VLOOKUP(CONCATENATE(R143," ",(S143-2)),$Z$2:AD143,5,0)))</f>
        <v/>
      </c>
      <c r="AB143" s="33" t="str">
        <f>IF(K143="M",IF(S143&lt;&gt;4,"",VLOOKUP(CONCATENATE(R143," ",(S143-2)),$Z$2:AD143,5,0)),IF(S143&lt;&gt;3,"",VLOOKUP(CONCATENATE(R143," ",(S143-1)),$Z$2:AD143,5,0)))</f>
        <v/>
      </c>
      <c r="AC143" s="33" t="str">
        <f>IF(K143="M",IF(S143&lt;&gt;4,"",VLOOKUP(CONCATENATE(R143," ",(S143-1)),$Z$2:AD143,5,0)),IF(S143&lt;&gt;3,"",VLOOKUP(CONCATENATE(R143," ",(S143)),$Z$2:AD143,5,0)))</f>
        <v/>
      </c>
      <c r="AD143" s="33" t="str">
        <f t="shared" si="43"/>
        <v/>
      </c>
    </row>
    <row r="144" spans="1:30" x14ac:dyDescent="0.25">
      <c r="A144" s="65" t="str">
        <f t="shared" si="35"/>
        <v>F25</v>
      </c>
      <c r="B144" s="65" t="str">
        <f t="shared" si="36"/>
        <v>F405</v>
      </c>
      <c r="C144" s="103">
        <v>143</v>
      </c>
      <c r="D144" s="99">
        <v>19</v>
      </c>
      <c r="E144" s="100">
        <f t="shared" si="44"/>
        <v>1</v>
      </c>
      <c r="F144" s="100">
        <v>50</v>
      </c>
      <c r="G144" s="100">
        <v>46</v>
      </c>
      <c r="H144" s="107">
        <f t="shared" si="39"/>
        <v>7.6921296296296307E-2</v>
      </c>
      <c r="I144" s="108" t="str">
        <f>IF(D144="","",VLOOKUP(D144,ENTRANTS!$A$1:$H$1000,2,0))</f>
        <v>Hayley</v>
      </c>
      <c r="J144" s="108" t="str">
        <f>IF(D144="","",VLOOKUP(D144,ENTRANTS!$A$1:$H$1000,3,0))</f>
        <v>Hogg</v>
      </c>
      <c r="K144" s="103" t="str">
        <f>IF(D144="","",LEFT(VLOOKUP(D144,ENTRANTS!$A$1:$H$1000,5,0),1))</f>
        <v>F</v>
      </c>
      <c r="L144" s="103">
        <f>IF(D144="","",COUNTIF($K$2:K144,K144))</f>
        <v>25</v>
      </c>
      <c r="M144" s="103" t="str">
        <f>IF(D144="","",VLOOKUP(D144,ENTRANTS!$A$1:$H$1000,4,0))</f>
        <v>F40</v>
      </c>
      <c r="N144" s="103">
        <f>IF(D144="","",COUNTIF($M$2:M144,M144))</f>
        <v>5</v>
      </c>
      <c r="O144" s="108" t="str">
        <f>IF(D144="","",VLOOKUP(D144,ENTRANTS!$A$1:$H$1000,6,0))</f>
        <v>Ramsbottom RC</v>
      </c>
      <c r="P144" s="86" t="str">
        <f t="shared" si="40"/>
        <v/>
      </c>
      <c r="Q144" s="31"/>
      <c r="R144" s="3" t="str">
        <f t="shared" si="41"/>
        <v>F Ramsbottom RC</v>
      </c>
      <c r="S144" s="4">
        <f>IF(D144="","",COUNTIF($R$2:R144,R144))</f>
        <v>4</v>
      </c>
      <c r="T144" s="5" t="str">
        <f t="shared" si="33"/>
        <v/>
      </c>
      <c r="U144" s="35" t="str">
        <f>IF(AND(S144=4,K144="M",NOT(O144="Unattached")),SUMIF(R$2:R144,R144,L$2:L144),"")</f>
        <v/>
      </c>
      <c r="V144" s="5" t="str">
        <f t="shared" si="34"/>
        <v/>
      </c>
      <c r="W144" s="35" t="str">
        <f>IF(AND(S144=3,K144="F",NOT(O144="Unattached")),SUMIF(R$2:R144,R144,L$2:L144),"")</f>
        <v/>
      </c>
      <c r="X144" s="6" t="str">
        <f t="shared" si="37"/>
        <v/>
      </c>
      <c r="Y144" s="6" t="str">
        <f t="shared" si="42"/>
        <v/>
      </c>
      <c r="Z144" s="33" t="str">
        <f t="shared" si="38"/>
        <v>F Ramsbottom RC 4</v>
      </c>
      <c r="AA144" s="33" t="str">
        <f>IF(K144="M",IF(S144&lt;&gt;4,"",VLOOKUP(CONCATENATE(R144," ",(S144-3)),$Z$2:AD144,5,0)),IF(S144&lt;&gt;3,"",VLOOKUP(CONCATENATE(R144," ",(S144-2)),$Z$2:AD144,5,0)))</f>
        <v/>
      </c>
      <c r="AB144" s="33" t="str">
        <f>IF(K144="M",IF(S144&lt;&gt;4,"",VLOOKUP(CONCATENATE(R144," ",(S144-2)),$Z$2:AD144,5,0)),IF(S144&lt;&gt;3,"",VLOOKUP(CONCATENATE(R144," ",(S144-1)),$Z$2:AD144,5,0)))</f>
        <v/>
      </c>
      <c r="AC144" s="33" t="str">
        <f>IF(K144="M",IF(S144&lt;&gt;4,"",VLOOKUP(CONCATENATE(R144," ",(S144-1)),$Z$2:AD144,5,0)),IF(S144&lt;&gt;3,"",VLOOKUP(CONCATENATE(R144," ",(S144)),$Z$2:AD144,5,0)))</f>
        <v/>
      </c>
      <c r="AD144" s="33" t="str">
        <f t="shared" si="43"/>
        <v>Hayley Hogg</v>
      </c>
    </row>
    <row r="145" spans="1:30" x14ac:dyDescent="0.25">
      <c r="A145" s="65" t="str">
        <f t="shared" si="35"/>
        <v>F26</v>
      </c>
      <c r="B145" s="65" t="str">
        <f t="shared" si="36"/>
        <v>F505</v>
      </c>
      <c r="C145" s="103">
        <v>144</v>
      </c>
      <c r="D145" s="99">
        <v>101</v>
      </c>
      <c r="E145" s="100">
        <f t="shared" si="44"/>
        <v>1</v>
      </c>
      <c r="F145" s="100">
        <v>50</v>
      </c>
      <c r="G145" s="100">
        <v>47</v>
      </c>
      <c r="H145" s="107">
        <f t="shared" si="39"/>
        <v>7.6932870370370374E-2</v>
      </c>
      <c r="I145" s="108" t="str">
        <f>IF(D145="","",VLOOKUP(D145,ENTRANTS!$A$1:$H$1000,2,0))</f>
        <v>Diane</v>
      </c>
      <c r="J145" s="108" t="str">
        <f>IF(D145="","",VLOOKUP(D145,ENTRANTS!$A$1:$H$1000,3,0))</f>
        <v>Ford</v>
      </c>
      <c r="K145" s="103" t="str">
        <f>IF(D145="","",LEFT(VLOOKUP(D145,ENTRANTS!$A$1:$H$1000,5,0),1))</f>
        <v>F</v>
      </c>
      <c r="L145" s="103">
        <f>IF(D145="","",COUNTIF($K$2:K145,K145))</f>
        <v>26</v>
      </c>
      <c r="M145" s="103" t="str">
        <f>IF(D145="","",VLOOKUP(D145,ENTRANTS!$A$1:$H$1000,4,0))</f>
        <v>F50</v>
      </c>
      <c r="N145" s="103">
        <f>IF(D145="","",COUNTIF($M$2:M145,M145))</f>
        <v>5</v>
      </c>
      <c r="O145" s="108" t="str">
        <f>IF(D145="","",VLOOKUP(D145,ENTRANTS!$A$1:$H$1000,6,0))</f>
        <v>Ramsbottom RC</v>
      </c>
      <c r="P145" s="86" t="str">
        <f t="shared" si="40"/>
        <v/>
      </c>
      <c r="Q145" s="31"/>
      <c r="R145" s="3" t="str">
        <f t="shared" si="41"/>
        <v>F Ramsbottom RC</v>
      </c>
      <c r="S145" s="4">
        <f>IF(D145="","",COUNTIF($R$2:R145,R145))</f>
        <v>5</v>
      </c>
      <c r="T145" s="5" t="str">
        <f t="shared" si="33"/>
        <v/>
      </c>
      <c r="U145" s="35" t="str">
        <f>IF(AND(S145=4,K145="M",NOT(O145="Unattached")),SUMIF(R$2:R145,R145,L$2:L145),"")</f>
        <v/>
      </c>
      <c r="V145" s="5" t="str">
        <f t="shared" si="34"/>
        <v/>
      </c>
      <c r="W145" s="35" t="str">
        <f>IF(AND(S145=3,K145="F",NOT(O145="Unattached")),SUMIF(R$2:R145,R145,L$2:L145),"")</f>
        <v/>
      </c>
      <c r="X145" s="6" t="str">
        <f t="shared" si="37"/>
        <v/>
      </c>
      <c r="Y145" s="6" t="str">
        <f t="shared" si="42"/>
        <v/>
      </c>
      <c r="Z145" s="33" t="str">
        <f t="shared" si="38"/>
        <v>F Ramsbottom RC 5</v>
      </c>
      <c r="AA145" s="33" t="str">
        <f>IF(K145="M",IF(S145&lt;&gt;4,"",VLOOKUP(CONCATENATE(R145," ",(S145-3)),$Z$2:AD145,5,0)),IF(S145&lt;&gt;3,"",VLOOKUP(CONCATENATE(R145," ",(S145-2)),$Z$2:AD145,5,0)))</f>
        <v/>
      </c>
      <c r="AB145" s="33" t="str">
        <f>IF(K145="M",IF(S145&lt;&gt;4,"",VLOOKUP(CONCATENATE(R145," ",(S145-2)),$Z$2:AD145,5,0)),IF(S145&lt;&gt;3,"",VLOOKUP(CONCATENATE(R145," ",(S145-1)),$Z$2:AD145,5,0)))</f>
        <v/>
      </c>
      <c r="AC145" s="33" t="str">
        <f>IF(K145="M",IF(S145&lt;&gt;4,"",VLOOKUP(CONCATENATE(R145," ",(S145-1)),$Z$2:AD145,5,0)),IF(S145&lt;&gt;3,"",VLOOKUP(CONCATENATE(R145," ",(S145)),$Z$2:AD145,5,0)))</f>
        <v/>
      </c>
      <c r="AD145" s="33" t="str">
        <f t="shared" si="43"/>
        <v/>
      </c>
    </row>
    <row r="146" spans="1:30" x14ac:dyDescent="0.25">
      <c r="A146" s="65" t="str">
        <f t="shared" si="35"/>
        <v>M119</v>
      </c>
      <c r="B146" s="65" t="str">
        <f t="shared" si="36"/>
        <v>M5019</v>
      </c>
      <c r="C146" s="103">
        <v>145</v>
      </c>
      <c r="D146" s="99">
        <v>102</v>
      </c>
      <c r="E146" s="100">
        <f t="shared" si="44"/>
        <v>1</v>
      </c>
      <c r="F146" s="100">
        <v>50</v>
      </c>
      <c r="G146" s="100">
        <v>49</v>
      </c>
      <c r="H146" s="107">
        <f t="shared" si="39"/>
        <v>7.6956018518518521E-2</v>
      </c>
      <c r="I146" s="108" t="str">
        <f>IF(D146="","",VLOOKUP(D146,ENTRANTS!$A$1:$H$1000,2,0))</f>
        <v>Lee</v>
      </c>
      <c r="J146" s="108" t="str">
        <f>IF(D146="","",VLOOKUP(D146,ENTRANTS!$A$1:$H$1000,3,0))</f>
        <v>Ford</v>
      </c>
      <c r="K146" s="103" t="str">
        <f>IF(D146="","",LEFT(VLOOKUP(D146,ENTRANTS!$A$1:$H$1000,5,0),1))</f>
        <v>M</v>
      </c>
      <c r="L146" s="103">
        <f>IF(D146="","",COUNTIF($K$2:K146,K146))</f>
        <v>119</v>
      </c>
      <c r="M146" s="103" t="str">
        <f>IF(D146="","",VLOOKUP(D146,ENTRANTS!$A$1:$H$1000,4,0))</f>
        <v>M50</v>
      </c>
      <c r="N146" s="103">
        <f>IF(D146="","",COUNTIF($M$2:M146,M146))</f>
        <v>19</v>
      </c>
      <c r="O146" s="108" t="str">
        <f>IF(D146="","",VLOOKUP(D146,ENTRANTS!$A$1:$H$1000,6,0))</f>
        <v>Ramsbottom RC</v>
      </c>
      <c r="P146" s="86" t="str">
        <f t="shared" si="40"/>
        <v/>
      </c>
      <c r="Q146" s="31"/>
      <c r="R146" s="3" t="str">
        <f t="shared" si="41"/>
        <v>M Ramsbottom RC</v>
      </c>
      <c r="S146" s="4">
        <f>IF(D146="","",COUNTIF($R$2:R146,R146))</f>
        <v>12</v>
      </c>
      <c r="T146" s="5" t="str">
        <f t="shared" si="33"/>
        <v/>
      </c>
      <c r="U146" s="35" t="str">
        <f>IF(AND(S146=4,K146="M",NOT(O146="Unattached")),SUMIF(R$2:R146,R146,L$2:L146),"")</f>
        <v/>
      </c>
      <c r="V146" s="5" t="str">
        <f t="shared" si="34"/>
        <v/>
      </c>
      <c r="W146" s="35" t="str">
        <f>IF(AND(S146=3,K146="F",NOT(O146="Unattached")),SUMIF(R$2:R146,R146,L$2:L146),"")</f>
        <v/>
      </c>
      <c r="X146" s="6" t="str">
        <f t="shared" si="37"/>
        <v/>
      </c>
      <c r="Y146" s="6" t="str">
        <f t="shared" si="42"/>
        <v/>
      </c>
      <c r="Z146" s="33" t="str">
        <f t="shared" si="38"/>
        <v>M Ramsbottom RC 12</v>
      </c>
      <c r="AA146" s="33" t="str">
        <f>IF(K146="M",IF(S146&lt;&gt;4,"",VLOOKUP(CONCATENATE(R146," ",(S146-3)),$Z$2:AD146,5,0)),IF(S146&lt;&gt;3,"",VLOOKUP(CONCATENATE(R146," ",(S146-2)),$Z$2:AD146,5,0)))</f>
        <v/>
      </c>
      <c r="AB146" s="33" t="str">
        <f>IF(K146="M",IF(S146&lt;&gt;4,"",VLOOKUP(CONCATENATE(R146," ",(S146-2)),$Z$2:AD146,5,0)),IF(S146&lt;&gt;3,"",VLOOKUP(CONCATENATE(R146," ",(S146-1)),$Z$2:AD146,5,0)))</f>
        <v/>
      </c>
      <c r="AC146" s="33" t="str">
        <f>IF(K146="M",IF(S146&lt;&gt;4,"",VLOOKUP(CONCATENATE(R146," ",(S146-1)),$Z$2:AD146,5,0)),IF(S146&lt;&gt;3,"",VLOOKUP(CONCATENATE(R146," ",(S146)),$Z$2:AD146,5,0)))</f>
        <v/>
      </c>
      <c r="AD146" s="33" t="str">
        <f t="shared" si="43"/>
        <v/>
      </c>
    </row>
    <row r="147" spans="1:30" x14ac:dyDescent="0.25">
      <c r="A147" s="65" t="str">
        <f t="shared" si="35"/>
        <v>F27</v>
      </c>
      <c r="B147" s="65" t="str">
        <f t="shared" si="36"/>
        <v>F556</v>
      </c>
      <c r="C147" s="103">
        <v>146</v>
      </c>
      <c r="D147" s="99">
        <v>9</v>
      </c>
      <c r="E147" s="100">
        <f t="shared" si="44"/>
        <v>1</v>
      </c>
      <c r="F147" s="100">
        <v>55</v>
      </c>
      <c r="G147" s="100">
        <v>51</v>
      </c>
      <c r="H147" s="107">
        <f t="shared" si="39"/>
        <v>8.0451388888888878E-2</v>
      </c>
      <c r="I147" s="108" t="str">
        <f>IF(D147="","",VLOOKUP(D147,ENTRANTS!$A$1:$H$1000,2,0))</f>
        <v>Julie</v>
      </c>
      <c r="J147" s="108" t="str">
        <f>IF(D147="","",VLOOKUP(D147,ENTRANTS!$A$1:$H$1000,3,0))</f>
        <v>Keys</v>
      </c>
      <c r="K147" s="103" t="str">
        <f>IF(D147="","",LEFT(VLOOKUP(D147,ENTRANTS!$A$1:$H$1000,5,0),1))</f>
        <v>F</v>
      </c>
      <c r="L147" s="103">
        <f>IF(D147="","",COUNTIF($K$2:K147,K147))</f>
        <v>27</v>
      </c>
      <c r="M147" s="103" t="str">
        <f>IF(D147="","",VLOOKUP(D147,ENTRANTS!$A$1:$H$1000,4,0))</f>
        <v>F55</v>
      </c>
      <c r="N147" s="103">
        <f>IF(D147="","",COUNTIF($M$2:M147,M147))</f>
        <v>6</v>
      </c>
      <c r="O147" s="108" t="str">
        <f>IF(D147="","",VLOOKUP(D147,ENTRANTS!$A$1:$H$1000,6,0))</f>
        <v>Unattached</v>
      </c>
      <c r="P147" s="86" t="str">
        <f t="shared" si="40"/>
        <v/>
      </c>
      <c r="Q147" s="31"/>
      <c r="R147" s="3" t="str">
        <f t="shared" si="41"/>
        <v>F Unattached</v>
      </c>
      <c r="S147" s="4">
        <f>IF(D147="","",COUNTIF($R$2:R147,R147))</f>
        <v>1</v>
      </c>
      <c r="T147" s="5" t="str">
        <f t="shared" si="33"/>
        <v/>
      </c>
      <c r="U147" s="35" t="str">
        <f>IF(AND(S147=4,K147="M",NOT(O147="Unattached")),SUMIF(R$2:R147,R147,L$2:L147),"")</f>
        <v/>
      </c>
      <c r="V147" s="5" t="str">
        <f t="shared" si="34"/>
        <v/>
      </c>
      <c r="W147" s="35" t="str">
        <f>IF(AND(S147=3,K147="F",NOT(O147="Unattached")),SUMIF(R$2:R147,R147,L$2:L147),"")</f>
        <v/>
      </c>
      <c r="X147" s="6" t="str">
        <f t="shared" si="37"/>
        <v/>
      </c>
      <c r="Y147" s="6" t="str">
        <f t="shared" si="42"/>
        <v/>
      </c>
      <c r="Z147" s="33" t="str">
        <f t="shared" si="38"/>
        <v>F Unattached 1</v>
      </c>
      <c r="AA147" s="33" t="str">
        <f>IF(K147="M",IF(S147&lt;&gt;4,"",VLOOKUP(CONCATENATE(R147," ",(S147-3)),$Z$2:AD147,5,0)),IF(S147&lt;&gt;3,"",VLOOKUP(CONCATENATE(R147," ",(S147-2)),$Z$2:AD147,5,0)))</f>
        <v/>
      </c>
      <c r="AB147" s="33" t="str">
        <f>IF(K147="M",IF(S147&lt;&gt;4,"",VLOOKUP(CONCATENATE(R147," ",(S147-2)),$Z$2:AD147,5,0)),IF(S147&lt;&gt;3,"",VLOOKUP(CONCATENATE(R147," ",(S147-1)),$Z$2:AD147,5,0)))</f>
        <v/>
      </c>
      <c r="AC147" s="33" t="str">
        <f>IF(K147="M",IF(S147&lt;&gt;4,"",VLOOKUP(CONCATENATE(R147," ",(S147-1)),$Z$2:AD147,5,0)),IF(S147&lt;&gt;3,"",VLOOKUP(CONCATENATE(R147," ",(S147)),$Z$2:AD147,5,0)))</f>
        <v/>
      </c>
      <c r="AD147" s="33" t="str">
        <f t="shared" si="43"/>
        <v/>
      </c>
    </row>
    <row r="148" spans="1:30" x14ac:dyDescent="0.25">
      <c r="A148" s="65" t="str">
        <f t="shared" si="35"/>
        <v/>
      </c>
      <c r="B148" s="65" t="str">
        <f t="shared" si="36"/>
        <v/>
      </c>
      <c r="C148" s="103">
        <v>147</v>
      </c>
      <c r="D148" s="99"/>
      <c r="E148" s="100">
        <f t="shared" si="44"/>
        <v>1</v>
      </c>
      <c r="F148" s="100"/>
      <c r="G148" s="100"/>
      <c r="H148" s="107" t="str">
        <f t="shared" si="39"/>
        <v/>
      </c>
      <c r="I148" s="108" t="str">
        <f>IF(D148="","",VLOOKUP(D148,ENTRANTS!$A$1:$H$1000,2,0))</f>
        <v/>
      </c>
      <c r="J148" s="108" t="str">
        <f>IF(D148="","",VLOOKUP(D148,ENTRANTS!$A$1:$H$1000,3,0))</f>
        <v/>
      </c>
      <c r="K148" s="103" t="str">
        <f>IF(D148="","",LEFT(VLOOKUP(D148,ENTRANTS!$A$1:$H$1000,5,0),1))</f>
        <v/>
      </c>
      <c r="L148" s="103" t="str">
        <f>IF(D148="","",COUNTIF($K$2:K148,K148))</f>
        <v/>
      </c>
      <c r="M148" s="103" t="str">
        <f>IF(D148="","",VLOOKUP(D148,ENTRANTS!$A$1:$H$1000,4,0))</f>
        <v/>
      </c>
      <c r="N148" s="103" t="str">
        <f>IF(D148="","",COUNTIF($M$2:M148,M148))</f>
        <v/>
      </c>
      <c r="O148" s="108" t="str">
        <f>IF(D148="","",VLOOKUP(D148,ENTRANTS!$A$1:$H$1000,6,0))</f>
        <v/>
      </c>
      <c r="P148" s="86" t="str">
        <f t="shared" si="40"/>
        <v/>
      </c>
      <c r="Q148" s="31"/>
      <c r="R148" s="3" t="str">
        <f t="shared" si="41"/>
        <v/>
      </c>
      <c r="S148" s="4" t="str">
        <f>IF(D148="","",COUNTIF($R$2:R148,R148))</f>
        <v/>
      </c>
      <c r="T148" s="5" t="str">
        <f t="shared" si="33"/>
        <v/>
      </c>
      <c r="U148" s="35" t="str">
        <f>IF(AND(S148=4,K148="M",NOT(O148="Unattached")),SUMIF(R$2:R148,R148,L$2:L148),"")</f>
        <v/>
      </c>
      <c r="V148" s="5" t="str">
        <f t="shared" si="34"/>
        <v/>
      </c>
      <c r="W148" s="35" t="str">
        <f>IF(AND(S148=3,K148="F",NOT(O148="Unattached")),SUMIF(R$2:R148,R148,L$2:L148),"")</f>
        <v/>
      </c>
      <c r="X148" s="6" t="str">
        <f t="shared" si="37"/>
        <v/>
      </c>
      <c r="Y148" s="6" t="str">
        <f t="shared" si="42"/>
        <v/>
      </c>
      <c r="Z148" s="33" t="str">
        <f t="shared" si="38"/>
        <v xml:space="preserve"> </v>
      </c>
      <c r="AA148" s="33" t="str">
        <f>IF(K148="M",IF(S148&lt;&gt;4,"",VLOOKUP(CONCATENATE(R148," ",(S148-3)),$Z$2:AD148,5,0)),IF(S148&lt;&gt;3,"",VLOOKUP(CONCATENATE(R148," ",(S148-2)),$Z$2:AD148,5,0)))</f>
        <v/>
      </c>
      <c r="AB148" s="33" t="str">
        <f>IF(K148="M",IF(S148&lt;&gt;4,"",VLOOKUP(CONCATENATE(R148," ",(S148-2)),$Z$2:AD148,5,0)),IF(S148&lt;&gt;3,"",VLOOKUP(CONCATENATE(R148," ",(S148-1)),$Z$2:AD148,5,0)))</f>
        <v/>
      </c>
      <c r="AC148" s="33" t="str">
        <f>IF(K148="M",IF(S148&lt;&gt;4,"",VLOOKUP(CONCATENATE(R148," ",(S148-1)),$Z$2:AD148,5,0)),IF(S148&lt;&gt;3,"",VLOOKUP(CONCATENATE(R148," ",(S148)),$Z$2:AD148,5,0)))</f>
        <v/>
      </c>
      <c r="AD148" s="33" t="str">
        <f t="shared" si="43"/>
        <v/>
      </c>
    </row>
    <row r="149" spans="1:30" x14ac:dyDescent="0.25">
      <c r="A149" s="65" t="str">
        <f t="shared" si="35"/>
        <v/>
      </c>
      <c r="B149" s="65" t="str">
        <f t="shared" si="36"/>
        <v/>
      </c>
      <c r="C149" s="103">
        <v>148</v>
      </c>
      <c r="D149" s="99"/>
      <c r="E149" s="100">
        <f t="shared" si="44"/>
        <v>1</v>
      </c>
      <c r="F149" s="100"/>
      <c r="G149" s="100"/>
      <c r="H149" s="107" t="str">
        <f t="shared" si="39"/>
        <v/>
      </c>
      <c r="I149" s="108" t="str">
        <f>IF(D149="","",VLOOKUP(D149,ENTRANTS!$A$1:$H$1000,2,0))</f>
        <v/>
      </c>
      <c r="J149" s="108" t="str">
        <f>IF(D149="","",VLOOKUP(D149,ENTRANTS!$A$1:$H$1000,3,0))</f>
        <v/>
      </c>
      <c r="K149" s="103" t="str">
        <f>IF(D149="","",LEFT(VLOOKUP(D149,ENTRANTS!$A$1:$H$1000,5,0),1))</f>
        <v/>
      </c>
      <c r="L149" s="103" t="str">
        <f>IF(D149="","",COUNTIF($K$2:K149,K149))</f>
        <v/>
      </c>
      <c r="M149" s="103" t="str">
        <f>IF(D149="","",VLOOKUP(D149,ENTRANTS!$A$1:$H$1000,4,0))</f>
        <v/>
      </c>
      <c r="N149" s="103" t="str">
        <f>IF(D149="","",COUNTIF($M$2:M149,M149))</f>
        <v/>
      </c>
      <c r="O149" s="108" t="str">
        <f>IF(D149="","",VLOOKUP(D149,ENTRANTS!$A$1:$H$1000,6,0))</f>
        <v/>
      </c>
      <c r="P149" s="86" t="str">
        <f t="shared" si="40"/>
        <v/>
      </c>
      <c r="Q149" s="31"/>
      <c r="R149" s="3" t="str">
        <f t="shared" si="41"/>
        <v/>
      </c>
      <c r="S149" s="4" t="str">
        <f>IF(D149="","",COUNTIF($R$2:R149,R149))</f>
        <v/>
      </c>
      <c r="T149" s="5" t="str">
        <f t="shared" si="33"/>
        <v/>
      </c>
      <c r="U149" s="35" t="str">
        <f>IF(AND(S149=4,K149="M",NOT(O149="Unattached")),SUMIF(R$2:R149,R149,L$2:L149),"")</f>
        <v/>
      </c>
      <c r="V149" s="5" t="str">
        <f t="shared" si="34"/>
        <v/>
      </c>
      <c r="W149" s="35" t="str">
        <f>IF(AND(S149=3,K149="F",NOT(O149="Unattached")),SUMIF(R$2:R149,R149,L$2:L149),"")</f>
        <v/>
      </c>
      <c r="X149" s="6" t="str">
        <f t="shared" si="37"/>
        <v/>
      </c>
      <c r="Y149" s="6" t="str">
        <f t="shared" si="42"/>
        <v/>
      </c>
      <c r="Z149" s="33" t="str">
        <f t="shared" si="38"/>
        <v xml:space="preserve"> </v>
      </c>
      <c r="AA149" s="33" t="str">
        <f>IF(K149="M",IF(S149&lt;&gt;4,"",VLOOKUP(CONCATENATE(R149," ",(S149-3)),$Z$2:AD149,5,0)),IF(S149&lt;&gt;3,"",VLOOKUP(CONCATENATE(R149," ",(S149-2)),$Z$2:AD149,5,0)))</f>
        <v/>
      </c>
      <c r="AB149" s="33" t="str">
        <f>IF(K149="M",IF(S149&lt;&gt;4,"",VLOOKUP(CONCATENATE(R149," ",(S149-2)),$Z$2:AD149,5,0)),IF(S149&lt;&gt;3,"",VLOOKUP(CONCATENATE(R149," ",(S149-1)),$Z$2:AD149,5,0)))</f>
        <v/>
      </c>
      <c r="AC149" s="33" t="str">
        <f>IF(K149="M",IF(S149&lt;&gt;4,"",VLOOKUP(CONCATENATE(R149," ",(S149-1)),$Z$2:AD149,5,0)),IF(S149&lt;&gt;3,"",VLOOKUP(CONCATENATE(R149," ",(S149)),$Z$2:AD149,5,0)))</f>
        <v/>
      </c>
      <c r="AD149" s="33" t="str">
        <f t="shared" si="43"/>
        <v/>
      </c>
    </row>
    <row r="150" spans="1:30" x14ac:dyDescent="0.25">
      <c r="A150" s="65" t="str">
        <f t="shared" si="35"/>
        <v/>
      </c>
      <c r="B150" s="65" t="str">
        <f t="shared" si="36"/>
        <v/>
      </c>
      <c r="C150" s="103">
        <v>149</v>
      </c>
      <c r="D150" s="99"/>
      <c r="E150" s="100">
        <f t="shared" si="44"/>
        <v>1</v>
      </c>
      <c r="F150" s="100"/>
      <c r="G150" s="100"/>
      <c r="H150" s="107" t="str">
        <f t="shared" si="39"/>
        <v/>
      </c>
      <c r="I150" s="108" t="str">
        <f>IF(D150="","",VLOOKUP(D150,ENTRANTS!$A$1:$H$1000,2,0))</f>
        <v/>
      </c>
      <c r="J150" s="108" t="str">
        <f>IF(D150="","",VLOOKUP(D150,ENTRANTS!$A$1:$H$1000,3,0))</f>
        <v/>
      </c>
      <c r="K150" s="103" t="str">
        <f>IF(D150="","",LEFT(VLOOKUP(D150,ENTRANTS!$A$1:$H$1000,5,0),1))</f>
        <v/>
      </c>
      <c r="L150" s="103" t="str">
        <f>IF(D150="","",COUNTIF($K$2:K150,K150))</f>
        <v/>
      </c>
      <c r="M150" s="103" t="str">
        <f>IF(D150="","",VLOOKUP(D150,ENTRANTS!$A$1:$H$1000,4,0))</f>
        <v/>
      </c>
      <c r="N150" s="103" t="str">
        <f>IF(D150="","",COUNTIF($M$2:M150,M150))</f>
        <v/>
      </c>
      <c r="O150" s="108" t="str">
        <f>IF(D150="","",VLOOKUP(D150,ENTRANTS!$A$1:$H$1000,6,0))</f>
        <v/>
      </c>
      <c r="P150" s="86" t="str">
        <f t="shared" si="40"/>
        <v/>
      </c>
      <c r="Q150" s="31"/>
      <c r="R150" s="3" t="str">
        <f t="shared" si="41"/>
        <v/>
      </c>
      <c r="S150" s="4" t="str">
        <f>IF(D150="","",COUNTIF($R$2:R150,R150))</f>
        <v/>
      </c>
      <c r="T150" s="5" t="str">
        <f t="shared" ref="T150:T213" si="45">IF(U150="","",RANK(U150,$U$2:$U$1000,1))</f>
        <v/>
      </c>
      <c r="U150" s="35" t="str">
        <f>IF(AND(S150=4,K150="M",NOT(O150="Unattached")),SUMIF(R$2:R150,R150,L$2:L150),"")</f>
        <v/>
      </c>
      <c r="V150" s="5" t="str">
        <f t="shared" ref="V150:V213" si="46">IF(W150="","",RANK(W150,$W$2:$W$1000,1))</f>
        <v/>
      </c>
      <c r="W150" s="35" t="str">
        <f>IF(AND(S150=3,K150="F",NOT(O150="Unattached")),SUMIF(R$2:R150,R150,L$2:L150),"")</f>
        <v/>
      </c>
      <c r="X150" s="6" t="str">
        <f t="shared" si="37"/>
        <v/>
      </c>
      <c r="Y150" s="6" t="str">
        <f t="shared" si="42"/>
        <v/>
      </c>
      <c r="Z150" s="33" t="str">
        <f t="shared" si="38"/>
        <v xml:space="preserve"> </v>
      </c>
      <c r="AA150" s="33" t="str">
        <f>IF(K150="M",IF(S150&lt;&gt;4,"",VLOOKUP(CONCATENATE(R150," ",(S150-3)),$Z$2:AD150,5,0)),IF(S150&lt;&gt;3,"",VLOOKUP(CONCATENATE(R150," ",(S150-2)),$Z$2:AD150,5,0)))</f>
        <v/>
      </c>
      <c r="AB150" s="33" t="str">
        <f>IF(K150="M",IF(S150&lt;&gt;4,"",VLOOKUP(CONCATENATE(R150," ",(S150-2)),$Z$2:AD150,5,0)),IF(S150&lt;&gt;3,"",VLOOKUP(CONCATENATE(R150," ",(S150-1)),$Z$2:AD150,5,0)))</f>
        <v/>
      </c>
      <c r="AC150" s="33" t="str">
        <f>IF(K150="M",IF(S150&lt;&gt;4,"",VLOOKUP(CONCATENATE(R150," ",(S150-1)),$Z$2:AD150,5,0)),IF(S150&lt;&gt;3,"",VLOOKUP(CONCATENATE(R150," ",(S150)),$Z$2:AD150,5,0)))</f>
        <v/>
      </c>
      <c r="AD150" s="33" t="str">
        <f t="shared" si="43"/>
        <v/>
      </c>
    </row>
    <row r="151" spans="1:30" x14ac:dyDescent="0.25">
      <c r="A151" s="65" t="str">
        <f t="shared" si="35"/>
        <v/>
      </c>
      <c r="B151" s="65" t="str">
        <f t="shared" si="36"/>
        <v/>
      </c>
      <c r="C151" s="103">
        <v>150</v>
      </c>
      <c r="D151" s="99"/>
      <c r="E151" s="100">
        <f t="shared" si="44"/>
        <v>1</v>
      </c>
      <c r="F151" s="100"/>
      <c r="G151" s="100"/>
      <c r="H151" s="107" t="str">
        <f t="shared" si="39"/>
        <v/>
      </c>
      <c r="I151" s="108" t="str">
        <f>IF(D151="","",VLOOKUP(D151,ENTRANTS!$A$1:$H$1000,2,0))</f>
        <v/>
      </c>
      <c r="J151" s="108" t="str">
        <f>IF(D151="","",VLOOKUP(D151,ENTRANTS!$A$1:$H$1000,3,0))</f>
        <v/>
      </c>
      <c r="K151" s="103" t="str">
        <f>IF(D151="","",LEFT(VLOOKUP(D151,ENTRANTS!$A$1:$H$1000,5,0),1))</f>
        <v/>
      </c>
      <c r="L151" s="103" t="str">
        <f>IF(D151="","",COUNTIF($K$2:K151,K151))</f>
        <v/>
      </c>
      <c r="M151" s="103" t="str">
        <f>IF(D151="","",VLOOKUP(D151,ENTRANTS!$A$1:$H$1000,4,0))</f>
        <v/>
      </c>
      <c r="N151" s="103" t="str">
        <f>IF(D151="","",COUNTIF($M$2:M151,M151))</f>
        <v/>
      </c>
      <c r="O151" s="108" t="str">
        <f>IF(D151="","",VLOOKUP(D151,ENTRANTS!$A$1:$H$1000,6,0))</f>
        <v/>
      </c>
      <c r="P151" s="86" t="str">
        <f t="shared" si="40"/>
        <v/>
      </c>
      <c r="Q151" s="31"/>
      <c r="R151" s="3" t="str">
        <f t="shared" si="41"/>
        <v/>
      </c>
      <c r="S151" s="4" t="str">
        <f>IF(D151="","",COUNTIF($R$2:R151,R151))</f>
        <v/>
      </c>
      <c r="T151" s="5" t="str">
        <f t="shared" si="45"/>
        <v/>
      </c>
      <c r="U151" s="35" t="str">
        <f>IF(AND(S151=4,K151="M",NOT(O151="Unattached")),SUMIF(R$2:R151,R151,L$2:L151),"")</f>
        <v/>
      </c>
      <c r="V151" s="5" t="str">
        <f t="shared" si="46"/>
        <v/>
      </c>
      <c r="W151" s="35" t="str">
        <f>IF(AND(S151=3,K151="F",NOT(O151="Unattached")),SUMIF(R$2:R151,R151,L$2:L151),"")</f>
        <v/>
      </c>
      <c r="X151" s="6" t="str">
        <f t="shared" si="37"/>
        <v/>
      </c>
      <c r="Y151" s="6" t="str">
        <f t="shared" si="42"/>
        <v/>
      </c>
      <c r="Z151" s="33" t="str">
        <f t="shared" si="38"/>
        <v xml:space="preserve"> </v>
      </c>
      <c r="AA151" s="33" t="str">
        <f>IF(K151="M",IF(S151&lt;&gt;4,"",VLOOKUP(CONCATENATE(R151," ",(S151-3)),$Z$2:AD151,5,0)),IF(S151&lt;&gt;3,"",VLOOKUP(CONCATENATE(R151," ",(S151-2)),$Z$2:AD151,5,0)))</f>
        <v/>
      </c>
      <c r="AB151" s="33" t="str">
        <f>IF(K151="M",IF(S151&lt;&gt;4,"",VLOOKUP(CONCATENATE(R151," ",(S151-2)),$Z$2:AD151,5,0)),IF(S151&lt;&gt;3,"",VLOOKUP(CONCATENATE(R151," ",(S151-1)),$Z$2:AD151,5,0)))</f>
        <v/>
      </c>
      <c r="AC151" s="33" t="str">
        <f>IF(K151="M",IF(S151&lt;&gt;4,"",VLOOKUP(CONCATENATE(R151," ",(S151-1)),$Z$2:AD151,5,0)),IF(S151&lt;&gt;3,"",VLOOKUP(CONCATENATE(R151," ",(S151)),$Z$2:AD151,5,0)))</f>
        <v/>
      </c>
      <c r="AD151" s="33" t="str">
        <f t="shared" si="43"/>
        <v/>
      </c>
    </row>
    <row r="152" spans="1:30" x14ac:dyDescent="0.25">
      <c r="A152" s="65" t="str">
        <f t="shared" si="35"/>
        <v/>
      </c>
      <c r="B152" s="65" t="str">
        <f t="shared" si="36"/>
        <v/>
      </c>
      <c r="C152" s="103">
        <v>151</v>
      </c>
      <c r="D152" s="99"/>
      <c r="E152" s="100">
        <f t="shared" si="44"/>
        <v>1</v>
      </c>
      <c r="F152" s="100"/>
      <c r="G152" s="100"/>
      <c r="H152" s="107" t="str">
        <f t="shared" si="39"/>
        <v/>
      </c>
      <c r="I152" s="108" t="str">
        <f>IF(D152="","",VLOOKUP(D152,ENTRANTS!$A$1:$H$1000,2,0))</f>
        <v/>
      </c>
      <c r="J152" s="108" t="str">
        <f>IF(D152="","",VLOOKUP(D152,ENTRANTS!$A$1:$H$1000,3,0))</f>
        <v/>
      </c>
      <c r="K152" s="103" t="str">
        <f>IF(D152="","",LEFT(VLOOKUP(D152,ENTRANTS!$A$1:$H$1000,5,0),1))</f>
        <v/>
      </c>
      <c r="L152" s="103" t="str">
        <f>IF(D152="","",COUNTIF($K$2:K152,K152))</f>
        <v/>
      </c>
      <c r="M152" s="103" t="str">
        <f>IF(D152="","",VLOOKUP(D152,ENTRANTS!$A$1:$H$1000,4,0))</f>
        <v/>
      </c>
      <c r="N152" s="103" t="str">
        <f>IF(D152="","",COUNTIF($M$2:M152,M152))</f>
        <v/>
      </c>
      <c r="O152" s="108" t="str">
        <f>IF(D152="","",VLOOKUP(D152,ENTRANTS!$A$1:$H$1000,6,0))</f>
        <v/>
      </c>
      <c r="P152" s="86" t="str">
        <f t="shared" si="40"/>
        <v/>
      </c>
      <c r="Q152" s="31"/>
      <c r="R152" s="3" t="str">
        <f t="shared" si="41"/>
        <v/>
      </c>
      <c r="S152" s="4" t="str">
        <f>IF(D152="","",COUNTIF($R$2:R152,R152))</f>
        <v/>
      </c>
      <c r="T152" s="5" t="str">
        <f t="shared" si="45"/>
        <v/>
      </c>
      <c r="U152" s="35" t="str">
        <f>IF(AND(S152=4,K152="M",NOT(O152="Unattached")),SUMIF(R$2:R152,R152,L$2:L152),"")</f>
        <v/>
      </c>
      <c r="V152" s="5" t="str">
        <f t="shared" si="46"/>
        <v/>
      </c>
      <c r="W152" s="35" t="str">
        <f>IF(AND(S152=3,K152="F",NOT(O152="Unattached")),SUMIF(R$2:R152,R152,L$2:L152),"")</f>
        <v/>
      </c>
      <c r="X152" s="6" t="str">
        <f t="shared" si="37"/>
        <v/>
      </c>
      <c r="Y152" s="6" t="str">
        <f t="shared" si="42"/>
        <v/>
      </c>
      <c r="Z152" s="33" t="str">
        <f t="shared" si="38"/>
        <v xml:space="preserve"> </v>
      </c>
      <c r="AA152" s="33" t="str">
        <f>IF(K152="M",IF(S152&lt;&gt;4,"",VLOOKUP(CONCATENATE(R152," ",(S152-3)),$Z$2:AD152,5,0)),IF(S152&lt;&gt;3,"",VLOOKUP(CONCATENATE(R152," ",(S152-2)),$Z$2:AD152,5,0)))</f>
        <v/>
      </c>
      <c r="AB152" s="33" t="str">
        <f>IF(K152="M",IF(S152&lt;&gt;4,"",VLOOKUP(CONCATENATE(R152," ",(S152-2)),$Z$2:AD152,5,0)),IF(S152&lt;&gt;3,"",VLOOKUP(CONCATENATE(R152," ",(S152-1)),$Z$2:AD152,5,0)))</f>
        <v/>
      </c>
      <c r="AC152" s="33" t="str">
        <f>IF(K152="M",IF(S152&lt;&gt;4,"",VLOOKUP(CONCATENATE(R152," ",(S152-1)),$Z$2:AD152,5,0)),IF(S152&lt;&gt;3,"",VLOOKUP(CONCATENATE(R152," ",(S152)),$Z$2:AD152,5,0)))</f>
        <v/>
      </c>
      <c r="AD152" s="33" t="str">
        <f t="shared" si="43"/>
        <v/>
      </c>
    </row>
    <row r="153" spans="1:30" x14ac:dyDescent="0.25">
      <c r="A153" s="65" t="str">
        <f t="shared" si="35"/>
        <v/>
      </c>
      <c r="B153" s="65" t="str">
        <f t="shared" si="36"/>
        <v/>
      </c>
      <c r="C153" s="103">
        <v>152</v>
      </c>
      <c r="D153" s="99"/>
      <c r="E153" s="100">
        <f t="shared" si="44"/>
        <v>1</v>
      </c>
      <c r="F153" s="100"/>
      <c r="G153" s="100"/>
      <c r="H153" s="107" t="str">
        <f t="shared" si="39"/>
        <v/>
      </c>
      <c r="I153" s="108" t="str">
        <f>IF(D153="","",VLOOKUP(D153,ENTRANTS!$A$1:$H$1000,2,0))</f>
        <v/>
      </c>
      <c r="J153" s="108" t="str">
        <f>IF(D153="","",VLOOKUP(D153,ENTRANTS!$A$1:$H$1000,3,0))</f>
        <v/>
      </c>
      <c r="K153" s="103" t="str">
        <f>IF(D153="","",LEFT(VLOOKUP(D153,ENTRANTS!$A$1:$H$1000,5,0),1))</f>
        <v/>
      </c>
      <c r="L153" s="103" t="str">
        <f>IF(D153="","",COUNTIF($K$2:K153,K153))</f>
        <v/>
      </c>
      <c r="M153" s="103" t="str">
        <f>IF(D153="","",VLOOKUP(D153,ENTRANTS!$A$1:$H$1000,4,0))</f>
        <v/>
      </c>
      <c r="N153" s="103" t="str">
        <f>IF(D153="","",COUNTIF($M$2:M153,M153))</f>
        <v/>
      </c>
      <c r="O153" s="108" t="str">
        <f>IF(D153="","",VLOOKUP(D153,ENTRANTS!$A$1:$H$1000,6,0))</f>
        <v/>
      </c>
      <c r="P153" s="86" t="str">
        <f t="shared" si="40"/>
        <v/>
      </c>
      <c r="Q153" s="31"/>
      <c r="R153" s="3" t="str">
        <f t="shared" si="41"/>
        <v/>
      </c>
      <c r="S153" s="4" t="str">
        <f>IF(D153="","",COUNTIF($R$2:R153,R153))</f>
        <v/>
      </c>
      <c r="T153" s="5" t="str">
        <f t="shared" si="45"/>
        <v/>
      </c>
      <c r="U153" s="35" t="str">
        <f>IF(AND(S153=4,K153="M",NOT(O153="Unattached")),SUMIF(R$2:R153,R153,L$2:L153),"")</f>
        <v/>
      </c>
      <c r="V153" s="5" t="str">
        <f t="shared" si="46"/>
        <v/>
      </c>
      <c r="W153" s="35" t="str">
        <f>IF(AND(S153=3,K153="F",NOT(O153="Unattached")),SUMIF(R$2:R153,R153,L$2:L153),"")</f>
        <v/>
      </c>
      <c r="X153" s="6" t="str">
        <f t="shared" si="37"/>
        <v/>
      </c>
      <c r="Y153" s="6" t="str">
        <f t="shared" si="42"/>
        <v/>
      </c>
      <c r="Z153" s="33" t="str">
        <f t="shared" si="38"/>
        <v xml:space="preserve"> </v>
      </c>
      <c r="AA153" s="33" t="str">
        <f>IF(K153="M",IF(S153&lt;&gt;4,"",VLOOKUP(CONCATENATE(R153," ",(S153-3)),$Z$2:AD153,5,0)),IF(S153&lt;&gt;3,"",VLOOKUP(CONCATENATE(R153," ",(S153-2)),$Z$2:AD153,5,0)))</f>
        <v/>
      </c>
      <c r="AB153" s="33" t="str">
        <f>IF(K153="M",IF(S153&lt;&gt;4,"",VLOOKUP(CONCATENATE(R153," ",(S153-2)),$Z$2:AD153,5,0)),IF(S153&lt;&gt;3,"",VLOOKUP(CONCATENATE(R153," ",(S153-1)),$Z$2:AD153,5,0)))</f>
        <v/>
      </c>
      <c r="AC153" s="33" t="str">
        <f>IF(K153="M",IF(S153&lt;&gt;4,"",VLOOKUP(CONCATENATE(R153," ",(S153-1)),$Z$2:AD153,5,0)),IF(S153&lt;&gt;3,"",VLOOKUP(CONCATENATE(R153," ",(S153)),$Z$2:AD153,5,0)))</f>
        <v/>
      </c>
      <c r="AD153" s="33" t="str">
        <f t="shared" si="43"/>
        <v/>
      </c>
    </row>
    <row r="154" spans="1:30" x14ac:dyDescent="0.25">
      <c r="A154" s="65" t="str">
        <f t="shared" si="35"/>
        <v/>
      </c>
      <c r="B154" s="65" t="str">
        <f t="shared" si="36"/>
        <v/>
      </c>
      <c r="C154" s="103">
        <v>153</v>
      </c>
      <c r="D154" s="99"/>
      <c r="E154" s="100">
        <f t="shared" si="44"/>
        <v>1</v>
      </c>
      <c r="F154" s="100"/>
      <c r="G154" s="100"/>
      <c r="H154" s="107" t="str">
        <f t="shared" si="39"/>
        <v/>
      </c>
      <c r="I154" s="108" t="str">
        <f>IF(D154="","",VLOOKUP(D154,ENTRANTS!$A$1:$H$1000,2,0))</f>
        <v/>
      </c>
      <c r="J154" s="108" t="str">
        <f>IF(D154="","",VLOOKUP(D154,ENTRANTS!$A$1:$H$1000,3,0))</f>
        <v/>
      </c>
      <c r="K154" s="103" t="str">
        <f>IF(D154="","",LEFT(VLOOKUP(D154,ENTRANTS!$A$1:$H$1000,5,0),1))</f>
        <v/>
      </c>
      <c r="L154" s="103" t="str">
        <f>IF(D154="","",COUNTIF($K$2:K154,K154))</f>
        <v/>
      </c>
      <c r="M154" s="103" t="str">
        <f>IF(D154="","",VLOOKUP(D154,ENTRANTS!$A$1:$H$1000,4,0))</f>
        <v/>
      </c>
      <c r="N154" s="103" t="str">
        <f>IF(D154="","",COUNTIF($M$2:M154,M154))</f>
        <v/>
      </c>
      <c r="O154" s="108" t="str">
        <f>IF(D154="","",VLOOKUP(D154,ENTRANTS!$A$1:$H$1000,6,0))</f>
        <v/>
      </c>
      <c r="P154" s="86" t="str">
        <f t="shared" si="40"/>
        <v/>
      </c>
      <c r="Q154" s="31"/>
      <c r="R154" s="3" t="str">
        <f t="shared" si="41"/>
        <v/>
      </c>
      <c r="S154" s="4" t="str">
        <f>IF(D154="","",COUNTIF($R$2:R154,R154))</f>
        <v/>
      </c>
      <c r="T154" s="5" t="str">
        <f t="shared" si="45"/>
        <v/>
      </c>
      <c r="U154" s="35" t="str">
        <f>IF(AND(S154=4,K154="M",NOT(O154="Unattached")),SUMIF(R$2:R154,R154,L$2:L154),"")</f>
        <v/>
      </c>
      <c r="V154" s="5" t="str">
        <f t="shared" si="46"/>
        <v/>
      </c>
      <c r="W154" s="35" t="str">
        <f>IF(AND(S154=3,K154="F",NOT(O154="Unattached")),SUMIF(R$2:R154,R154,L$2:L154),"")</f>
        <v/>
      </c>
      <c r="X154" s="6" t="str">
        <f t="shared" si="37"/>
        <v/>
      </c>
      <c r="Y154" s="6" t="str">
        <f t="shared" si="42"/>
        <v/>
      </c>
      <c r="Z154" s="33" t="str">
        <f t="shared" si="38"/>
        <v xml:space="preserve"> </v>
      </c>
      <c r="AA154" s="33" t="str">
        <f>IF(K154="M",IF(S154&lt;&gt;4,"",VLOOKUP(CONCATENATE(R154," ",(S154-3)),$Z$2:AD154,5,0)),IF(S154&lt;&gt;3,"",VLOOKUP(CONCATENATE(R154," ",(S154-2)),$Z$2:AD154,5,0)))</f>
        <v/>
      </c>
      <c r="AB154" s="33" t="str">
        <f>IF(K154="M",IF(S154&lt;&gt;4,"",VLOOKUP(CONCATENATE(R154," ",(S154-2)),$Z$2:AD154,5,0)),IF(S154&lt;&gt;3,"",VLOOKUP(CONCATENATE(R154," ",(S154-1)),$Z$2:AD154,5,0)))</f>
        <v/>
      </c>
      <c r="AC154" s="33" t="str">
        <f>IF(K154="M",IF(S154&lt;&gt;4,"",VLOOKUP(CONCATENATE(R154," ",(S154-1)),$Z$2:AD154,5,0)),IF(S154&lt;&gt;3,"",VLOOKUP(CONCATENATE(R154," ",(S154)),$Z$2:AD154,5,0)))</f>
        <v/>
      </c>
      <c r="AD154" s="33" t="str">
        <f t="shared" si="43"/>
        <v/>
      </c>
    </row>
    <row r="155" spans="1:30" x14ac:dyDescent="0.25">
      <c r="A155" s="65" t="str">
        <f t="shared" si="35"/>
        <v/>
      </c>
      <c r="B155" s="65" t="str">
        <f t="shared" si="36"/>
        <v/>
      </c>
      <c r="C155" s="103">
        <v>154</v>
      </c>
      <c r="D155" s="99"/>
      <c r="E155" s="100">
        <f t="shared" si="44"/>
        <v>1</v>
      </c>
      <c r="F155" s="100"/>
      <c r="G155" s="100"/>
      <c r="H155" s="107" t="str">
        <f t="shared" si="39"/>
        <v/>
      </c>
      <c r="I155" s="108" t="str">
        <f>IF(D155="","",VLOOKUP(D155,ENTRANTS!$A$1:$H$1000,2,0))</f>
        <v/>
      </c>
      <c r="J155" s="108" t="str">
        <f>IF(D155="","",VLOOKUP(D155,ENTRANTS!$A$1:$H$1000,3,0))</f>
        <v/>
      </c>
      <c r="K155" s="103" t="str">
        <f>IF(D155="","",LEFT(VLOOKUP(D155,ENTRANTS!$A$1:$H$1000,5,0),1))</f>
        <v/>
      </c>
      <c r="L155" s="103" t="str">
        <f>IF(D155="","",COUNTIF($K$2:K155,K155))</f>
        <v/>
      </c>
      <c r="M155" s="103" t="str">
        <f>IF(D155="","",VLOOKUP(D155,ENTRANTS!$A$1:$H$1000,4,0))</f>
        <v/>
      </c>
      <c r="N155" s="103" t="str">
        <f>IF(D155="","",COUNTIF($M$2:M155,M155))</f>
        <v/>
      </c>
      <c r="O155" s="108" t="str">
        <f>IF(D155="","",VLOOKUP(D155,ENTRANTS!$A$1:$H$1000,6,0))</f>
        <v/>
      </c>
      <c r="P155" s="86" t="str">
        <f t="shared" si="40"/>
        <v/>
      </c>
      <c r="Q155" s="31"/>
      <c r="R155" s="3" t="str">
        <f t="shared" si="41"/>
        <v/>
      </c>
      <c r="S155" s="4" t="str">
        <f>IF(D155="","",COUNTIF($R$2:R155,R155))</f>
        <v/>
      </c>
      <c r="T155" s="5" t="str">
        <f t="shared" si="45"/>
        <v/>
      </c>
      <c r="U155" s="35" t="str">
        <f>IF(AND(S155=4,K155="M",NOT(O155="Unattached")),SUMIF(R$2:R155,R155,L$2:L155),"")</f>
        <v/>
      </c>
      <c r="V155" s="5" t="str">
        <f t="shared" si="46"/>
        <v/>
      </c>
      <c r="W155" s="35" t="str">
        <f>IF(AND(S155=3,K155="F",NOT(O155="Unattached")),SUMIF(R$2:R155,R155,L$2:L155),"")</f>
        <v/>
      </c>
      <c r="X155" s="6" t="str">
        <f t="shared" si="37"/>
        <v/>
      </c>
      <c r="Y155" s="6" t="str">
        <f t="shared" si="42"/>
        <v/>
      </c>
      <c r="Z155" s="33" t="str">
        <f t="shared" si="38"/>
        <v xml:space="preserve"> </v>
      </c>
      <c r="AA155" s="33" t="str">
        <f>IF(K155="M",IF(S155&lt;&gt;4,"",VLOOKUP(CONCATENATE(R155," ",(S155-3)),$Z$2:AD155,5,0)),IF(S155&lt;&gt;3,"",VLOOKUP(CONCATENATE(R155," ",(S155-2)),$Z$2:AD155,5,0)))</f>
        <v/>
      </c>
      <c r="AB155" s="33" t="str">
        <f>IF(K155="M",IF(S155&lt;&gt;4,"",VLOOKUP(CONCATENATE(R155," ",(S155-2)),$Z$2:AD155,5,0)),IF(S155&lt;&gt;3,"",VLOOKUP(CONCATENATE(R155," ",(S155-1)),$Z$2:AD155,5,0)))</f>
        <v/>
      </c>
      <c r="AC155" s="33" t="str">
        <f>IF(K155="M",IF(S155&lt;&gt;4,"",VLOOKUP(CONCATENATE(R155," ",(S155-1)),$Z$2:AD155,5,0)),IF(S155&lt;&gt;3,"",VLOOKUP(CONCATENATE(R155," ",(S155)),$Z$2:AD155,5,0)))</f>
        <v/>
      </c>
      <c r="AD155" s="33" t="str">
        <f t="shared" si="43"/>
        <v/>
      </c>
    </row>
    <row r="156" spans="1:30" x14ac:dyDescent="0.25">
      <c r="A156" s="65" t="str">
        <f t="shared" si="35"/>
        <v/>
      </c>
      <c r="B156" s="65" t="str">
        <f t="shared" si="36"/>
        <v/>
      </c>
      <c r="C156" s="103">
        <v>155</v>
      </c>
      <c r="D156" s="99"/>
      <c r="E156" s="100">
        <f t="shared" si="44"/>
        <v>1</v>
      </c>
      <c r="F156" s="100"/>
      <c r="G156" s="100"/>
      <c r="H156" s="107" t="str">
        <f t="shared" si="39"/>
        <v/>
      </c>
      <c r="I156" s="108" t="str">
        <f>IF(D156="","",VLOOKUP(D156,ENTRANTS!$A$1:$H$1000,2,0))</f>
        <v/>
      </c>
      <c r="J156" s="108" t="str">
        <f>IF(D156="","",VLOOKUP(D156,ENTRANTS!$A$1:$H$1000,3,0))</f>
        <v/>
      </c>
      <c r="K156" s="103" t="str">
        <f>IF(D156="","",LEFT(VLOOKUP(D156,ENTRANTS!$A$1:$H$1000,5,0),1))</f>
        <v/>
      </c>
      <c r="L156" s="103" t="str">
        <f>IF(D156="","",COUNTIF($K$2:K156,K156))</f>
        <v/>
      </c>
      <c r="M156" s="103" t="str">
        <f>IF(D156="","",VLOOKUP(D156,ENTRANTS!$A$1:$H$1000,4,0))</f>
        <v/>
      </c>
      <c r="N156" s="103" t="str">
        <f>IF(D156="","",COUNTIF($M$2:M156,M156))</f>
        <v/>
      </c>
      <c r="O156" s="108" t="str">
        <f>IF(D156="","",VLOOKUP(D156,ENTRANTS!$A$1:$H$1000,6,0))</f>
        <v/>
      </c>
      <c r="P156" s="86" t="str">
        <f t="shared" si="40"/>
        <v/>
      </c>
      <c r="Q156" s="31"/>
      <c r="R156" s="3" t="str">
        <f t="shared" si="41"/>
        <v/>
      </c>
      <c r="S156" s="4" t="str">
        <f>IF(D156="","",COUNTIF($R$2:R156,R156))</f>
        <v/>
      </c>
      <c r="T156" s="5" t="str">
        <f t="shared" si="45"/>
        <v/>
      </c>
      <c r="U156" s="35" t="str">
        <f>IF(AND(S156=4,K156="M",NOT(O156="Unattached")),SUMIF(R$2:R156,R156,L$2:L156),"")</f>
        <v/>
      </c>
      <c r="V156" s="5" t="str">
        <f t="shared" si="46"/>
        <v/>
      </c>
      <c r="W156" s="35" t="str">
        <f>IF(AND(S156=3,K156="F",NOT(O156="Unattached")),SUMIF(R$2:R156,R156,L$2:L156),"")</f>
        <v/>
      </c>
      <c r="X156" s="6" t="str">
        <f t="shared" si="37"/>
        <v/>
      </c>
      <c r="Y156" s="6" t="str">
        <f t="shared" si="42"/>
        <v/>
      </c>
      <c r="Z156" s="33" t="str">
        <f t="shared" si="38"/>
        <v xml:space="preserve"> </v>
      </c>
      <c r="AA156" s="33" t="str">
        <f>IF(K156="M",IF(S156&lt;&gt;4,"",VLOOKUP(CONCATENATE(R156," ",(S156-3)),$Z$2:AD156,5,0)),IF(S156&lt;&gt;3,"",VLOOKUP(CONCATENATE(R156," ",(S156-2)),$Z$2:AD156,5,0)))</f>
        <v/>
      </c>
      <c r="AB156" s="33" t="str">
        <f>IF(K156="M",IF(S156&lt;&gt;4,"",VLOOKUP(CONCATENATE(R156," ",(S156-2)),$Z$2:AD156,5,0)),IF(S156&lt;&gt;3,"",VLOOKUP(CONCATENATE(R156," ",(S156-1)),$Z$2:AD156,5,0)))</f>
        <v/>
      </c>
      <c r="AC156" s="33" t="str">
        <f>IF(K156="M",IF(S156&lt;&gt;4,"",VLOOKUP(CONCATENATE(R156," ",(S156-1)),$Z$2:AD156,5,0)),IF(S156&lt;&gt;3,"",VLOOKUP(CONCATENATE(R156," ",(S156)),$Z$2:AD156,5,0)))</f>
        <v/>
      </c>
      <c r="AD156" s="33" t="str">
        <f t="shared" si="43"/>
        <v/>
      </c>
    </row>
    <row r="157" spans="1:30" x14ac:dyDescent="0.25">
      <c r="A157" s="65" t="str">
        <f t="shared" si="35"/>
        <v/>
      </c>
      <c r="B157" s="65" t="str">
        <f t="shared" si="36"/>
        <v/>
      </c>
      <c r="C157" s="103">
        <v>156</v>
      </c>
      <c r="D157" s="99"/>
      <c r="E157" s="100">
        <f t="shared" si="44"/>
        <v>1</v>
      </c>
      <c r="F157" s="100"/>
      <c r="G157" s="100"/>
      <c r="H157" s="107" t="str">
        <f t="shared" si="39"/>
        <v/>
      </c>
      <c r="I157" s="108" t="str">
        <f>IF(D157="","",VLOOKUP(D157,ENTRANTS!$A$1:$H$1000,2,0))</f>
        <v/>
      </c>
      <c r="J157" s="108" t="str">
        <f>IF(D157="","",VLOOKUP(D157,ENTRANTS!$A$1:$H$1000,3,0))</f>
        <v/>
      </c>
      <c r="K157" s="103" t="str">
        <f>IF(D157="","",LEFT(VLOOKUP(D157,ENTRANTS!$A$1:$H$1000,5,0),1))</f>
        <v/>
      </c>
      <c r="L157" s="103" t="str">
        <f>IF(D157="","",COUNTIF($K$2:K157,K157))</f>
        <v/>
      </c>
      <c r="M157" s="103" t="str">
        <f>IF(D157="","",VLOOKUP(D157,ENTRANTS!$A$1:$H$1000,4,0))</f>
        <v/>
      </c>
      <c r="N157" s="103" t="str">
        <f>IF(D157="","",COUNTIF($M$2:M157,M157))</f>
        <v/>
      </c>
      <c r="O157" s="108" t="str">
        <f>IF(D157="","",VLOOKUP(D157,ENTRANTS!$A$1:$H$1000,6,0))</f>
        <v/>
      </c>
      <c r="P157" s="86" t="str">
        <f t="shared" si="40"/>
        <v/>
      </c>
      <c r="Q157" s="31"/>
      <c r="R157" s="3" t="str">
        <f t="shared" si="41"/>
        <v/>
      </c>
      <c r="S157" s="4" t="str">
        <f>IF(D157="","",COUNTIF($R$2:R157,R157))</f>
        <v/>
      </c>
      <c r="T157" s="5" t="str">
        <f t="shared" si="45"/>
        <v/>
      </c>
      <c r="U157" s="35" t="str">
        <f>IF(AND(S157=4,K157="M",NOT(O157="Unattached")),SUMIF(R$2:R157,R157,L$2:L157),"")</f>
        <v/>
      </c>
      <c r="V157" s="5" t="str">
        <f t="shared" si="46"/>
        <v/>
      </c>
      <c r="W157" s="35" t="str">
        <f>IF(AND(S157=3,K157="F",NOT(O157="Unattached")),SUMIF(R$2:R157,R157,L$2:L157),"")</f>
        <v/>
      </c>
      <c r="X157" s="6" t="str">
        <f t="shared" si="37"/>
        <v/>
      </c>
      <c r="Y157" s="6" t="str">
        <f t="shared" si="42"/>
        <v/>
      </c>
      <c r="Z157" s="33" t="str">
        <f t="shared" si="38"/>
        <v xml:space="preserve"> </v>
      </c>
      <c r="AA157" s="33" t="str">
        <f>IF(K157="M",IF(S157&lt;&gt;4,"",VLOOKUP(CONCATENATE(R157," ",(S157-3)),$Z$2:AD157,5,0)),IF(S157&lt;&gt;3,"",VLOOKUP(CONCATENATE(R157," ",(S157-2)),$Z$2:AD157,5,0)))</f>
        <v/>
      </c>
      <c r="AB157" s="33" t="str">
        <f>IF(K157="M",IF(S157&lt;&gt;4,"",VLOOKUP(CONCATENATE(R157," ",(S157-2)),$Z$2:AD157,5,0)),IF(S157&lt;&gt;3,"",VLOOKUP(CONCATENATE(R157," ",(S157-1)),$Z$2:AD157,5,0)))</f>
        <v/>
      </c>
      <c r="AC157" s="33" t="str">
        <f>IF(K157="M",IF(S157&lt;&gt;4,"",VLOOKUP(CONCATENATE(R157," ",(S157-1)),$Z$2:AD157,5,0)),IF(S157&lt;&gt;3,"",VLOOKUP(CONCATENATE(R157," ",(S157)),$Z$2:AD157,5,0)))</f>
        <v/>
      </c>
      <c r="AD157" s="33" t="str">
        <f t="shared" si="43"/>
        <v/>
      </c>
    </row>
    <row r="158" spans="1:30" x14ac:dyDescent="0.25">
      <c r="A158" s="65" t="str">
        <f t="shared" si="35"/>
        <v/>
      </c>
      <c r="B158" s="65" t="str">
        <f t="shared" si="36"/>
        <v/>
      </c>
      <c r="C158" s="103">
        <v>157</v>
      </c>
      <c r="D158" s="99"/>
      <c r="E158" s="100">
        <f t="shared" si="44"/>
        <v>1</v>
      </c>
      <c r="F158" s="100"/>
      <c r="G158" s="100"/>
      <c r="H158" s="107" t="str">
        <f t="shared" si="39"/>
        <v/>
      </c>
      <c r="I158" s="108" t="str">
        <f>IF(D158="","",VLOOKUP(D158,ENTRANTS!$A$1:$H$1000,2,0))</f>
        <v/>
      </c>
      <c r="J158" s="108" t="str">
        <f>IF(D158="","",VLOOKUP(D158,ENTRANTS!$A$1:$H$1000,3,0))</f>
        <v/>
      </c>
      <c r="K158" s="103" t="str">
        <f>IF(D158="","",LEFT(VLOOKUP(D158,ENTRANTS!$A$1:$H$1000,5,0),1))</f>
        <v/>
      </c>
      <c r="L158" s="103" t="str">
        <f>IF(D158="","",COUNTIF($K$2:K158,K158))</f>
        <v/>
      </c>
      <c r="M158" s="103" t="str">
        <f>IF(D158="","",VLOOKUP(D158,ENTRANTS!$A$1:$H$1000,4,0))</f>
        <v/>
      </c>
      <c r="N158" s="103" t="str">
        <f>IF(D158="","",COUNTIF($M$2:M158,M158))</f>
        <v/>
      </c>
      <c r="O158" s="108" t="str">
        <f>IF(D158="","",VLOOKUP(D158,ENTRANTS!$A$1:$H$1000,6,0))</f>
        <v/>
      </c>
      <c r="P158" s="86" t="str">
        <f t="shared" si="40"/>
        <v/>
      </c>
      <c r="Q158" s="31"/>
      <c r="R158" s="3" t="str">
        <f t="shared" si="41"/>
        <v/>
      </c>
      <c r="S158" s="4" t="str">
        <f>IF(D158="","",COUNTIF($R$2:R158,R158))</f>
        <v/>
      </c>
      <c r="T158" s="5" t="str">
        <f t="shared" si="45"/>
        <v/>
      </c>
      <c r="U158" s="35" t="str">
        <f>IF(AND(S158=4,K158="M",NOT(O158="Unattached")),SUMIF(R$2:R158,R158,L$2:L158),"")</f>
        <v/>
      </c>
      <c r="V158" s="5" t="str">
        <f t="shared" si="46"/>
        <v/>
      </c>
      <c r="W158" s="35" t="str">
        <f>IF(AND(S158=3,K158="F",NOT(O158="Unattached")),SUMIF(R$2:R158,R158,L$2:L158),"")</f>
        <v/>
      </c>
      <c r="X158" s="6" t="str">
        <f t="shared" si="37"/>
        <v/>
      </c>
      <c r="Y158" s="6" t="str">
        <f t="shared" si="42"/>
        <v/>
      </c>
      <c r="Z158" s="33" t="str">
        <f t="shared" si="38"/>
        <v xml:space="preserve"> </v>
      </c>
      <c r="AA158" s="33" t="str">
        <f>IF(K158="M",IF(S158&lt;&gt;4,"",VLOOKUP(CONCATENATE(R158," ",(S158-3)),$Z$2:AD158,5,0)),IF(S158&lt;&gt;3,"",VLOOKUP(CONCATENATE(R158," ",(S158-2)),$Z$2:AD158,5,0)))</f>
        <v/>
      </c>
      <c r="AB158" s="33" t="str">
        <f>IF(K158="M",IF(S158&lt;&gt;4,"",VLOOKUP(CONCATENATE(R158," ",(S158-2)),$Z$2:AD158,5,0)),IF(S158&lt;&gt;3,"",VLOOKUP(CONCATENATE(R158," ",(S158-1)),$Z$2:AD158,5,0)))</f>
        <v/>
      </c>
      <c r="AC158" s="33" t="str">
        <f>IF(K158="M",IF(S158&lt;&gt;4,"",VLOOKUP(CONCATENATE(R158," ",(S158-1)),$Z$2:AD158,5,0)),IF(S158&lt;&gt;3,"",VLOOKUP(CONCATENATE(R158," ",(S158)),$Z$2:AD158,5,0)))</f>
        <v/>
      </c>
      <c r="AD158" s="33" t="str">
        <f t="shared" si="43"/>
        <v/>
      </c>
    </row>
    <row r="159" spans="1:30" x14ac:dyDescent="0.25">
      <c r="A159" s="65" t="str">
        <f t="shared" si="35"/>
        <v/>
      </c>
      <c r="B159" s="65" t="str">
        <f t="shared" si="36"/>
        <v/>
      </c>
      <c r="C159" s="103">
        <v>158</v>
      </c>
      <c r="D159" s="99"/>
      <c r="E159" s="100">
        <f t="shared" si="44"/>
        <v>1</v>
      </c>
      <c r="F159" s="100"/>
      <c r="G159" s="100"/>
      <c r="H159" s="107" t="str">
        <f t="shared" si="39"/>
        <v/>
      </c>
      <c r="I159" s="108" t="str">
        <f>IF(D159="","",VLOOKUP(D159,ENTRANTS!$A$1:$H$1000,2,0))</f>
        <v/>
      </c>
      <c r="J159" s="108" t="str">
        <f>IF(D159="","",VLOOKUP(D159,ENTRANTS!$A$1:$H$1000,3,0))</f>
        <v/>
      </c>
      <c r="K159" s="103" t="str">
        <f>IF(D159="","",LEFT(VLOOKUP(D159,ENTRANTS!$A$1:$H$1000,5,0),1))</f>
        <v/>
      </c>
      <c r="L159" s="103" t="str">
        <f>IF(D159="","",COUNTIF($K$2:K159,K159))</f>
        <v/>
      </c>
      <c r="M159" s="103" t="str">
        <f>IF(D159="","",VLOOKUP(D159,ENTRANTS!$A$1:$H$1000,4,0))</f>
        <v/>
      </c>
      <c r="N159" s="103" t="str">
        <f>IF(D159="","",COUNTIF($M$2:M159,M159))</f>
        <v/>
      </c>
      <c r="O159" s="108" t="str">
        <f>IF(D159="","",VLOOKUP(D159,ENTRANTS!$A$1:$H$1000,6,0))</f>
        <v/>
      </c>
      <c r="P159" s="86" t="str">
        <f t="shared" si="40"/>
        <v/>
      </c>
      <c r="Q159" s="31"/>
      <c r="R159" s="3" t="str">
        <f t="shared" si="41"/>
        <v/>
      </c>
      <c r="S159" s="4" t="str">
        <f>IF(D159="","",COUNTIF($R$2:R159,R159))</f>
        <v/>
      </c>
      <c r="T159" s="5" t="str">
        <f t="shared" si="45"/>
        <v/>
      </c>
      <c r="U159" s="35" t="str">
        <f>IF(AND(S159=4,K159="M",NOT(O159="Unattached")),SUMIF(R$2:R159,R159,L$2:L159),"")</f>
        <v/>
      </c>
      <c r="V159" s="5" t="str">
        <f t="shared" si="46"/>
        <v/>
      </c>
      <c r="W159" s="35" t="str">
        <f>IF(AND(S159=3,K159="F",NOT(O159="Unattached")),SUMIF(R$2:R159,R159,L$2:L159),"")</f>
        <v/>
      </c>
      <c r="X159" s="6" t="str">
        <f t="shared" si="37"/>
        <v/>
      </c>
      <c r="Y159" s="6" t="str">
        <f t="shared" si="42"/>
        <v/>
      </c>
      <c r="Z159" s="33" t="str">
        <f t="shared" si="38"/>
        <v xml:space="preserve"> </v>
      </c>
      <c r="AA159" s="33" t="str">
        <f>IF(K159="M",IF(S159&lt;&gt;4,"",VLOOKUP(CONCATENATE(R159," ",(S159-3)),$Z$2:AD159,5,0)),IF(S159&lt;&gt;3,"",VLOOKUP(CONCATENATE(R159," ",(S159-2)),$Z$2:AD159,5,0)))</f>
        <v/>
      </c>
      <c r="AB159" s="33" t="str">
        <f>IF(K159="M",IF(S159&lt;&gt;4,"",VLOOKUP(CONCATENATE(R159," ",(S159-2)),$Z$2:AD159,5,0)),IF(S159&lt;&gt;3,"",VLOOKUP(CONCATENATE(R159," ",(S159-1)),$Z$2:AD159,5,0)))</f>
        <v/>
      </c>
      <c r="AC159" s="33" t="str">
        <f>IF(K159="M",IF(S159&lt;&gt;4,"",VLOOKUP(CONCATENATE(R159," ",(S159-1)),$Z$2:AD159,5,0)),IF(S159&lt;&gt;3,"",VLOOKUP(CONCATENATE(R159," ",(S159)),$Z$2:AD159,5,0)))</f>
        <v/>
      </c>
      <c r="AD159" s="33" t="str">
        <f t="shared" si="43"/>
        <v/>
      </c>
    </row>
    <row r="160" spans="1:30" x14ac:dyDescent="0.25">
      <c r="A160" s="65" t="str">
        <f t="shared" si="35"/>
        <v/>
      </c>
      <c r="B160" s="65" t="str">
        <f t="shared" si="36"/>
        <v/>
      </c>
      <c r="C160" s="103">
        <v>159</v>
      </c>
      <c r="D160" s="99"/>
      <c r="E160" s="100">
        <f t="shared" si="44"/>
        <v>1</v>
      </c>
      <c r="F160" s="100"/>
      <c r="G160" s="100"/>
      <c r="H160" s="107" t="str">
        <f t="shared" si="39"/>
        <v/>
      </c>
      <c r="I160" s="108" t="str">
        <f>IF(D160="","",VLOOKUP(D160,ENTRANTS!$A$1:$H$1000,2,0))</f>
        <v/>
      </c>
      <c r="J160" s="108" t="str">
        <f>IF(D160="","",VLOOKUP(D160,ENTRANTS!$A$1:$H$1000,3,0))</f>
        <v/>
      </c>
      <c r="K160" s="103" t="str">
        <f>IF(D160="","",LEFT(VLOOKUP(D160,ENTRANTS!$A$1:$H$1000,5,0),1))</f>
        <v/>
      </c>
      <c r="L160" s="103" t="str">
        <f>IF(D160="","",COUNTIF($K$2:K160,K160))</f>
        <v/>
      </c>
      <c r="M160" s="103" t="str">
        <f>IF(D160="","",VLOOKUP(D160,ENTRANTS!$A$1:$H$1000,4,0))</f>
        <v/>
      </c>
      <c r="N160" s="103" t="str">
        <f>IF(D160="","",COUNTIF($M$2:M160,M160))</f>
        <v/>
      </c>
      <c r="O160" s="108" t="str">
        <f>IF(D160="","",VLOOKUP(D160,ENTRANTS!$A$1:$H$1000,6,0))</f>
        <v/>
      </c>
      <c r="P160" s="86" t="str">
        <f t="shared" si="40"/>
        <v/>
      </c>
      <c r="Q160" s="31"/>
      <c r="R160" s="3" t="str">
        <f t="shared" si="41"/>
        <v/>
      </c>
      <c r="S160" s="4" t="str">
        <f>IF(D160="","",COUNTIF($R$2:R160,R160))</f>
        <v/>
      </c>
      <c r="T160" s="5" t="str">
        <f t="shared" si="45"/>
        <v/>
      </c>
      <c r="U160" s="35" t="str">
        <f>IF(AND(S160=4,K160="M",NOT(O160="Unattached")),SUMIF(R$2:R160,R160,L$2:L160),"")</f>
        <v/>
      </c>
      <c r="V160" s="5" t="str">
        <f t="shared" si="46"/>
        <v/>
      </c>
      <c r="W160" s="35" t="str">
        <f>IF(AND(S160=3,K160="F",NOT(O160="Unattached")),SUMIF(R$2:R160,R160,L$2:L160),"")</f>
        <v/>
      </c>
      <c r="X160" s="6" t="str">
        <f t="shared" si="37"/>
        <v/>
      </c>
      <c r="Y160" s="6" t="str">
        <f t="shared" si="42"/>
        <v/>
      </c>
      <c r="Z160" s="33" t="str">
        <f t="shared" si="38"/>
        <v xml:space="preserve"> </v>
      </c>
      <c r="AA160" s="33" t="str">
        <f>IF(K160="M",IF(S160&lt;&gt;4,"",VLOOKUP(CONCATENATE(R160," ",(S160-3)),$Z$2:AD160,5,0)),IF(S160&lt;&gt;3,"",VLOOKUP(CONCATENATE(R160," ",(S160-2)),$Z$2:AD160,5,0)))</f>
        <v/>
      </c>
      <c r="AB160" s="33" t="str">
        <f>IF(K160="M",IF(S160&lt;&gt;4,"",VLOOKUP(CONCATENATE(R160," ",(S160-2)),$Z$2:AD160,5,0)),IF(S160&lt;&gt;3,"",VLOOKUP(CONCATENATE(R160," ",(S160-1)),$Z$2:AD160,5,0)))</f>
        <v/>
      </c>
      <c r="AC160" s="33" t="str">
        <f>IF(K160="M",IF(S160&lt;&gt;4,"",VLOOKUP(CONCATENATE(R160," ",(S160-1)),$Z$2:AD160,5,0)),IF(S160&lt;&gt;3,"",VLOOKUP(CONCATENATE(R160," ",(S160)),$Z$2:AD160,5,0)))</f>
        <v/>
      </c>
      <c r="AD160" s="33" t="str">
        <f t="shared" si="43"/>
        <v/>
      </c>
    </row>
    <row r="161" spans="1:30" x14ac:dyDescent="0.25">
      <c r="A161" s="65" t="str">
        <f t="shared" si="35"/>
        <v/>
      </c>
      <c r="B161" s="65" t="str">
        <f t="shared" si="36"/>
        <v/>
      </c>
      <c r="C161" s="103">
        <v>160</v>
      </c>
      <c r="D161" s="99"/>
      <c r="E161" s="100">
        <f t="shared" si="44"/>
        <v>1</v>
      </c>
      <c r="F161" s="100"/>
      <c r="G161" s="100"/>
      <c r="H161" s="107" t="str">
        <f t="shared" si="39"/>
        <v/>
      </c>
      <c r="I161" s="108" t="str">
        <f>IF(D161="","",VLOOKUP(D161,ENTRANTS!$A$1:$H$1000,2,0))</f>
        <v/>
      </c>
      <c r="J161" s="108" t="str">
        <f>IF(D161="","",VLOOKUP(D161,ENTRANTS!$A$1:$H$1000,3,0))</f>
        <v/>
      </c>
      <c r="K161" s="103" t="str">
        <f>IF(D161="","",LEFT(VLOOKUP(D161,ENTRANTS!$A$1:$H$1000,5,0),1))</f>
        <v/>
      </c>
      <c r="L161" s="103" t="str">
        <f>IF(D161="","",COUNTIF($K$2:K161,K161))</f>
        <v/>
      </c>
      <c r="M161" s="103" t="str">
        <f>IF(D161="","",VLOOKUP(D161,ENTRANTS!$A$1:$H$1000,4,0))</f>
        <v/>
      </c>
      <c r="N161" s="103" t="str">
        <f>IF(D161="","",COUNTIF($M$2:M161,M161))</f>
        <v/>
      </c>
      <c r="O161" s="108" t="str">
        <f>IF(D161="","",VLOOKUP(D161,ENTRANTS!$A$1:$H$1000,6,0))</f>
        <v/>
      </c>
      <c r="P161" s="86" t="str">
        <f t="shared" si="40"/>
        <v/>
      </c>
      <c r="Q161" s="31"/>
      <c r="R161" s="3" t="str">
        <f t="shared" si="41"/>
        <v/>
      </c>
      <c r="S161" s="4" t="str">
        <f>IF(D161="","",COUNTIF($R$2:R161,R161))</f>
        <v/>
      </c>
      <c r="T161" s="5" t="str">
        <f t="shared" si="45"/>
        <v/>
      </c>
      <c r="U161" s="35" t="str">
        <f>IF(AND(S161=4,K161="M",NOT(O161="Unattached")),SUMIF(R$2:R161,R161,L$2:L161),"")</f>
        <v/>
      </c>
      <c r="V161" s="5" t="str">
        <f t="shared" si="46"/>
        <v/>
      </c>
      <c r="W161" s="35" t="str">
        <f>IF(AND(S161=3,K161="F",NOT(O161="Unattached")),SUMIF(R$2:R161,R161,L$2:L161),"")</f>
        <v/>
      </c>
      <c r="X161" s="6" t="str">
        <f t="shared" si="37"/>
        <v/>
      </c>
      <c r="Y161" s="6" t="str">
        <f t="shared" si="42"/>
        <v/>
      </c>
      <c r="Z161" s="33" t="str">
        <f t="shared" si="38"/>
        <v xml:space="preserve"> </v>
      </c>
      <c r="AA161" s="33" t="str">
        <f>IF(K161="M",IF(S161&lt;&gt;4,"",VLOOKUP(CONCATENATE(R161," ",(S161-3)),$Z$2:AD161,5,0)),IF(S161&lt;&gt;3,"",VLOOKUP(CONCATENATE(R161," ",(S161-2)),$Z$2:AD161,5,0)))</f>
        <v/>
      </c>
      <c r="AB161" s="33" t="str">
        <f>IF(K161="M",IF(S161&lt;&gt;4,"",VLOOKUP(CONCATENATE(R161," ",(S161-2)),$Z$2:AD161,5,0)),IF(S161&lt;&gt;3,"",VLOOKUP(CONCATENATE(R161," ",(S161-1)),$Z$2:AD161,5,0)))</f>
        <v/>
      </c>
      <c r="AC161" s="33" t="str">
        <f>IF(K161="M",IF(S161&lt;&gt;4,"",VLOOKUP(CONCATENATE(R161," ",(S161-1)),$Z$2:AD161,5,0)),IF(S161&lt;&gt;3,"",VLOOKUP(CONCATENATE(R161," ",(S161)),$Z$2:AD161,5,0)))</f>
        <v/>
      </c>
      <c r="AD161" s="33" t="str">
        <f t="shared" si="43"/>
        <v/>
      </c>
    </row>
    <row r="162" spans="1:30" x14ac:dyDescent="0.25">
      <c r="A162" s="65" t="str">
        <f t="shared" si="35"/>
        <v/>
      </c>
      <c r="B162" s="65" t="str">
        <f t="shared" si="36"/>
        <v/>
      </c>
      <c r="C162" s="103">
        <v>161</v>
      </c>
      <c r="D162" s="99"/>
      <c r="E162" s="100">
        <f t="shared" si="44"/>
        <v>1</v>
      </c>
      <c r="F162" s="100"/>
      <c r="G162" s="100"/>
      <c r="H162" s="107" t="str">
        <f t="shared" si="39"/>
        <v/>
      </c>
      <c r="I162" s="108" t="str">
        <f>IF(D162="","",VLOOKUP(D162,ENTRANTS!$A$1:$H$1000,2,0))</f>
        <v/>
      </c>
      <c r="J162" s="108" t="str">
        <f>IF(D162="","",VLOOKUP(D162,ENTRANTS!$A$1:$H$1000,3,0))</f>
        <v/>
      </c>
      <c r="K162" s="103" t="str">
        <f>IF(D162="","",LEFT(VLOOKUP(D162,ENTRANTS!$A$1:$H$1000,5,0),1))</f>
        <v/>
      </c>
      <c r="L162" s="103" t="str">
        <f>IF(D162="","",COUNTIF($K$2:K162,K162))</f>
        <v/>
      </c>
      <c r="M162" s="103" t="str">
        <f>IF(D162="","",VLOOKUP(D162,ENTRANTS!$A$1:$H$1000,4,0))</f>
        <v/>
      </c>
      <c r="N162" s="103" t="str">
        <f>IF(D162="","",COUNTIF($M$2:M162,M162))</f>
        <v/>
      </c>
      <c r="O162" s="108" t="str">
        <f>IF(D162="","",VLOOKUP(D162,ENTRANTS!$A$1:$H$1000,6,0))</f>
        <v/>
      </c>
      <c r="P162" s="86" t="str">
        <f t="shared" si="40"/>
        <v/>
      </c>
      <c r="Q162" s="31"/>
      <c r="R162" s="3" t="str">
        <f t="shared" si="41"/>
        <v/>
      </c>
      <c r="S162" s="4" t="str">
        <f>IF(D162="","",COUNTIF($R$2:R162,R162))</f>
        <v/>
      </c>
      <c r="T162" s="5" t="str">
        <f t="shared" si="45"/>
        <v/>
      </c>
      <c r="U162" s="35" t="str">
        <f>IF(AND(S162=4,K162="M",NOT(O162="Unattached")),SUMIF(R$2:R162,R162,L$2:L162),"")</f>
        <v/>
      </c>
      <c r="V162" s="5" t="str">
        <f t="shared" si="46"/>
        <v/>
      </c>
      <c r="W162" s="35" t="str">
        <f>IF(AND(S162=3,K162="F",NOT(O162="Unattached")),SUMIF(R$2:R162,R162,L$2:L162),"")</f>
        <v/>
      </c>
      <c r="X162" s="6" t="str">
        <f t="shared" si="37"/>
        <v/>
      </c>
      <c r="Y162" s="6" t="str">
        <f t="shared" si="42"/>
        <v/>
      </c>
      <c r="Z162" s="33" t="str">
        <f t="shared" si="38"/>
        <v xml:space="preserve"> </v>
      </c>
      <c r="AA162" s="33" t="str">
        <f>IF(K162="M",IF(S162&lt;&gt;4,"",VLOOKUP(CONCATENATE(R162," ",(S162-3)),$Z$2:AD162,5,0)),IF(S162&lt;&gt;3,"",VLOOKUP(CONCATENATE(R162," ",(S162-2)),$Z$2:AD162,5,0)))</f>
        <v/>
      </c>
      <c r="AB162" s="33" t="str">
        <f>IF(K162="M",IF(S162&lt;&gt;4,"",VLOOKUP(CONCATENATE(R162," ",(S162-2)),$Z$2:AD162,5,0)),IF(S162&lt;&gt;3,"",VLOOKUP(CONCATENATE(R162," ",(S162-1)),$Z$2:AD162,5,0)))</f>
        <v/>
      </c>
      <c r="AC162" s="33" t="str">
        <f>IF(K162="M",IF(S162&lt;&gt;4,"",VLOOKUP(CONCATENATE(R162," ",(S162-1)),$Z$2:AD162,5,0)),IF(S162&lt;&gt;3,"",VLOOKUP(CONCATENATE(R162," ",(S162)),$Z$2:AD162,5,0)))</f>
        <v/>
      </c>
      <c r="AD162" s="33" t="str">
        <f t="shared" si="43"/>
        <v/>
      </c>
    </row>
    <row r="163" spans="1:30" x14ac:dyDescent="0.25">
      <c r="A163" s="65" t="str">
        <f t="shared" si="35"/>
        <v/>
      </c>
      <c r="B163" s="65" t="str">
        <f t="shared" si="36"/>
        <v/>
      </c>
      <c r="C163" s="103">
        <v>162</v>
      </c>
      <c r="D163" s="99"/>
      <c r="E163" s="100">
        <f t="shared" si="44"/>
        <v>1</v>
      </c>
      <c r="F163" s="100"/>
      <c r="G163" s="100"/>
      <c r="H163" s="107" t="str">
        <f t="shared" si="39"/>
        <v/>
      </c>
      <c r="I163" s="108" t="str">
        <f>IF(D163="","",VLOOKUP(D163,ENTRANTS!$A$1:$H$1000,2,0))</f>
        <v/>
      </c>
      <c r="J163" s="108" t="str">
        <f>IF(D163="","",VLOOKUP(D163,ENTRANTS!$A$1:$H$1000,3,0))</f>
        <v/>
      </c>
      <c r="K163" s="103" t="str">
        <f>IF(D163="","",LEFT(VLOOKUP(D163,ENTRANTS!$A$1:$H$1000,5,0),1))</f>
        <v/>
      </c>
      <c r="L163" s="103" t="str">
        <f>IF(D163="","",COUNTIF($K$2:K163,K163))</f>
        <v/>
      </c>
      <c r="M163" s="103" t="str">
        <f>IF(D163="","",VLOOKUP(D163,ENTRANTS!$A$1:$H$1000,4,0))</f>
        <v/>
      </c>
      <c r="N163" s="103" t="str">
        <f>IF(D163="","",COUNTIF($M$2:M163,M163))</f>
        <v/>
      </c>
      <c r="O163" s="108" t="str">
        <f>IF(D163="","",VLOOKUP(D163,ENTRANTS!$A$1:$H$1000,6,0))</f>
        <v/>
      </c>
      <c r="P163" s="86" t="str">
        <f t="shared" si="40"/>
        <v/>
      </c>
      <c r="Q163" s="31"/>
      <c r="R163" s="3" t="str">
        <f t="shared" si="41"/>
        <v/>
      </c>
      <c r="S163" s="4" t="str">
        <f>IF(D163="","",COUNTIF($R$2:R163,R163))</f>
        <v/>
      </c>
      <c r="T163" s="5" t="str">
        <f t="shared" si="45"/>
        <v/>
      </c>
      <c r="U163" s="35" t="str">
        <f>IF(AND(S163=4,K163="M",NOT(O163="Unattached")),SUMIF(R$2:R163,R163,L$2:L163),"")</f>
        <v/>
      </c>
      <c r="V163" s="5" t="str">
        <f t="shared" si="46"/>
        <v/>
      </c>
      <c r="W163" s="35" t="str">
        <f>IF(AND(S163=3,K163="F",NOT(O163="Unattached")),SUMIF(R$2:R163,R163,L$2:L163),"")</f>
        <v/>
      </c>
      <c r="X163" s="6" t="str">
        <f t="shared" si="37"/>
        <v/>
      </c>
      <c r="Y163" s="6" t="str">
        <f t="shared" si="42"/>
        <v/>
      </c>
      <c r="Z163" s="33" t="str">
        <f t="shared" si="38"/>
        <v xml:space="preserve"> </v>
      </c>
      <c r="AA163" s="33" t="str">
        <f>IF(K163="M",IF(S163&lt;&gt;4,"",VLOOKUP(CONCATENATE(R163," ",(S163-3)),$Z$2:AD163,5,0)),IF(S163&lt;&gt;3,"",VLOOKUP(CONCATENATE(R163," ",(S163-2)),$Z$2:AD163,5,0)))</f>
        <v/>
      </c>
      <c r="AB163" s="33" t="str">
        <f>IF(K163="M",IF(S163&lt;&gt;4,"",VLOOKUP(CONCATENATE(R163," ",(S163-2)),$Z$2:AD163,5,0)),IF(S163&lt;&gt;3,"",VLOOKUP(CONCATENATE(R163," ",(S163-1)),$Z$2:AD163,5,0)))</f>
        <v/>
      </c>
      <c r="AC163" s="33" t="str">
        <f>IF(K163="M",IF(S163&lt;&gt;4,"",VLOOKUP(CONCATENATE(R163," ",(S163-1)),$Z$2:AD163,5,0)),IF(S163&lt;&gt;3,"",VLOOKUP(CONCATENATE(R163," ",(S163)),$Z$2:AD163,5,0)))</f>
        <v/>
      </c>
      <c r="AD163" s="33" t="str">
        <f t="shared" si="43"/>
        <v/>
      </c>
    </row>
    <row r="164" spans="1:30" x14ac:dyDescent="0.25">
      <c r="A164" s="65" t="str">
        <f t="shared" si="35"/>
        <v/>
      </c>
      <c r="B164" s="65" t="str">
        <f t="shared" si="36"/>
        <v/>
      </c>
      <c r="C164" s="103">
        <v>163</v>
      </c>
      <c r="D164" s="99"/>
      <c r="E164" s="100">
        <f t="shared" si="44"/>
        <v>1</v>
      </c>
      <c r="F164" s="100"/>
      <c r="G164" s="100"/>
      <c r="H164" s="107" t="str">
        <f t="shared" si="39"/>
        <v/>
      </c>
      <c r="I164" s="108" t="str">
        <f>IF(D164="","",VLOOKUP(D164,ENTRANTS!$A$1:$H$1000,2,0))</f>
        <v/>
      </c>
      <c r="J164" s="108" t="str">
        <f>IF(D164="","",VLOOKUP(D164,ENTRANTS!$A$1:$H$1000,3,0))</f>
        <v/>
      </c>
      <c r="K164" s="103" t="str">
        <f>IF(D164="","",LEFT(VLOOKUP(D164,ENTRANTS!$A$1:$H$1000,5,0),1))</f>
        <v/>
      </c>
      <c r="L164" s="103" t="str">
        <f>IF(D164="","",COUNTIF($K$2:K164,K164))</f>
        <v/>
      </c>
      <c r="M164" s="103" t="str">
        <f>IF(D164="","",VLOOKUP(D164,ENTRANTS!$A$1:$H$1000,4,0))</f>
        <v/>
      </c>
      <c r="N164" s="103" t="str">
        <f>IF(D164="","",COUNTIF($M$2:M164,M164))</f>
        <v/>
      </c>
      <c r="O164" s="108" t="str">
        <f>IF(D164="","",VLOOKUP(D164,ENTRANTS!$A$1:$H$1000,6,0))</f>
        <v/>
      </c>
      <c r="P164" s="86" t="str">
        <f t="shared" si="40"/>
        <v/>
      </c>
      <c r="Q164" s="31"/>
      <c r="R164" s="3" t="str">
        <f t="shared" si="41"/>
        <v/>
      </c>
      <c r="S164" s="4" t="str">
        <f>IF(D164="","",COUNTIF($R$2:R164,R164))</f>
        <v/>
      </c>
      <c r="T164" s="5" t="str">
        <f t="shared" si="45"/>
        <v/>
      </c>
      <c r="U164" s="35" t="str">
        <f>IF(AND(S164=4,K164="M",NOT(O164="Unattached")),SUMIF(R$2:R164,R164,L$2:L164),"")</f>
        <v/>
      </c>
      <c r="V164" s="5" t="str">
        <f t="shared" si="46"/>
        <v/>
      </c>
      <c r="W164" s="35" t="str">
        <f>IF(AND(S164=3,K164="F",NOT(O164="Unattached")),SUMIF(R$2:R164,R164,L$2:L164),"")</f>
        <v/>
      </c>
      <c r="X164" s="6" t="str">
        <f t="shared" si="37"/>
        <v/>
      </c>
      <c r="Y164" s="6" t="str">
        <f t="shared" si="42"/>
        <v/>
      </c>
      <c r="Z164" s="33" t="str">
        <f t="shared" si="38"/>
        <v xml:space="preserve"> </v>
      </c>
      <c r="AA164" s="33" t="str">
        <f>IF(K164="M",IF(S164&lt;&gt;4,"",VLOOKUP(CONCATENATE(R164," ",(S164-3)),$Z$2:AD164,5,0)),IF(S164&lt;&gt;3,"",VLOOKUP(CONCATENATE(R164," ",(S164-2)),$Z$2:AD164,5,0)))</f>
        <v/>
      </c>
      <c r="AB164" s="33" t="str">
        <f>IF(K164="M",IF(S164&lt;&gt;4,"",VLOOKUP(CONCATENATE(R164," ",(S164-2)),$Z$2:AD164,5,0)),IF(S164&lt;&gt;3,"",VLOOKUP(CONCATENATE(R164," ",(S164-1)),$Z$2:AD164,5,0)))</f>
        <v/>
      </c>
      <c r="AC164" s="33" t="str">
        <f>IF(K164="M",IF(S164&lt;&gt;4,"",VLOOKUP(CONCATENATE(R164," ",(S164-1)),$Z$2:AD164,5,0)),IF(S164&lt;&gt;3,"",VLOOKUP(CONCATENATE(R164," ",(S164)),$Z$2:AD164,5,0)))</f>
        <v/>
      </c>
      <c r="AD164" s="33" t="str">
        <f t="shared" si="43"/>
        <v/>
      </c>
    </row>
    <row r="165" spans="1:30" x14ac:dyDescent="0.25">
      <c r="A165" s="65" t="str">
        <f t="shared" si="35"/>
        <v/>
      </c>
      <c r="B165" s="65" t="str">
        <f t="shared" si="36"/>
        <v/>
      </c>
      <c r="C165" s="103">
        <v>164</v>
      </c>
      <c r="D165" s="99"/>
      <c r="E165" s="100">
        <f t="shared" si="44"/>
        <v>1</v>
      </c>
      <c r="F165" s="100"/>
      <c r="G165" s="100"/>
      <c r="H165" s="107" t="str">
        <f t="shared" si="39"/>
        <v/>
      </c>
      <c r="I165" s="108" t="str">
        <f>IF(D165="","",VLOOKUP(D165,ENTRANTS!$A$1:$H$1000,2,0))</f>
        <v/>
      </c>
      <c r="J165" s="108" t="str">
        <f>IF(D165="","",VLOOKUP(D165,ENTRANTS!$A$1:$H$1000,3,0))</f>
        <v/>
      </c>
      <c r="K165" s="103" t="str">
        <f>IF(D165="","",LEFT(VLOOKUP(D165,ENTRANTS!$A$1:$H$1000,5,0),1))</f>
        <v/>
      </c>
      <c r="L165" s="103" t="str">
        <f>IF(D165="","",COUNTIF($K$2:K165,K165))</f>
        <v/>
      </c>
      <c r="M165" s="103" t="str">
        <f>IF(D165="","",VLOOKUP(D165,ENTRANTS!$A$1:$H$1000,4,0))</f>
        <v/>
      </c>
      <c r="N165" s="103" t="str">
        <f>IF(D165="","",COUNTIF($M$2:M165,M165))</f>
        <v/>
      </c>
      <c r="O165" s="108" t="str">
        <f>IF(D165="","",VLOOKUP(D165,ENTRANTS!$A$1:$H$1000,6,0))</f>
        <v/>
      </c>
      <c r="P165" s="86" t="str">
        <f t="shared" si="40"/>
        <v/>
      </c>
      <c r="Q165" s="31"/>
      <c r="R165" s="3" t="str">
        <f t="shared" si="41"/>
        <v/>
      </c>
      <c r="S165" s="4" t="str">
        <f>IF(D165="","",COUNTIF($R$2:R165,R165))</f>
        <v/>
      </c>
      <c r="T165" s="5" t="str">
        <f t="shared" si="45"/>
        <v/>
      </c>
      <c r="U165" s="35" t="str">
        <f>IF(AND(S165=4,K165="M",NOT(O165="Unattached")),SUMIF(R$2:R165,R165,L$2:L165),"")</f>
        <v/>
      </c>
      <c r="V165" s="5" t="str">
        <f t="shared" si="46"/>
        <v/>
      </c>
      <c r="W165" s="35" t="str">
        <f>IF(AND(S165=3,K165="F",NOT(O165="Unattached")),SUMIF(R$2:R165,R165,L$2:L165),"")</f>
        <v/>
      </c>
      <c r="X165" s="6" t="str">
        <f t="shared" si="37"/>
        <v/>
      </c>
      <c r="Y165" s="6" t="str">
        <f t="shared" si="42"/>
        <v/>
      </c>
      <c r="Z165" s="33" t="str">
        <f t="shared" si="38"/>
        <v xml:space="preserve"> </v>
      </c>
      <c r="AA165" s="33" t="str">
        <f>IF(K165="M",IF(S165&lt;&gt;4,"",VLOOKUP(CONCATENATE(R165," ",(S165-3)),$Z$2:AD165,5,0)),IF(S165&lt;&gt;3,"",VLOOKUP(CONCATENATE(R165," ",(S165-2)),$Z$2:AD165,5,0)))</f>
        <v/>
      </c>
      <c r="AB165" s="33" t="str">
        <f>IF(K165="M",IF(S165&lt;&gt;4,"",VLOOKUP(CONCATENATE(R165," ",(S165-2)),$Z$2:AD165,5,0)),IF(S165&lt;&gt;3,"",VLOOKUP(CONCATENATE(R165," ",(S165-1)),$Z$2:AD165,5,0)))</f>
        <v/>
      </c>
      <c r="AC165" s="33" t="str">
        <f>IF(K165="M",IF(S165&lt;&gt;4,"",VLOOKUP(CONCATENATE(R165," ",(S165-1)),$Z$2:AD165,5,0)),IF(S165&lt;&gt;3,"",VLOOKUP(CONCATENATE(R165," ",(S165)),$Z$2:AD165,5,0)))</f>
        <v/>
      </c>
      <c r="AD165" s="33" t="str">
        <f t="shared" si="43"/>
        <v/>
      </c>
    </row>
    <row r="166" spans="1:30" x14ac:dyDescent="0.25">
      <c r="A166" s="65" t="str">
        <f t="shared" si="35"/>
        <v/>
      </c>
      <c r="B166" s="65" t="str">
        <f t="shared" si="36"/>
        <v/>
      </c>
      <c r="C166" s="103">
        <v>165</v>
      </c>
      <c r="D166" s="99"/>
      <c r="E166" s="100">
        <f t="shared" si="44"/>
        <v>1</v>
      </c>
      <c r="F166" s="100"/>
      <c r="G166" s="100"/>
      <c r="H166" s="107" t="str">
        <f t="shared" si="39"/>
        <v/>
      </c>
      <c r="I166" s="108" t="str">
        <f>IF(D166="","",VLOOKUP(D166,ENTRANTS!$A$1:$H$1000,2,0))</f>
        <v/>
      </c>
      <c r="J166" s="108" t="str">
        <f>IF(D166="","",VLOOKUP(D166,ENTRANTS!$A$1:$H$1000,3,0))</f>
        <v/>
      </c>
      <c r="K166" s="103" t="str">
        <f>IF(D166="","",LEFT(VLOOKUP(D166,ENTRANTS!$A$1:$H$1000,5,0),1))</f>
        <v/>
      </c>
      <c r="L166" s="103" t="str">
        <f>IF(D166="","",COUNTIF($K$2:K166,K166))</f>
        <v/>
      </c>
      <c r="M166" s="103" t="str">
        <f>IF(D166="","",VLOOKUP(D166,ENTRANTS!$A$1:$H$1000,4,0))</f>
        <v/>
      </c>
      <c r="N166" s="103" t="str">
        <f>IF(D166="","",COUNTIF($M$2:M166,M166))</f>
        <v/>
      </c>
      <c r="O166" s="108" t="str">
        <f>IF(D166="","",VLOOKUP(D166,ENTRANTS!$A$1:$H$1000,6,0))</f>
        <v/>
      </c>
      <c r="P166" s="86" t="str">
        <f t="shared" si="40"/>
        <v/>
      </c>
      <c r="Q166" s="31"/>
      <c r="R166" s="3" t="str">
        <f t="shared" si="41"/>
        <v/>
      </c>
      <c r="S166" s="4" t="str">
        <f>IF(D166="","",COUNTIF($R$2:R166,R166))</f>
        <v/>
      </c>
      <c r="T166" s="5" t="str">
        <f t="shared" si="45"/>
        <v/>
      </c>
      <c r="U166" s="35" t="str">
        <f>IF(AND(S166=4,K166="M",NOT(O166="Unattached")),SUMIF(R$2:R166,R166,L$2:L166),"")</f>
        <v/>
      </c>
      <c r="V166" s="5" t="str">
        <f t="shared" si="46"/>
        <v/>
      </c>
      <c r="W166" s="35" t="str">
        <f>IF(AND(S166=3,K166="F",NOT(O166="Unattached")),SUMIF(R$2:R166,R166,L$2:L166),"")</f>
        <v/>
      </c>
      <c r="X166" s="6" t="str">
        <f t="shared" si="37"/>
        <v/>
      </c>
      <c r="Y166" s="6" t="str">
        <f t="shared" si="42"/>
        <v/>
      </c>
      <c r="Z166" s="33" t="str">
        <f t="shared" si="38"/>
        <v xml:space="preserve"> </v>
      </c>
      <c r="AA166" s="33" t="str">
        <f>IF(K166="M",IF(S166&lt;&gt;4,"",VLOOKUP(CONCATENATE(R166," ",(S166-3)),$Z$2:AD166,5,0)),IF(S166&lt;&gt;3,"",VLOOKUP(CONCATENATE(R166," ",(S166-2)),$Z$2:AD166,5,0)))</f>
        <v/>
      </c>
      <c r="AB166" s="33" t="str">
        <f>IF(K166="M",IF(S166&lt;&gt;4,"",VLOOKUP(CONCATENATE(R166," ",(S166-2)),$Z$2:AD166,5,0)),IF(S166&lt;&gt;3,"",VLOOKUP(CONCATENATE(R166," ",(S166-1)),$Z$2:AD166,5,0)))</f>
        <v/>
      </c>
      <c r="AC166" s="33" t="str">
        <f>IF(K166="M",IF(S166&lt;&gt;4,"",VLOOKUP(CONCATENATE(R166," ",(S166-1)),$Z$2:AD166,5,0)),IF(S166&lt;&gt;3,"",VLOOKUP(CONCATENATE(R166," ",(S166)),$Z$2:AD166,5,0)))</f>
        <v/>
      </c>
      <c r="AD166" s="33" t="str">
        <f t="shared" si="43"/>
        <v/>
      </c>
    </row>
    <row r="167" spans="1:30" x14ac:dyDescent="0.25">
      <c r="A167" s="65" t="str">
        <f t="shared" si="35"/>
        <v/>
      </c>
      <c r="B167" s="65" t="str">
        <f t="shared" si="36"/>
        <v/>
      </c>
      <c r="C167" s="103">
        <v>166</v>
      </c>
      <c r="D167" s="99"/>
      <c r="E167" s="100">
        <f t="shared" si="44"/>
        <v>1</v>
      </c>
      <c r="F167" s="100"/>
      <c r="G167" s="100"/>
      <c r="H167" s="107" t="str">
        <f t="shared" si="39"/>
        <v/>
      </c>
      <c r="I167" s="108" t="str">
        <f>IF(D167="","",VLOOKUP(D167,ENTRANTS!$A$1:$H$1000,2,0))</f>
        <v/>
      </c>
      <c r="J167" s="108" t="str">
        <f>IF(D167="","",VLOOKUP(D167,ENTRANTS!$A$1:$H$1000,3,0))</f>
        <v/>
      </c>
      <c r="K167" s="103" t="str">
        <f>IF(D167="","",LEFT(VLOOKUP(D167,ENTRANTS!$A$1:$H$1000,5,0),1))</f>
        <v/>
      </c>
      <c r="L167" s="103" t="str">
        <f>IF(D167="","",COUNTIF($K$2:K167,K167))</f>
        <v/>
      </c>
      <c r="M167" s="103" t="str">
        <f>IF(D167="","",VLOOKUP(D167,ENTRANTS!$A$1:$H$1000,4,0))</f>
        <v/>
      </c>
      <c r="N167" s="103" t="str">
        <f>IF(D167="","",COUNTIF($M$2:M167,M167))</f>
        <v/>
      </c>
      <c r="O167" s="108" t="str">
        <f>IF(D167="","",VLOOKUP(D167,ENTRANTS!$A$1:$H$1000,6,0))</f>
        <v/>
      </c>
      <c r="P167" s="86" t="str">
        <f t="shared" si="40"/>
        <v/>
      </c>
      <c r="Q167" s="31"/>
      <c r="R167" s="3" t="str">
        <f t="shared" si="41"/>
        <v/>
      </c>
      <c r="S167" s="4" t="str">
        <f>IF(D167="","",COUNTIF($R$2:R167,R167))</f>
        <v/>
      </c>
      <c r="T167" s="5" t="str">
        <f t="shared" si="45"/>
        <v/>
      </c>
      <c r="U167" s="35" t="str">
        <f>IF(AND(S167=4,K167="M",NOT(O167="Unattached")),SUMIF(R$2:R167,R167,L$2:L167),"")</f>
        <v/>
      </c>
      <c r="V167" s="5" t="str">
        <f t="shared" si="46"/>
        <v/>
      </c>
      <c r="W167" s="35" t="str">
        <f>IF(AND(S167=3,K167="F",NOT(O167="Unattached")),SUMIF(R$2:R167,R167,L$2:L167),"")</f>
        <v/>
      </c>
      <c r="X167" s="6" t="str">
        <f t="shared" si="37"/>
        <v/>
      </c>
      <c r="Y167" s="6" t="str">
        <f t="shared" si="42"/>
        <v/>
      </c>
      <c r="Z167" s="33" t="str">
        <f t="shared" si="38"/>
        <v xml:space="preserve"> </v>
      </c>
      <c r="AA167" s="33" t="str">
        <f>IF(K167="M",IF(S167&lt;&gt;4,"",VLOOKUP(CONCATENATE(R167," ",(S167-3)),$Z$2:AD167,5,0)),IF(S167&lt;&gt;3,"",VLOOKUP(CONCATENATE(R167," ",(S167-2)),$Z$2:AD167,5,0)))</f>
        <v/>
      </c>
      <c r="AB167" s="33" t="str">
        <f>IF(K167="M",IF(S167&lt;&gt;4,"",VLOOKUP(CONCATENATE(R167," ",(S167-2)),$Z$2:AD167,5,0)),IF(S167&lt;&gt;3,"",VLOOKUP(CONCATENATE(R167," ",(S167-1)),$Z$2:AD167,5,0)))</f>
        <v/>
      </c>
      <c r="AC167" s="33" t="str">
        <f>IF(K167="M",IF(S167&lt;&gt;4,"",VLOOKUP(CONCATENATE(R167," ",(S167-1)),$Z$2:AD167,5,0)),IF(S167&lt;&gt;3,"",VLOOKUP(CONCATENATE(R167," ",(S167)),$Z$2:AD167,5,0)))</f>
        <v/>
      </c>
      <c r="AD167" s="33" t="str">
        <f t="shared" si="43"/>
        <v/>
      </c>
    </row>
    <row r="168" spans="1:30" x14ac:dyDescent="0.25">
      <c r="A168" s="65" t="str">
        <f t="shared" si="35"/>
        <v/>
      </c>
      <c r="B168" s="65" t="str">
        <f t="shared" si="36"/>
        <v/>
      </c>
      <c r="C168" s="103">
        <v>167</v>
      </c>
      <c r="D168" s="99"/>
      <c r="E168" s="100">
        <f t="shared" si="44"/>
        <v>1</v>
      </c>
      <c r="F168" s="100"/>
      <c r="G168" s="100"/>
      <c r="H168" s="107" t="str">
        <f t="shared" si="39"/>
        <v/>
      </c>
      <c r="I168" s="108" t="str">
        <f>IF(D168="","",VLOOKUP(D168,ENTRANTS!$A$1:$H$1000,2,0))</f>
        <v/>
      </c>
      <c r="J168" s="108" t="str">
        <f>IF(D168="","",VLOOKUP(D168,ENTRANTS!$A$1:$H$1000,3,0))</f>
        <v/>
      </c>
      <c r="K168" s="103" t="str">
        <f>IF(D168="","",LEFT(VLOOKUP(D168,ENTRANTS!$A$1:$H$1000,5,0),1))</f>
        <v/>
      </c>
      <c r="L168" s="103" t="str">
        <f>IF(D168="","",COUNTIF($K$2:K168,K168))</f>
        <v/>
      </c>
      <c r="M168" s="103" t="str">
        <f>IF(D168="","",VLOOKUP(D168,ENTRANTS!$A$1:$H$1000,4,0))</f>
        <v/>
      </c>
      <c r="N168" s="103" t="str">
        <f>IF(D168="","",COUNTIF($M$2:M168,M168))</f>
        <v/>
      </c>
      <c r="O168" s="108" t="str">
        <f>IF(D168="","",VLOOKUP(D168,ENTRANTS!$A$1:$H$1000,6,0))</f>
        <v/>
      </c>
      <c r="P168" s="86" t="str">
        <f t="shared" si="40"/>
        <v/>
      </c>
      <c r="Q168" s="31"/>
      <c r="R168" s="3" t="str">
        <f t="shared" si="41"/>
        <v/>
      </c>
      <c r="S168" s="4" t="str">
        <f>IF(D168="","",COUNTIF($R$2:R168,R168))</f>
        <v/>
      </c>
      <c r="T168" s="5" t="str">
        <f t="shared" si="45"/>
        <v/>
      </c>
      <c r="U168" s="35" t="str">
        <f>IF(AND(S168=4,K168="M",NOT(O168="Unattached")),SUMIF(R$2:R168,R168,L$2:L168),"")</f>
        <v/>
      </c>
      <c r="V168" s="5" t="str">
        <f t="shared" si="46"/>
        <v/>
      </c>
      <c r="W168" s="35" t="str">
        <f>IF(AND(S168=3,K168="F",NOT(O168="Unattached")),SUMIF(R$2:R168,R168,L$2:L168),"")</f>
        <v/>
      </c>
      <c r="X168" s="6" t="str">
        <f t="shared" si="37"/>
        <v/>
      </c>
      <c r="Y168" s="6" t="str">
        <f t="shared" si="42"/>
        <v/>
      </c>
      <c r="Z168" s="33" t="str">
        <f t="shared" si="38"/>
        <v xml:space="preserve"> </v>
      </c>
      <c r="AA168" s="33" t="str">
        <f>IF(K168="M",IF(S168&lt;&gt;4,"",VLOOKUP(CONCATENATE(R168," ",(S168-3)),$Z$2:AD168,5,0)),IF(S168&lt;&gt;3,"",VLOOKUP(CONCATENATE(R168," ",(S168-2)),$Z$2:AD168,5,0)))</f>
        <v/>
      </c>
      <c r="AB168" s="33" t="str">
        <f>IF(K168="M",IF(S168&lt;&gt;4,"",VLOOKUP(CONCATENATE(R168," ",(S168-2)),$Z$2:AD168,5,0)),IF(S168&lt;&gt;3,"",VLOOKUP(CONCATENATE(R168," ",(S168-1)),$Z$2:AD168,5,0)))</f>
        <v/>
      </c>
      <c r="AC168" s="33" t="str">
        <f>IF(K168="M",IF(S168&lt;&gt;4,"",VLOOKUP(CONCATENATE(R168," ",(S168-1)),$Z$2:AD168,5,0)),IF(S168&lt;&gt;3,"",VLOOKUP(CONCATENATE(R168," ",(S168)),$Z$2:AD168,5,0)))</f>
        <v/>
      </c>
      <c r="AD168" s="33" t="str">
        <f t="shared" si="43"/>
        <v/>
      </c>
    </row>
    <row r="169" spans="1:30" x14ac:dyDescent="0.25">
      <c r="A169" s="65" t="str">
        <f t="shared" si="35"/>
        <v/>
      </c>
      <c r="B169" s="65" t="str">
        <f t="shared" si="36"/>
        <v/>
      </c>
      <c r="C169" s="103">
        <v>168</v>
      </c>
      <c r="D169" s="99"/>
      <c r="E169" s="100">
        <f t="shared" si="44"/>
        <v>1</v>
      </c>
      <c r="F169" s="100"/>
      <c r="G169" s="100"/>
      <c r="H169" s="107" t="str">
        <f t="shared" si="39"/>
        <v/>
      </c>
      <c r="I169" s="108" t="str">
        <f>IF(D169="","",VLOOKUP(D169,ENTRANTS!$A$1:$H$1000,2,0))</f>
        <v/>
      </c>
      <c r="J169" s="108" t="str">
        <f>IF(D169="","",VLOOKUP(D169,ENTRANTS!$A$1:$H$1000,3,0))</f>
        <v/>
      </c>
      <c r="K169" s="103" t="str">
        <f>IF(D169="","",LEFT(VLOOKUP(D169,ENTRANTS!$A$1:$H$1000,5,0),1))</f>
        <v/>
      </c>
      <c r="L169" s="103" t="str">
        <f>IF(D169="","",COUNTIF($K$2:K169,K169))</f>
        <v/>
      </c>
      <c r="M169" s="103" t="str">
        <f>IF(D169="","",VLOOKUP(D169,ENTRANTS!$A$1:$H$1000,4,0))</f>
        <v/>
      </c>
      <c r="N169" s="103" t="str">
        <f>IF(D169="","",COUNTIF($M$2:M169,M169))</f>
        <v/>
      </c>
      <c r="O169" s="108" t="str">
        <f>IF(D169="","",VLOOKUP(D169,ENTRANTS!$A$1:$H$1000,6,0))</f>
        <v/>
      </c>
      <c r="P169" s="86" t="str">
        <f t="shared" si="40"/>
        <v/>
      </c>
      <c r="Q169" s="31"/>
      <c r="R169" s="3" t="str">
        <f t="shared" si="41"/>
        <v/>
      </c>
      <c r="S169" s="4" t="str">
        <f>IF(D169="","",COUNTIF($R$2:R169,R169))</f>
        <v/>
      </c>
      <c r="T169" s="5" t="str">
        <f t="shared" si="45"/>
        <v/>
      </c>
      <c r="U169" s="35" t="str">
        <f>IF(AND(S169=4,K169="M",NOT(O169="Unattached")),SUMIF(R$2:R169,R169,L$2:L169),"")</f>
        <v/>
      </c>
      <c r="V169" s="5" t="str">
        <f t="shared" si="46"/>
        <v/>
      </c>
      <c r="W169" s="35" t="str">
        <f>IF(AND(S169=3,K169="F",NOT(O169="Unattached")),SUMIF(R$2:R169,R169,L$2:L169),"")</f>
        <v/>
      </c>
      <c r="X169" s="6" t="str">
        <f t="shared" si="37"/>
        <v/>
      </c>
      <c r="Y169" s="6" t="str">
        <f t="shared" si="42"/>
        <v/>
      </c>
      <c r="Z169" s="33" t="str">
        <f t="shared" si="38"/>
        <v xml:space="preserve"> </v>
      </c>
      <c r="AA169" s="33" t="str">
        <f>IF(K169="M",IF(S169&lt;&gt;4,"",VLOOKUP(CONCATENATE(R169," ",(S169-3)),$Z$2:AD169,5,0)),IF(S169&lt;&gt;3,"",VLOOKUP(CONCATENATE(R169," ",(S169-2)),$Z$2:AD169,5,0)))</f>
        <v/>
      </c>
      <c r="AB169" s="33" t="str">
        <f>IF(K169="M",IF(S169&lt;&gt;4,"",VLOOKUP(CONCATENATE(R169," ",(S169-2)),$Z$2:AD169,5,0)),IF(S169&lt;&gt;3,"",VLOOKUP(CONCATENATE(R169," ",(S169-1)),$Z$2:AD169,5,0)))</f>
        <v/>
      </c>
      <c r="AC169" s="33" t="str">
        <f>IF(K169="M",IF(S169&lt;&gt;4,"",VLOOKUP(CONCATENATE(R169," ",(S169-1)),$Z$2:AD169,5,0)),IF(S169&lt;&gt;3,"",VLOOKUP(CONCATENATE(R169," ",(S169)),$Z$2:AD169,5,0)))</f>
        <v/>
      </c>
      <c r="AD169" s="33" t="str">
        <f t="shared" si="43"/>
        <v/>
      </c>
    </row>
    <row r="170" spans="1:30" x14ac:dyDescent="0.25">
      <c r="A170" s="65" t="str">
        <f t="shared" si="35"/>
        <v/>
      </c>
      <c r="B170" s="65" t="str">
        <f t="shared" si="36"/>
        <v/>
      </c>
      <c r="C170" s="103">
        <v>169</v>
      </c>
      <c r="D170" s="99"/>
      <c r="E170" s="100">
        <f t="shared" si="44"/>
        <v>1</v>
      </c>
      <c r="F170" s="100"/>
      <c r="G170" s="100"/>
      <c r="H170" s="107" t="str">
        <f t="shared" si="39"/>
        <v/>
      </c>
      <c r="I170" s="108" t="str">
        <f>IF(D170="","",VLOOKUP(D170,ENTRANTS!$A$1:$H$1000,2,0))</f>
        <v/>
      </c>
      <c r="J170" s="108" t="str">
        <f>IF(D170="","",VLOOKUP(D170,ENTRANTS!$A$1:$H$1000,3,0))</f>
        <v/>
      </c>
      <c r="K170" s="103" t="str">
        <f>IF(D170="","",LEFT(VLOOKUP(D170,ENTRANTS!$A$1:$H$1000,5,0),1))</f>
        <v/>
      </c>
      <c r="L170" s="103" t="str">
        <f>IF(D170="","",COUNTIF($K$2:K170,K170))</f>
        <v/>
      </c>
      <c r="M170" s="103" t="str">
        <f>IF(D170="","",VLOOKUP(D170,ENTRANTS!$A$1:$H$1000,4,0))</f>
        <v/>
      </c>
      <c r="N170" s="103" t="str">
        <f>IF(D170="","",COUNTIF($M$2:M170,M170))</f>
        <v/>
      </c>
      <c r="O170" s="108" t="str">
        <f>IF(D170="","",VLOOKUP(D170,ENTRANTS!$A$1:$H$1000,6,0))</f>
        <v/>
      </c>
      <c r="P170" s="86" t="str">
        <f t="shared" si="40"/>
        <v/>
      </c>
      <c r="Q170" s="31"/>
      <c r="R170" s="3" t="str">
        <f t="shared" si="41"/>
        <v/>
      </c>
      <c r="S170" s="4" t="str">
        <f>IF(D170="","",COUNTIF($R$2:R170,R170))</f>
        <v/>
      </c>
      <c r="T170" s="5" t="str">
        <f t="shared" si="45"/>
        <v/>
      </c>
      <c r="U170" s="35" t="str">
        <f>IF(AND(S170=4,K170="M",NOT(O170="Unattached")),SUMIF(R$2:R170,R170,L$2:L170),"")</f>
        <v/>
      </c>
      <c r="V170" s="5" t="str">
        <f t="shared" si="46"/>
        <v/>
      </c>
      <c r="W170" s="35" t="str">
        <f>IF(AND(S170=3,K170="F",NOT(O170="Unattached")),SUMIF(R$2:R170,R170,L$2:L170),"")</f>
        <v/>
      </c>
      <c r="X170" s="6" t="str">
        <f t="shared" si="37"/>
        <v/>
      </c>
      <c r="Y170" s="6" t="str">
        <f t="shared" si="42"/>
        <v/>
      </c>
      <c r="Z170" s="33" t="str">
        <f t="shared" si="38"/>
        <v xml:space="preserve"> </v>
      </c>
      <c r="AA170" s="33" t="str">
        <f>IF(K170="M",IF(S170&lt;&gt;4,"",VLOOKUP(CONCATENATE(R170," ",(S170-3)),$Z$2:AD170,5,0)),IF(S170&lt;&gt;3,"",VLOOKUP(CONCATENATE(R170," ",(S170-2)),$Z$2:AD170,5,0)))</f>
        <v/>
      </c>
      <c r="AB170" s="33" t="str">
        <f>IF(K170="M",IF(S170&lt;&gt;4,"",VLOOKUP(CONCATENATE(R170," ",(S170-2)),$Z$2:AD170,5,0)),IF(S170&lt;&gt;3,"",VLOOKUP(CONCATENATE(R170," ",(S170-1)),$Z$2:AD170,5,0)))</f>
        <v/>
      </c>
      <c r="AC170" s="33" t="str">
        <f>IF(K170="M",IF(S170&lt;&gt;4,"",VLOOKUP(CONCATENATE(R170," ",(S170-1)),$Z$2:AD170,5,0)),IF(S170&lt;&gt;3,"",VLOOKUP(CONCATENATE(R170," ",(S170)),$Z$2:AD170,5,0)))</f>
        <v/>
      </c>
      <c r="AD170" s="33" t="str">
        <f t="shared" si="43"/>
        <v/>
      </c>
    </row>
    <row r="171" spans="1:30" x14ac:dyDescent="0.25">
      <c r="A171" s="65" t="str">
        <f t="shared" si="35"/>
        <v/>
      </c>
      <c r="B171" s="65" t="str">
        <f t="shared" si="36"/>
        <v/>
      </c>
      <c r="C171" s="103">
        <v>170</v>
      </c>
      <c r="D171" s="99"/>
      <c r="E171" s="100">
        <f t="shared" si="44"/>
        <v>1</v>
      </c>
      <c r="F171" s="100"/>
      <c r="G171" s="100"/>
      <c r="H171" s="107" t="str">
        <f t="shared" si="39"/>
        <v/>
      </c>
      <c r="I171" s="108" t="str">
        <f>IF(D171="","",VLOOKUP(D171,ENTRANTS!$A$1:$H$1000,2,0))</f>
        <v/>
      </c>
      <c r="J171" s="108" t="str">
        <f>IF(D171="","",VLOOKUP(D171,ENTRANTS!$A$1:$H$1000,3,0))</f>
        <v/>
      </c>
      <c r="K171" s="103" t="str">
        <f>IF(D171="","",LEFT(VLOOKUP(D171,ENTRANTS!$A$1:$H$1000,5,0),1))</f>
        <v/>
      </c>
      <c r="L171" s="103" t="str">
        <f>IF(D171="","",COUNTIF($K$2:K171,K171))</f>
        <v/>
      </c>
      <c r="M171" s="103" t="str">
        <f>IF(D171="","",VLOOKUP(D171,ENTRANTS!$A$1:$H$1000,4,0))</f>
        <v/>
      </c>
      <c r="N171" s="103" t="str">
        <f>IF(D171="","",COUNTIF($M$2:M171,M171))</f>
        <v/>
      </c>
      <c r="O171" s="108" t="str">
        <f>IF(D171="","",VLOOKUP(D171,ENTRANTS!$A$1:$H$1000,6,0))</f>
        <v/>
      </c>
      <c r="P171" s="86" t="str">
        <f t="shared" si="40"/>
        <v/>
      </c>
      <c r="Q171" s="31"/>
      <c r="R171" s="3" t="str">
        <f t="shared" si="41"/>
        <v/>
      </c>
      <c r="S171" s="4" t="str">
        <f>IF(D171="","",COUNTIF($R$2:R171,R171))</f>
        <v/>
      </c>
      <c r="T171" s="5" t="str">
        <f t="shared" si="45"/>
        <v/>
      </c>
      <c r="U171" s="35" t="str">
        <f>IF(AND(S171=4,K171="M",NOT(O171="Unattached")),SUMIF(R$2:R171,R171,L$2:L171),"")</f>
        <v/>
      </c>
      <c r="V171" s="5" t="str">
        <f t="shared" si="46"/>
        <v/>
      </c>
      <c r="W171" s="35" t="str">
        <f>IF(AND(S171=3,K171="F",NOT(O171="Unattached")),SUMIF(R$2:R171,R171,L$2:L171),"")</f>
        <v/>
      </c>
      <c r="X171" s="6" t="str">
        <f t="shared" si="37"/>
        <v/>
      </c>
      <c r="Y171" s="6" t="str">
        <f t="shared" si="42"/>
        <v/>
      </c>
      <c r="Z171" s="33" t="str">
        <f t="shared" si="38"/>
        <v xml:space="preserve"> </v>
      </c>
      <c r="AA171" s="33" t="str">
        <f>IF(K171="M",IF(S171&lt;&gt;4,"",VLOOKUP(CONCATENATE(R171," ",(S171-3)),$Z$2:AD171,5,0)),IF(S171&lt;&gt;3,"",VLOOKUP(CONCATENATE(R171," ",(S171-2)),$Z$2:AD171,5,0)))</f>
        <v/>
      </c>
      <c r="AB171" s="33" t="str">
        <f>IF(K171="M",IF(S171&lt;&gt;4,"",VLOOKUP(CONCATENATE(R171," ",(S171-2)),$Z$2:AD171,5,0)),IF(S171&lt;&gt;3,"",VLOOKUP(CONCATENATE(R171," ",(S171-1)),$Z$2:AD171,5,0)))</f>
        <v/>
      </c>
      <c r="AC171" s="33" t="str">
        <f>IF(K171="M",IF(S171&lt;&gt;4,"",VLOOKUP(CONCATENATE(R171," ",(S171-1)),$Z$2:AD171,5,0)),IF(S171&lt;&gt;3,"",VLOOKUP(CONCATENATE(R171," ",(S171)),$Z$2:AD171,5,0)))</f>
        <v/>
      </c>
      <c r="AD171" s="33" t="str">
        <f t="shared" si="43"/>
        <v/>
      </c>
    </row>
    <row r="172" spans="1:30" x14ac:dyDescent="0.25">
      <c r="A172" s="65" t="str">
        <f t="shared" si="35"/>
        <v/>
      </c>
      <c r="B172" s="65" t="str">
        <f t="shared" si="36"/>
        <v/>
      </c>
      <c r="C172" s="103">
        <v>171</v>
      </c>
      <c r="D172" s="99"/>
      <c r="E172" s="100">
        <f t="shared" si="44"/>
        <v>1</v>
      </c>
      <c r="F172" s="100"/>
      <c r="G172" s="100"/>
      <c r="H172" s="107" t="str">
        <f t="shared" si="39"/>
        <v/>
      </c>
      <c r="I172" s="108" t="str">
        <f>IF(D172="","",VLOOKUP(D172,ENTRANTS!$A$1:$H$1000,2,0))</f>
        <v/>
      </c>
      <c r="J172" s="108" t="str">
        <f>IF(D172="","",VLOOKUP(D172,ENTRANTS!$A$1:$H$1000,3,0))</f>
        <v/>
      </c>
      <c r="K172" s="103" t="str">
        <f>IF(D172="","",LEFT(VLOOKUP(D172,ENTRANTS!$A$1:$H$1000,5,0),1))</f>
        <v/>
      </c>
      <c r="L172" s="103" t="str">
        <f>IF(D172="","",COUNTIF($K$2:K172,K172))</f>
        <v/>
      </c>
      <c r="M172" s="103" t="str">
        <f>IF(D172="","",VLOOKUP(D172,ENTRANTS!$A$1:$H$1000,4,0))</f>
        <v/>
      </c>
      <c r="N172" s="103" t="str">
        <f>IF(D172="","",COUNTIF($M$2:M172,M172))</f>
        <v/>
      </c>
      <c r="O172" s="108" t="str">
        <f>IF(D172="","",VLOOKUP(D172,ENTRANTS!$A$1:$H$1000,6,0))</f>
        <v/>
      </c>
      <c r="P172" s="86" t="str">
        <f t="shared" si="40"/>
        <v/>
      </c>
      <c r="Q172" s="31"/>
      <c r="R172" s="3" t="str">
        <f t="shared" si="41"/>
        <v/>
      </c>
      <c r="S172" s="4" t="str">
        <f>IF(D172="","",COUNTIF($R$2:R172,R172))</f>
        <v/>
      </c>
      <c r="T172" s="5" t="str">
        <f t="shared" si="45"/>
        <v/>
      </c>
      <c r="U172" s="35" t="str">
        <f>IF(AND(S172=4,K172="M",NOT(O172="Unattached")),SUMIF(R$2:R172,R172,L$2:L172),"")</f>
        <v/>
      </c>
      <c r="V172" s="5" t="str">
        <f t="shared" si="46"/>
        <v/>
      </c>
      <c r="W172" s="35" t="str">
        <f>IF(AND(S172=3,K172="F",NOT(O172="Unattached")),SUMIF(R$2:R172,R172,L$2:L172),"")</f>
        <v/>
      </c>
      <c r="X172" s="6" t="str">
        <f t="shared" si="37"/>
        <v/>
      </c>
      <c r="Y172" s="6" t="str">
        <f t="shared" si="42"/>
        <v/>
      </c>
      <c r="Z172" s="33" t="str">
        <f t="shared" si="38"/>
        <v xml:space="preserve"> </v>
      </c>
      <c r="AA172" s="33" t="str">
        <f>IF(K172="M",IF(S172&lt;&gt;4,"",VLOOKUP(CONCATENATE(R172," ",(S172-3)),$Z$2:AD172,5,0)),IF(S172&lt;&gt;3,"",VLOOKUP(CONCATENATE(R172," ",(S172-2)),$Z$2:AD172,5,0)))</f>
        <v/>
      </c>
      <c r="AB172" s="33" t="str">
        <f>IF(K172="M",IF(S172&lt;&gt;4,"",VLOOKUP(CONCATENATE(R172," ",(S172-2)),$Z$2:AD172,5,0)),IF(S172&lt;&gt;3,"",VLOOKUP(CONCATENATE(R172," ",(S172-1)),$Z$2:AD172,5,0)))</f>
        <v/>
      </c>
      <c r="AC172" s="33" t="str">
        <f>IF(K172="M",IF(S172&lt;&gt;4,"",VLOOKUP(CONCATENATE(R172," ",(S172-1)),$Z$2:AD172,5,0)),IF(S172&lt;&gt;3,"",VLOOKUP(CONCATENATE(R172," ",(S172)),$Z$2:AD172,5,0)))</f>
        <v/>
      </c>
      <c r="AD172" s="33" t="str">
        <f t="shared" si="43"/>
        <v/>
      </c>
    </row>
    <row r="173" spans="1:30" x14ac:dyDescent="0.25">
      <c r="A173" s="65" t="str">
        <f t="shared" si="35"/>
        <v/>
      </c>
      <c r="B173" s="65" t="str">
        <f t="shared" si="36"/>
        <v/>
      </c>
      <c r="C173" s="103">
        <v>172</v>
      </c>
      <c r="D173" s="99"/>
      <c r="E173" s="100">
        <f t="shared" si="44"/>
        <v>1</v>
      </c>
      <c r="F173" s="100"/>
      <c r="G173" s="100"/>
      <c r="H173" s="107" t="str">
        <f t="shared" si="39"/>
        <v/>
      </c>
      <c r="I173" s="108" t="str">
        <f>IF(D173="","",VLOOKUP(D173,ENTRANTS!$A$1:$H$1000,2,0))</f>
        <v/>
      </c>
      <c r="J173" s="108" t="str">
        <f>IF(D173="","",VLOOKUP(D173,ENTRANTS!$A$1:$H$1000,3,0))</f>
        <v/>
      </c>
      <c r="K173" s="103" t="str">
        <f>IF(D173="","",LEFT(VLOOKUP(D173,ENTRANTS!$A$1:$H$1000,5,0),1))</f>
        <v/>
      </c>
      <c r="L173" s="103" t="str">
        <f>IF(D173="","",COUNTIF($K$2:K173,K173))</f>
        <v/>
      </c>
      <c r="M173" s="103" t="str">
        <f>IF(D173="","",VLOOKUP(D173,ENTRANTS!$A$1:$H$1000,4,0))</f>
        <v/>
      </c>
      <c r="N173" s="103" t="str">
        <f>IF(D173="","",COUNTIF($M$2:M173,M173))</f>
        <v/>
      </c>
      <c r="O173" s="108" t="str">
        <f>IF(D173="","",VLOOKUP(D173,ENTRANTS!$A$1:$H$1000,6,0))</f>
        <v/>
      </c>
      <c r="P173" s="86" t="str">
        <f t="shared" si="40"/>
        <v/>
      </c>
      <c r="Q173" s="31"/>
      <c r="R173" s="3" t="str">
        <f t="shared" si="41"/>
        <v/>
      </c>
      <c r="S173" s="4" t="str">
        <f>IF(D173="","",COUNTIF($R$2:R173,R173))</f>
        <v/>
      </c>
      <c r="T173" s="5" t="str">
        <f t="shared" si="45"/>
        <v/>
      </c>
      <c r="U173" s="35" t="str">
        <f>IF(AND(S173=4,K173="M",NOT(O173="Unattached")),SUMIF(R$2:R173,R173,L$2:L173),"")</f>
        <v/>
      </c>
      <c r="V173" s="5" t="str">
        <f t="shared" si="46"/>
        <v/>
      </c>
      <c r="W173" s="35" t="str">
        <f>IF(AND(S173=3,K173="F",NOT(O173="Unattached")),SUMIF(R$2:R173,R173,L$2:L173),"")</f>
        <v/>
      </c>
      <c r="X173" s="6" t="str">
        <f t="shared" si="37"/>
        <v/>
      </c>
      <c r="Y173" s="6" t="str">
        <f t="shared" si="42"/>
        <v/>
      </c>
      <c r="Z173" s="33" t="str">
        <f t="shared" si="38"/>
        <v xml:space="preserve"> </v>
      </c>
      <c r="AA173" s="33" t="str">
        <f>IF(K173="M",IF(S173&lt;&gt;4,"",VLOOKUP(CONCATENATE(R173," ",(S173-3)),$Z$2:AD173,5,0)),IF(S173&lt;&gt;3,"",VLOOKUP(CONCATENATE(R173," ",(S173-2)),$Z$2:AD173,5,0)))</f>
        <v/>
      </c>
      <c r="AB173" s="33" t="str">
        <f>IF(K173="M",IF(S173&lt;&gt;4,"",VLOOKUP(CONCATENATE(R173," ",(S173-2)),$Z$2:AD173,5,0)),IF(S173&lt;&gt;3,"",VLOOKUP(CONCATENATE(R173," ",(S173-1)),$Z$2:AD173,5,0)))</f>
        <v/>
      </c>
      <c r="AC173" s="33" t="str">
        <f>IF(K173="M",IF(S173&lt;&gt;4,"",VLOOKUP(CONCATENATE(R173," ",(S173-1)),$Z$2:AD173,5,0)),IF(S173&lt;&gt;3,"",VLOOKUP(CONCATENATE(R173," ",(S173)),$Z$2:AD173,5,0)))</f>
        <v/>
      </c>
      <c r="AD173" s="33" t="str">
        <f t="shared" si="43"/>
        <v/>
      </c>
    </row>
    <row r="174" spans="1:30" x14ac:dyDescent="0.25">
      <c r="A174" s="65" t="str">
        <f t="shared" si="35"/>
        <v/>
      </c>
      <c r="B174" s="65" t="str">
        <f t="shared" si="36"/>
        <v/>
      </c>
      <c r="C174" s="103">
        <v>173</v>
      </c>
      <c r="D174" s="99"/>
      <c r="E174" s="100">
        <f t="shared" si="44"/>
        <v>1</v>
      </c>
      <c r="F174" s="100"/>
      <c r="G174" s="100"/>
      <c r="H174" s="107" t="str">
        <f t="shared" si="39"/>
        <v/>
      </c>
      <c r="I174" s="108" t="str">
        <f>IF(D174="","",VLOOKUP(D174,ENTRANTS!$A$1:$H$1000,2,0))</f>
        <v/>
      </c>
      <c r="J174" s="108" t="str">
        <f>IF(D174="","",VLOOKUP(D174,ENTRANTS!$A$1:$H$1000,3,0))</f>
        <v/>
      </c>
      <c r="K174" s="103" t="str">
        <f>IF(D174="","",LEFT(VLOOKUP(D174,ENTRANTS!$A$1:$H$1000,5,0),1))</f>
        <v/>
      </c>
      <c r="L174" s="103" t="str">
        <f>IF(D174="","",COUNTIF($K$2:K174,K174))</f>
        <v/>
      </c>
      <c r="M174" s="103" t="str">
        <f>IF(D174="","",VLOOKUP(D174,ENTRANTS!$A$1:$H$1000,4,0))</f>
        <v/>
      </c>
      <c r="N174" s="103" t="str">
        <f>IF(D174="","",COUNTIF($M$2:M174,M174))</f>
        <v/>
      </c>
      <c r="O174" s="108" t="str">
        <f>IF(D174="","",VLOOKUP(D174,ENTRANTS!$A$1:$H$1000,6,0))</f>
        <v/>
      </c>
      <c r="P174" s="86" t="str">
        <f t="shared" si="40"/>
        <v/>
      </c>
      <c r="Q174" s="31"/>
      <c r="R174" s="3" t="str">
        <f t="shared" si="41"/>
        <v/>
      </c>
      <c r="S174" s="4" t="str">
        <f>IF(D174="","",COUNTIF($R$2:R174,R174))</f>
        <v/>
      </c>
      <c r="T174" s="5" t="str">
        <f t="shared" si="45"/>
        <v/>
      </c>
      <c r="U174" s="35" t="str">
        <f>IF(AND(S174=4,K174="M",NOT(O174="Unattached")),SUMIF(R$2:R174,R174,L$2:L174),"")</f>
        <v/>
      </c>
      <c r="V174" s="5" t="str">
        <f t="shared" si="46"/>
        <v/>
      </c>
      <c r="W174" s="35" t="str">
        <f>IF(AND(S174=3,K174="F",NOT(O174="Unattached")),SUMIF(R$2:R174,R174,L$2:L174),"")</f>
        <v/>
      </c>
      <c r="X174" s="6" t="str">
        <f t="shared" si="37"/>
        <v/>
      </c>
      <c r="Y174" s="6" t="str">
        <f t="shared" si="42"/>
        <v/>
      </c>
      <c r="Z174" s="33" t="str">
        <f t="shared" si="38"/>
        <v xml:space="preserve"> </v>
      </c>
      <c r="AA174" s="33" t="str">
        <f>IF(K174="M",IF(S174&lt;&gt;4,"",VLOOKUP(CONCATENATE(R174," ",(S174-3)),$Z$2:AD174,5,0)),IF(S174&lt;&gt;3,"",VLOOKUP(CONCATENATE(R174," ",(S174-2)),$Z$2:AD174,5,0)))</f>
        <v/>
      </c>
      <c r="AB174" s="33" t="str">
        <f>IF(K174="M",IF(S174&lt;&gt;4,"",VLOOKUP(CONCATENATE(R174," ",(S174-2)),$Z$2:AD174,5,0)),IF(S174&lt;&gt;3,"",VLOOKUP(CONCATENATE(R174," ",(S174-1)),$Z$2:AD174,5,0)))</f>
        <v/>
      </c>
      <c r="AC174" s="33" t="str">
        <f>IF(K174="M",IF(S174&lt;&gt;4,"",VLOOKUP(CONCATENATE(R174," ",(S174-1)),$Z$2:AD174,5,0)),IF(S174&lt;&gt;3,"",VLOOKUP(CONCATENATE(R174," ",(S174)),$Z$2:AD174,5,0)))</f>
        <v/>
      </c>
      <c r="AD174" s="33" t="str">
        <f t="shared" si="43"/>
        <v/>
      </c>
    </row>
    <row r="175" spans="1:30" x14ac:dyDescent="0.25">
      <c r="A175" s="65" t="str">
        <f t="shared" si="35"/>
        <v/>
      </c>
      <c r="B175" s="65" t="str">
        <f t="shared" si="36"/>
        <v/>
      </c>
      <c r="C175" s="103">
        <v>174</v>
      </c>
      <c r="D175" s="99"/>
      <c r="E175" s="100">
        <f t="shared" si="44"/>
        <v>1</v>
      </c>
      <c r="F175" s="100"/>
      <c r="G175" s="100"/>
      <c r="H175" s="107" t="str">
        <f t="shared" si="39"/>
        <v/>
      </c>
      <c r="I175" s="108" t="str">
        <f>IF(D175="","",VLOOKUP(D175,ENTRANTS!$A$1:$H$1000,2,0))</f>
        <v/>
      </c>
      <c r="J175" s="108" t="str">
        <f>IF(D175="","",VLOOKUP(D175,ENTRANTS!$A$1:$H$1000,3,0))</f>
        <v/>
      </c>
      <c r="K175" s="103" t="str">
        <f>IF(D175="","",LEFT(VLOOKUP(D175,ENTRANTS!$A$1:$H$1000,5,0),1))</f>
        <v/>
      </c>
      <c r="L175" s="103" t="str">
        <f>IF(D175="","",COUNTIF($K$2:K175,K175))</f>
        <v/>
      </c>
      <c r="M175" s="103" t="str">
        <f>IF(D175="","",VLOOKUP(D175,ENTRANTS!$A$1:$H$1000,4,0))</f>
        <v/>
      </c>
      <c r="N175" s="103" t="str">
        <f>IF(D175="","",COUNTIF($M$2:M175,M175))</f>
        <v/>
      </c>
      <c r="O175" s="108" t="str">
        <f>IF(D175="","",VLOOKUP(D175,ENTRANTS!$A$1:$H$1000,6,0))</f>
        <v/>
      </c>
      <c r="P175" s="86" t="str">
        <f t="shared" si="40"/>
        <v/>
      </c>
      <c r="Q175" s="31"/>
      <c r="R175" s="3" t="str">
        <f t="shared" si="41"/>
        <v/>
      </c>
      <c r="S175" s="4" t="str">
        <f>IF(D175="","",COUNTIF($R$2:R175,R175))</f>
        <v/>
      </c>
      <c r="T175" s="5" t="str">
        <f t="shared" si="45"/>
        <v/>
      </c>
      <c r="U175" s="35" t="str">
        <f>IF(AND(S175=4,K175="M",NOT(O175="Unattached")),SUMIF(R$2:R175,R175,L$2:L175),"")</f>
        <v/>
      </c>
      <c r="V175" s="5" t="str">
        <f t="shared" si="46"/>
        <v/>
      </c>
      <c r="W175" s="35" t="str">
        <f>IF(AND(S175=3,K175="F",NOT(O175="Unattached")),SUMIF(R$2:R175,R175,L$2:L175),"")</f>
        <v/>
      </c>
      <c r="X175" s="6" t="str">
        <f t="shared" si="37"/>
        <v/>
      </c>
      <c r="Y175" s="6" t="str">
        <f t="shared" si="42"/>
        <v/>
      </c>
      <c r="Z175" s="33" t="str">
        <f t="shared" si="38"/>
        <v xml:space="preserve"> </v>
      </c>
      <c r="AA175" s="33" t="str">
        <f>IF(K175="M",IF(S175&lt;&gt;4,"",VLOOKUP(CONCATENATE(R175," ",(S175-3)),$Z$2:AD175,5,0)),IF(S175&lt;&gt;3,"",VLOOKUP(CONCATENATE(R175," ",(S175-2)),$Z$2:AD175,5,0)))</f>
        <v/>
      </c>
      <c r="AB175" s="33" t="str">
        <f>IF(K175="M",IF(S175&lt;&gt;4,"",VLOOKUP(CONCATENATE(R175," ",(S175-2)),$Z$2:AD175,5,0)),IF(S175&lt;&gt;3,"",VLOOKUP(CONCATENATE(R175," ",(S175-1)),$Z$2:AD175,5,0)))</f>
        <v/>
      </c>
      <c r="AC175" s="33" t="str">
        <f>IF(K175="M",IF(S175&lt;&gt;4,"",VLOOKUP(CONCATENATE(R175," ",(S175-1)),$Z$2:AD175,5,0)),IF(S175&lt;&gt;3,"",VLOOKUP(CONCATENATE(R175," ",(S175)),$Z$2:AD175,5,0)))</f>
        <v/>
      </c>
      <c r="AD175" s="33" t="str">
        <f t="shared" si="43"/>
        <v/>
      </c>
    </row>
    <row r="176" spans="1:30" x14ac:dyDescent="0.25">
      <c r="A176" s="65" t="str">
        <f t="shared" si="35"/>
        <v/>
      </c>
      <c r="B176" s="65" t="str">
        <f t="shared" si="36"/>
        <v/>
      </c>
      <c r="C176" s="103">
        <v>175</v>
      </c>
      <c r="D176" s="99"/>
      <c r="E176" s="100">
        <f t="shared" si="44"/>
        <v>1</v>
      </c>
      <c r="F176" s="100"/>
      <c r="G176" s="100"/>
      <c r="H176" s="107" t="str">
        <f t="shared" si="39"/>
        <v/>
      </c>
      <c r="I176" s="108" t="str">
        <f>IF(D176="","",VLOOKUP(D176,ENTRANTS!$A$1:$H$1000,2,0))</f>
        <v/>
      </c>
      <c r="J176" s="108" t="str">
        <f>IF(D176="","",VLOOKUP(D176,ENTRANTS!$A$1:$H$1000,3,0))</f>
        <v/>
      </c>
      <c r="K176" s="103" t="str">
        <f>IF(D176="","",LEFT(VLOOKUP(D176,ENTRANTS!$A$1:$H$1000,5,0),1))</f>
        <v/>
      </c>
      <c r="L176" s="103" t="str">
        <f>IF(D176="","",COUNTIF($K$2:K176,K176))</f>
        <v/>
      </c>
      <c r="M176" s="103" t="str">
        <f>IF(D176="","",VLOOKUP(D176,ENTRANTS!$A$1:$H$1000,4,0))</f>
        <v/>
      </c>
      <c r="N176" s="103" t="str">
        <f>IF(D176="","",COUNTIF($M$2:M176,M176))</f>
        <v/>
      </c>
      <c r="O176" s="108" t="str">
        <f>IF(D176="","",VLOOKUP(D176,ENTRANTS!$A$1:$H$1000,6,0))</f>
        <v/>
      </c>
      <c r="P176" s="86" t="str">
        <f t="shared" si="40"/>
        <v/>
      </c>
      <c r="Q176" s="31"/>
      <c r="R176" s="3" t="str">
        <f t="shared" si="41"/>
        <v/>
      </c>
      <c r="S176" s="4" t="str">
        <f>IF(D176="","",COUNTIF($R$2:R176,R176))</f>
        <v/>
      </c>
      <c r="T176" s="5" t="str">
        <f t="shared" si="45"/>
        <v/>
      </c>
      <c r="U176" s="35" t="str">
        <f>IF(AND(S176=4,K176="M",NOT(O176="Unattached")),SUMIF(R$2:R176,R176,L$2:L176),"")</f>
        <v/>
      </c>
      <c r="V176" s="5" t="str">
        <f t="shared" si="46"/>
        <v/>
      </c>
      <c r="W176" s="35" t="str">
        <f>IF(AND(S176=3,K176="F",NOT(O176="Unattached")),SUMIF(R$2:R176,R176,L$2:L176),"")</f>
        <v/>
      </c>
      <c r="X176" s="6" t="str">
        <f t="shared" si="37"/>
        <v/>
      </c>
      <c r="Y176" s="6" t="str">
        <f t="shared" si="42"/>
        <v/>
      </c>
      <c r="Z176" s="33" t="str">
        <f t="shared" si="38"/>
        <v xml:space="preserve"> </v>
      </c>
      <c r="AA176" s="33" t="str">
        <f>IF(K176="M",IF(S176&lt;&gt;4,"",VLOOKUP(CONCATENATE(R176," ",(S176-3)),$Z$2:AD176,5,0)),IF(S176&lt;&gt;3,"",VLOOKUP(CONCATENATE(R176," ",(S176-2)),$Z$2:AD176,5,0)))</f>
        <v/>
      </c>
      <c r="AB176" s="33" t="str">
        <f>IF(K176="M",IF(S176&lt;&gt;4,"",VLOOKUP(CONCATENATE(R176," ",(S176-2)),$Z$2:AD176,5,0)),IF(S176&lt;&gt;3,"",VLOOKUP(CONCATENATE(R176," ",(S176-1)),$Z$2:AD176,5,0)))</f>
        <v/>
      </c>
      <c r="AC176" s="33" t="str">
        <f>IF(K176="M",IF(S176&lt;&gt;4,"",VLOOKUP(CONCATENATE(R176," ",(S176-1)),$Z$2:AD176,5,0)),IF(S176&lt;&gt;3,"",VLOOKUP(CONCATENATE(R176," ",(S176)),$Z$2:AD176,5,0)))</f>
        <v/>
      </c>
      <c r="AD176" s="33" t="str">
        <f t="shared" si="43"/>
        <v/>
      </c>
    </row>
    <row r="177" spans="1:30" x14ac:dyDescent="0.25">
      <c r="A177" s="65" t="str">
        <f t="shared" si="35"/>
        <v/>
      </c>
      <c r="B177" s="65" t="str">
        <f t="shared" si="36"/>
        <v/>
      </c>
      <c r="C177" s="103">
        <v>176</v>
      </c>
      <c r="D177" s="99"/>
      <c r="E177" s="100">
        <f t="shared" si="44"/>
        <v>1</v>
      </c>
      <c r="F177" s="100"/>
      <c r="G177" s="100"/>
      <c r="H177" s="107" t="str">
        <f t="shared" si="39"/>
        <v/>
      </c>
      <c r="I177" s="108" t="str">
        <f>IF(D177="","",VLOOKUP(D177,ENTRANTS!$A$1:$H$1000,2,0))</f>
        <v/>
      </c>
      <c r="J177" s="108" t="str">
        <f>IF(D177="","",VLOOKUP(D177,ENTRANTS!$A$1:$H$1000,3,0))</f>
        <v/>
      </c>
      <c r="K177" s="103" t="str">
        <f>IF(D177="","",LEFT(VLOOKUP(D177,ENTRANTS!$A$1:$H$1000,5,0),1))</f>
        <v/>
      </c>
      <c r="L177" s="103" t="str">
        <f>IF(D177="","",COUNTIF($K$2:K177,K177))</f>
        <v/>
      </c>
      <c r="M177" s="103" t="str">
        <f>IF(D177="","",VLOOKUP(D177,ENTRANTS!$A$1:$H$1000,4,0))</f>
        <v/>
      </c>
      <c r="N177" s="103" t="str">
        <f>IF(D177="","",COUNTIF($M$2:M177,M177))</f>
        <v/>
      </c>
      <c r="O177" s="108" t="str">
        <f>IF(D177="","",VLOOKUP(D177,ENTRANTS!$A$1:$H$1000,6,0))</f>
        <v/>
      </c>
      <c r="P177" s="86" t="str">
        <f t="shared" si="40"/>
        <v/>
      </c>
      <c r="Q177" s="31"/>
      <c r="R177" s="3" t="str">
        <f t="shared" si="41"/>
        <v/>
      </c>
      <c r="S177" s="4" t="str">
        <f>IF(D177="","",COUNTIF($R$2:R177,R177))</f>
        <v/>
      </c>
      <c r="T177" s="5" t="str">
        <f t="shared" si="45"/>
        <v/>
      </c>
      <c r="U177" s="35" t="str">
        <f>IF(AND(S177=4,K177="M",NOT(O177="Unattached")),SUMIF(R$2:R177,R177,L$2:L177),"")</f>
        <v/>
      </c>
      <c r="V177" s="5" t="str">
        <f t="shared" si="46"/>
        <v/>
      </c>
      <c r="W177" s="35" t="str">
        <f>IF(AND(S177=3,K177="F",NOT(O177="Unattached")),SUMIF(R$2:R177,R177,L$2:L177),"")</f>
        <v/>
      </c>
      <c r="X177" s="6" t="str">
        <f t="shared" si="37"/>
        <v/>
      </c>
      <c r="Y177" s="6" t="str">
        <f t="shared" si="42"/>
        <v/>
      </c>
      <c r="Z177" s="33" t="str">
        <f t="shared" si="38"/>
        <v xml:space="preserve"> </v>
      </c>
      <c r="AA177" s="33" t="str">
        <f>IF(K177="M",IF(S177&lt;&gt;4,"",VLOOKUP(CONCATENATE(R177," ",(S177-3)),$Z$2:AD177,5,0)),IF(S177&lt;&gt;3,"",VLOOKUP(CONCATENATE(R177," ",(S177-2)),$Z$2:AD177,5,0)))</f>
        <v/>
      </c>
      <c r="AB177" s="33" t="str">
        <f>IF(K177="M",IF(S177&lt;&gt;4,"",VLOOKUP(CONCATENATE(R177," ",(S177-2)),$Z$2:AD177,5,0)),IF(S177&lt;&gt;3,"",VLOOKUP(CONCATENATE(R177," ",(S177-1)),$Z$2:AD177,5,0)))</f>
        <v/>
      </c>
      <c r="AC177" s="33" t="str">
        <f>IF(K177="M",IF(S177&lt;&gt;4,"",VLOOKUP(CONCATENATE(R177," ",(S177-1)),$Z$2:AD177,5,0)),IF(S177&lt;&gt;3,"",VLOOKUP(CONCATENATE(R177," ",(S177)),$Z$2:AD177,5,0)))</f>
        <v/>
      </c>
      <c r="AD177" s="33" t="str">
        <f t="shared" si="43"/>
        <v/>
      </c>
    </row>
    <row r="178" spans="1:30" x14ac:dyDescent="0.25">
      <c r="A178" s="65" t="str">
        <f t="shared" si="35"/>
        <v/>
      </c>
      <c r="B178" s="65" t="str">
        <f t="shared" si="36"/>
        <v/>
      </c>
      <c r="C178" s="103">
        <v>177</v>
      </c>
      <c r="D178" s="99"/>
      <c r="E178" s="100">
        <f t="shared" si="44"/>
        <v>1</v>
      </c>
      <c r="F178" s="100"/>
      <c r="G178" s="100"/>
      <c r="H178" s="107" t="str">
        <f t="shared" si="39"/>
        <v/>
      </c>
      <c r="I178" s="108" t="str">
        <f>IF(D178="","",VLOOKUP(D178,ENTRANTS!$A$1:$H$1000,2,0))</f>
        <v/>
      </c>
      <c r="J178" s="108" t="str">
        <f>IF(D178="","",VLOOKUP(D178,ENTRANTS!$A$1:$H$1000,3,0))</f>
        <v/>
      </c>
      <c r="K178" s="103" t="str">
        <f>IF(D178="","",LEFT(VLOOKUP(D178,ENTRANTS!$A$1:$H$1000,5,0),1))</f>
        <v/>
      </c>
      <c r="L178" s="103" t="str">
        <f>IF(D178="","",COUNTIF($K$2:K178,K178))</f>
        <v/>
      </c>
      <c r="M178" s="103" t="str">
        <f>IF(D178="","",VLOOKUP(D178,ENTRANTS!$A$1:$H$1000,4,0))</f>
        <v/>
      </c>
      <c r="N178" s="103" t="str">
        <f>IF(D178="","",COUNTIF($M$2:M178,M178))</f>
        <v/>
      </c>
      <c r="O178" s="108" t="str">
        <f>IF(D178="","",VLOOKUP(D178,ENTRANTS!$A$1:$H$1000,6,0))</f>
        <v/>
      </c>
      <c r="P178" s="86" t="str">
        <f t="shared" si="40"/>
        <v/>
      </c>
      <c r="Q178" s="31"/>
      <c r="R178" s="3" t="str">
        <f t="shared" si="41"/>
        <v/>
      </c>
      <c r="S178" s="4" t="str">
        <f>IF(D178="","",COUNTIF($R$2:R178,R178))</f>
        <v/>
      </c>
      <c r="T178" s="5" t="str">
        <f t="shared" si="45"/>
        <v/>
      </c>
      <c r="U178" s="35" t="str">
        <f>IF(AND(S178=4,K178="M",NOT(O178="Unattached")),SUMIF(R$2:R178,R178,L$2:L178),"")</f>
        <v/>
      </c>
      <c r="V178" s="5" t="str">
        <f t="shared" si="46"/>
        <v/>
      </c>
      <c r="W178" s="35" t="str">
        <f>IF(AND(S178=3,K178="F",NOT(O178="Unattached")),SUMIF(R$2:R178,R178,L$2:L178),"")</f>
        <v/>
      </c>
      <c r="X178" s="6" t="str">
        <f t="shared" si="37"/>
        <v/>
      </c>
      <c r="Y178" s="6" t="str">
        <f t="shared" si="42"/>
        <v/>
      </c>
      <c r="Z178" s="33" t="str">
        <f t="shared" si="38"/>
        <v xml:space="preserve"> </v>
      </c>
      <c r="AA178" s="33" t="str">
        <f>IF(K178="M",IF(S178&lt;&gt;4,"",VLOOKUP(CONCATENATE(R178," ",(S178-3)),$Z$2:AD178,5,0)),IF(S178&lt;&gt;3,"",VLOOKUP(CONCATENATE(R178," ",(S178-2)),$Z$2:AD178,5,0)))</f>
        <v/>
      </c>
      <c r="AB178" s="33" t="str">
        <f>IF(K178="M",IF(S178&lt;&gt;4,"",VLOOKUP(CONCATENATE(R178," ",(S178-2)),$Z$2:AD178,5,0)),IF(S178&lt;&gt;3,"",VLOOKUP(CONCATENATE(R178," ",(S178-1)),$Z$2:AD178,5,0)))</f>
        <v/>
      </c>
      <c r="AC178" s="33" t="str">
        <f>IF(K178="M",IF(S178&lt;&gt;4,"",VLOOKUP(CONCATENATE(R178," ",(S178-1)),$Z$2:AD178,5,0)),IF(S178&lt;&gt;3,"",VLOOKUP(CONCATENATE(R178," ",(S178)),$Z$2:AD178,5,0)))</f>
        <v/>
      </c>
      <c r="AD178" s="33" t="str">
        <f t="shared" si="43"/>
        <v/>
      </c>
    </row>
    <row r="179" spans="1:30" x14ac:dyDescent="0.25">
      <c r="A179" s="65" t="str">
        <f t="shared" si="35"/>
        <v/>
      </c>
      <c r="B179" s="65" t="str">
        <f t="shared" si="36"/>
        <v/>
      </c>
      <c r="C179" s="103">
        <v>178</v>
      </c>
      <c r="D179" s="99"/>
      <c r="E179" s="100">
        <f t="shared" si="44"/>
        <v>1</v>
      </c>
      <c r="F179" s="100"/>
      <c r="G179" s="100"/>
      <c r="H179" s="107" t="str">
        <f t="shared" si="39"/>
        <v/>
      </c>
      <c r="I179" s="108" t="str">
        <f>IF(D179="","",VLOOKUP(D179,ENTRANTS!$A$1:$H$1000,2,0))</f>
        <v/>
      </c>
      <c r="J179" s="108" t="str">
        <f>IF(D179="","",VLOOKUP(D179,ENTRANTS!$A$1:$H$1000,3,0))</f>
        <v/>
      </c>
      <c r="K179" s="103" t="str">
        <f>IF(D179="","",LEFT(VLOOKUP(D179,ENTRANTS!$A$1:$H$1000,5,0),1))</f>
        <v/>
      </c>
      <c r="L179" s="103" t="str">
        <f>IF(D179="","",COUNTIF($K$2:K179,K179))</f>
        <v/>
      </c>
      <c r="M179" s="103" t="str">
        <f>IF(D179="","",VLOOKUP(D179,ENTRANTS!$A$1:$H$1000,4,0))</f>
        <v/>
      </c>
      <c r="N179" s="103" t="str">
        <f>IF(D179="","",COUNTIF($M$2:M179,M179))</f>
        <v/>
      </c>
      <c r="O179" s="108" t="str">
        <f>IF(D179="","",VLOOKUP(D179,ENTRANTS!$A$1:$H$1000,6,0))</f>
        <v/>
      </c>
      <c r="P179" s="86" t="str">
        <f t="shared" si="40"/>
        <v/>
      </c>
      <c r="Q179" s="31"/>
      <c r="R179" s="3" t="str">
        <f t="shared" si="41"/>
        <v/>
      </c>
      <c r="S179" s="4" t="str">
        <f>IF(D179="","",COUNTIF($R$2:R179,R179))</f>
        <v/>
      </c>
      <c r="T179" s="5" t="str">
        <f t="shared" si="45"/>
        <v/>
      </c>
      <c r="U179" s="35" t="str">
        <f>IF(AND(S179=4,K179="M",NOT(O179="Unattached")),SUMIF(R$2:R179,R179,L$2:L179),"")</f>
        <v/>
      </c>
      <c r="V179" s="5" t="str">
        <f t="shared" si="46"/>
        <v/>
      </c>
      <c r="W179" s="35" t="str">
        <f>IF(AND(S179=3,K179="F",NOT(O179="Unattached")),SUMIF(R$2:R179,R179,L$2:L179),"")</f>
        <v/>
      </c>
      <c r="X179" s="6" t="str">
        <f t="shared" si="37"/>
        <v/>
      </c>
      <c r="Y179" s="6" t="str">
        <f t="shared" si="42"/>
        <v/>
      </c>
      <c r="Z179" s="33" t="str">
        <f t="shared" si="38"/>
        <v xml:space="preserve"> </v>
      </c>
      <c r="AA179" s="33" t="str">
        <f>IF(K179="M",IF(S179&lt;&gt;4,"",VLOOKUP(CONCATENATE(R179," ",(S179-3)),$Z$2:AD179,5,0)),IF(S179&lt;&gt;3,"",VLOOKUP(CONCATENATE(R179," ",(S179-2)),$Z$2:AD179,5,0)))</f>
        <v/>
      </c>
      <c r="AB179" s="33" t="str">
        <f>IF(K179="M",IF(S179&lt;&gt;4,"",VLOOKUP(CONCATENATE(R179," ",(S179-2)),$Z$2:AD179,5,0)),IF(S179&lt;&gt;3,"",VLOOKUP(CONCATENATE(R179," ",(S179-1)),$Z$2:AD179,5,0)))</f>
        <v/>
      </c>
      <c r="AC179" s="33" t="str">
        <f>IF(K179="M",IF(S179&lt;&gt;4,"",VLOOKUP(CONCATENATE(R179," ",(S179-1)),$Z$2:AD179,5,0)),IF(S179&lt;&gt;3,"",VLOOKUP(CONCATENATE(R179," ",(S179)),$Z$2:AD179,5,0)))</f>
        <v/>
      </c>
      <c r="AD179" s="33" t="str">
        <f t="shared" si="43"/>
        <v/>
      </c>
    </row>
    <row r="180" spans="1:30" x14ac:dyDescent="0.25">
      <c r="A180" s="65" t="str">
        <f t="shared" si="35"/>
        <v/>
      </c>
      <c r="B180" s="65" t="str">
        <f t="shared" si="36"/>
        <v/>
      </c>
      <c r="C180" s="103">
        <v>179</v>
      </c>
      <c r="D180" s="99"/>
      <c r="E180" s="100">
        <f t="shared" si="44"/>
        <v>1</v>
      </c>
      <c r="F180" s="100"/>
      <c r="G180" s="100"/>
      <c r="H180" s="107" t="str">
        <f t="shared" si="39"/>
        <v/>
      </c>
      <c r="I180" s="108" t="str">
        <f>IF(D180="","",VLOOKUP(D180,ENTRANTS!$A$1:$H$1000,2,0))</f>
        <v/>
      </c>
      <c r="J180" s="108" t="str">
        <f>IF(D180="","",VLOOKUP(D180,ENTRANTS!$A$1:$H$1000,3,0))</f>
        <v/>
      </c>
      <c r="K180" s="103" t="str">
        <f>IF(D180="","",LEFT(VLOOKUP(D180,ENTRANTS!$A$1:$H$1000,5,0),1))</f>
        <v/>
      </c>
      <c r="L180" s="103" t="str">
        <f>IF(D180="","",COUNTIF($K$2:K180,K180))</f>
        <v/>
      </c>
      <c r="M180" s="103" t="str">
        <f>IF(D180="","",VLOOKUP(D180,ENTRANTS!$A$1:$H$1000,4,0))</f>
        <v/>
      </c>
      <c r="N180" s="103" t="str">
        <f>IF(D180="","",COUNTIF($M$2:M180,M180))</f>
        <v/>
      </c>
      <c r="O180" s="108" t="str">
        <f>IF(D180="","",VLOOKUP(D180,ENTRANTS!$A$1:$H$1000,6,0))</f>
        <v/>
      </c>
      <c r="P180" s="86" t="str">
        <f t="shared" si="40"/>
        <v/>
      </c>
      <c r="Q180" s="31"/>
      <c r="R180" s="3" t="str">
        <f t="shared" si="41"/>
        <v/>
      </c>
      <c r="S180" s="4" t="str">
        <f>IF(D180="","",COUNTIF($R$2:R180,R180))</f>
        <v/>
      </c>
      <c r="T180" s="5" t="str">
        <f t="shared" si="45"/>
        <v/>
      </c>
      <c r="U180" s="35" t="str">
        <f>IF(AND(S180=4,K180="M",NOT(O180="Unattached")),SUMIF(R$2:R180,R180,L$2:L180),"")</f>
        <v/>
      </c>
      <c r="V180" s="5" t="str">
        <f t="shared" si="46"/>
        <v/>
      </c>
      <c r="W180" s="35" t="str">
        <f>IF(AND(S180=3,K180="F",NOT(O180="Unattached")),SUMIF(R$2:R180,R180,L$2:L180),"")</f>
        <v/>
      </c>
      <c r="X180" s="6" t="str">
        <f t="shared" si="37"/>
        <v/>
      </c>
      <c r="Y180" s="6" t="str">
        <f t="shared" si="42"/>
        <v/>
      </c>
      <c r="Z180" s="33" t="str">
        <f t="shared" si="38"/>
        <v xml:space="preserve"> </v>
      </c>
      <c r="AA180" s="33" t="str">
        <f>IF(K180="M",IF(S180&lt;&gt;4,"",VLOOKUP(CONCATENATE(R180," ",(S180-3)),$Z$2:AD180,5,0)),IF(S180&lt;&gt;3,"",VLOOKUP(CONCATENATE(R180," ",(S180-2)),$Z$2:AD180,5,0)))</f>
        <v/>
      </c>
      <c r="AB180" s="33" t="str">
        <f>IF(K180="M",IF(S180&lt;&gt;4,"",VLOOKUP(CONCATENATE(R180," ",(S180-2)),$Z$2:AD180,5,0)),IF(S180&lt;&gt;3,"",VLOOKUP(CONCATENATE(R180," ",(S180-1)),$Z$2:AD180,5,0)))</f>
        <v/>
      </c>
      <c r="AC180" s="33" t="str">
        <f>IF(K180="M",IF(S180&lt;&gt;4,"",VLOOKUP(CONCATENATE(R180," ",(S180-1)),$Z$2:AD180,5,0)),IF(S180&lt;&gt;3,"",VLOOKUP(CONCATENATE(R180," ",(S180)),$Z$2:AD180,5,0)))</f>
        <v/>
      </c>
      <c r="AD180" s="33" t="str">
        <f t="shared" si="43"/>
        <v/>
      </c>
    </row>
    <row r="181" spans="1:30" x14ac:dyDescent="0.25">
      <c r="A181" s="65" t="str">
        <f t="shared" si="35"/>
        <v/>
      </c>
      <c r="B181" s="65" t="str">
        <f t="shared" si="36"/>
        <v/>
      </c>
      <c r="C181" s="103">
        <v>180</v>
      </c>
      <c r="D181" s="99"/>
      <c r="E181" s="100">
        <f t="shared" si="44"/>
        <v>1</v>
      </c>
      <c r="F181" s="100"/>
      <c r="G181" s="100"/>
      <c r="H181" s="107" t="str">
        <f t="shared" si="39"/>
        <v/>
      </c>
      <c r="I181" s="108" t="str">
        <f>IF(D181="","",VLOOKUP(D181,ENTRANTS!$A$1:$H$1000,2,0))</f>
        <v/>
      </c>
      <c r="J181" s="108" t="str">
        <f>IF(D181="","",VLOOKUP(D181,ENTRANTS!$A$1:$H$1000,3,0))</f>
        <v/>
      </c>
      <c r="K181" s="103" t="str">
        <f>IF(D181="","",LEFT(VLOOKUP(D181,ENTRANTS!$A$1:$H$1000,5,0),1))</f>
        <v/>
      </c>
      <c r="L181" s="103" t="str">
        <f>IF(D181="","",COUNTIF($K$2:K181,K181))</f>
        <v/>
      </c>
      <c r="M181" s="103" t="str">
        <f>IF(D181="","",VLOOKUP(D181,ENTRANTS!$A$1:$H$1000,4,0))</f>
        <v/>
      </c>
      <c r="N181" s="103" t="str">
        <f>IF(D181="","",COUNTIF($M$2:M181,M181))</f>
        <v/>
      </c>
      <c r="O181" s="108" t="str">
        <f>IF(D181="","",VLOOKUP(D181,ENTRANTS!$A$1:$H$1000,6,0))</f>
        <v/>
      </c>
      <c r="P181" s="86" t="str">
        <f t="shared" si="40"/>
        <v/>
      </c>
      <c r="Q181" s="31"/>
      <c r="R181" s="3" t="str">
        <f t="shared" si="41"/>
        <v/>
      </c>
      <c r="S181" s="4" t="str">
        <f>IF(D181="","",COUNTIF($R$2:R181,R181))</f>
        <v/>
      </c>
      <c r="T181" s="5" t="str">
        <f t="shared" si="45"/>
        <v/>
      </c>
      <c r="U181" s="35" t="str">
        <f>IF(AND(S181=4,K181="M",NOT(O181="Unattached")),SUMIF(R$2:R181,R181,L$2:L181),"")</f>
        <v/>
      </c>
      <c r="V181" s="5" t="str">
        <f t="shared" si="46"/>
        <v/>
      </c>
      <c r="W181" s="35" t="str">
        <f>IF(AND(S181=3,K181="F",NOT(O181="Unattached")),SUMIF(R$2:R181,R181,L$2:L181),"")</f>
        <v/>
      </c>
      <c r="X181" s="6" t="str">
        <f t="shared" si="37"/>
        <v/>
      </c>
      <c r="Y181" s="6" t="str">
        <f t="shared" si="42"/>
        <v/>
      </c>
      <c r="Z181" s="33" t="str">
        <f t="shared" si="38"/>
        <v xml:space="preserve"> </v>
      </c>
      <c r="AA181" s="33" t="str">
        <f>IF(K181="M",IF(S181&lt;&gt;4,"",VLOOKUP(CONCATENATE(R181," ",(S181-3)),$Z$2:AD181,5,0)),IF(S181&lt;&gt;3,"",VLOOKUP(CONCATENATE(R181," ",(S181-2)),$Z$2:AD181,5,0)))</f>
        <v/>
      </c>
      <c r="AB181" s="33" t="str">
        <f>IF(K181="M",IF(S181&lt;&gt;4,"",VLOOKUP(CONCATENATE(R181," ",(S181-2)),$Z$2:AD181,5,0)),IF(S181&lt;&gt;3,"",VLOOKUP(CONCATENATE(R181," ",(S181-1)),$Z$2:AD181,5,0)))</f>
        <v/>
      </c>
      <c r="AC181" s="33" t="str">
        <f>IF(K181="M",IF(S181&lt;&gt;4,"",VLOOKUP(CONCATENATE(R181," ",(S181-1)),$Z$2:AD181,5,0)),IF(S181&lt;&gt;3,"",VLOOKUP(CONCATENATE(R181," ",(S181)),$Z$2:AD181,5,0)))</f>
        <v/>
      </c>
      <c r="AD181" s="33" t="str">
        <f t="shared" si="43"/>
        <v/>
      </c>
    </row>
    <row r="182" spans="1:30" x14ac:dyDescent="0.25">
      <c r="A182" s="65" t="str">
        <f t="shared" si="35"/>
        <v/>
      </c>
      <c r="B182" s="65" t="str">
        <f t="shared" si="36"/>
        <v/>
      </c>
      <c r="C182" s="103">
        <v>181</v>
      </c>
      <c r="D182" s="99"/>
      <c r="E182" s="100">
        <f t="shared" si="44"/>
        <v>1</v>
      </c>
      <c r="F182" s="100"/>
      <c r="G182" s="100"/>
      <c r="H182" s="107" t="str">
        <f t="shared" si="39"/>
        <v/>
      </c>
      <c r="I182" s="108" t="str">
        <f>IF(D182="","",VLOOKUP(D182,ENTRANTS!$A$1:$H$1000,2,0))</f>
        <v/>
      </c>
      <c r="J182" s="108" t="str">
        <f>IF(D182="","",VLOOKUP(D182,ENTRANTS!$A$1:$H$1000,3,0))</f>
        <v/>
      </c>
      <c r="K182" s="103" t="str">
        <f>IF(D182="","",LEFT(VLOOKUP(D182,ENTRANTS!$A$1:$H$1000,5,0),1))</f>
        <v/>
      </c>
      <c r="L182" s="103" t="str">
        <f>IF(D182="","",COUNTIF($K$2:K182,K182))</f>
        <v/>
      </c>
      <c r="M182" s="103" t="str">
        <f>IF(D182="","",VLOOKUP(D182,ENTRANTS!$A$1:$H$1000,4,0))</f>
        <v/>
      </c>
      <c r="N182" s="103" t="str">
        <f>IF(D182="","",COUNTIF($M$2:M182,M182))</f>
        <v/>
      </c>
      <c r="O182" s="108" t="str">
        <f>IF(D182="","",VLOOKUP(D182,ENTRANTS!$A$1:$H$1000,6,0))</f>
        <v/>
      </c>
      <c r="P182" s="86" t="str">
        <f t="shared" si="40"/>
        <v/>
      </c>
      <c r="Q182" s="31"/>
      <c r="R182" s="3" t="str">
        <f t="shared" si="41"/>
        <v/>
      </c>
      <c r="S182" s="4" t="str">
        <f>IF(D182="","",COUNTIF($R$2:R182,R182))</f>
        <v/>
      </c>
      <c r="T182" s="5" t="str">
        <f t="shared" si="45"/>
        <v/>
      </c>
      <c r="U182" s="35" t="str">
        <f>IF(AND(S182=4,K182="M",NOT(O182="Unattached")),SUMIF(R$2:R182,R182,L$2:L182),"")</f>
        <v/>
      </c>
      <c r="V182" s="5" t="str">
        <f t="shared" si="46"/>
        <v/>
      </c>
      <c r="W182" s="35" t="str">
        <f>IF(AND(S182=3,K182="F",NOT(O182="Unattached")),SUMIF(R$2:R182,R182,L$2:L182),"")</f>
        <v/>
      </c>
      <c r="X182" s="6" t="str">
        <f t="shared" si="37"/>
        <v/>
      </c>
      <c r="Y182" s="6" t="str">
        <f t="shared" si="42"/>
        <v/>
      </c>
      <c r="Z182" s="33" t="str">
        <f t="shared" si="38"/>
        <v xml:space="preserve"> </v>
      </c>
      <c r="AA182" s="33" t="str">
        <f>IF(K182="M",IF(S182&lt;&gt;4,"",VLOOKUP(CONCATENATE(R182," ",(S182-3)),$Z$2:AD182,5,0)),IF(S182&lt;&gt;3,"",VLOOKUP(CONCATENATE(R182," ",(S182-2)),$Z$2:AD182,5,0)))</f>
        <v/>
      </c>
      <c r="AB182" s="33" t="str">
        <f>IF(K182="M",IF(S182&lt;&gt;4,"",VLOOKUP(CONCATENATE(R182," ",(S182-2)),$Z$2:AD182,5,0)),IF(S182&lt;&gt;3,"",VLOOKUP(CONCATENATE(R182," ",(S182-1)),$Z$2:AD182,5,0)))</f>
        <v/>
      </c>
      <c r="AC182" s="33" t="str">
        <f>IF(K182="M",IF(S182&lt;&gt;4,"",VLOOKUP(CONCATENATE(R182," ",(S182-1)),$Z$2:AD182,5,0)),IF(S182&lt;&gt;3,"",VLOOKUP(CONCATENATE(R182," ",(S182)),$Z$2:AD182,5,0)))</f>
        <v/>
      </c>
      <c r="AD182" s="33" t="str">
        <f t="shared" si="43"/>
        <v/>
      </c>
    </row>
    <row r="183" spans="1:30" x14ac:dyDescent="0.25">
      <c r="A183" s="65" t="str">
        <f t="shared" si="35"/>
        <v/>
      </c>
      <c r="B183" s="65" t="str">
        <f t="shared" si="36"/>
        <v/>
      </c>
      <c r="C183" s="103">
        <v>182</v>
      </c>
      <c r="D183" s="99"/>
      <c r="E183" s="100">
        <f t="shared" si="44"/>
        <v>1</v>
      </c>
      <c r="F183" s="100"/>
      <c r="G183" s="100"/>
      <c r="H183" s="107" t="str">
        <f t="shared" si="39"/>
        <v/>
      </c>
      <c r="I183" s="108" t="str">
        <f>IF(D183="","",VLOOKUP(D183,ENTRANTS!$A$1:$H$1000,2,0))</f>
        <v/>
      </c>
      <c r="J183" s="108" t="str">
        <f>IF(D183="","",VLOOKUP(D183,ENTRANTS!$A$1:$H$1000,3,0))</f>
        <v/>
      </c>
      <c r="K183" s="103" t="str">
        <f>IF(D183="","",LEFT(VLOOKUP(D183,ENTRANTS!$A$1:$H$1000,5,0),1))</f>
        <v/>
      </c>
      <c r="L183" s="103" t="str">
        <f>IF(D183="","",COUNTIF($K$2:K183,K183))</f>
        <v/>
      </c>
      <c r="M183" s="103" t="str">
        <f>IF(D183="","",VLOOKUP(D183,ENTRANTS!$A$1:$H$1000,4,0))</f>
        <v/>
      </c>
      <c r="N183" s="103" t="str">
        <f>IF(D183="","",COUNTIF($M$2:M183,M183))</f>
        <v/>
      </c>
      <c r="O183" s="108" t="str">
        <f>IF(D183="","",VLOOKUP(D183,ENTRANTS!$A$1:$H$1000,6,0))</f>
        <v/>
      </c>
      <c r="P183" s="86" t="str">
        <f t="shared" si="40"/>
        <v/>
      </c>
      <c r="Q183" s="31"/>
      <c r="R183" s="3" t="str">
        <f t="shared" si="41"/>
        <v/>
      </c>
      <c r="S183" s="4" t="str">
        <f>IF(D183="","",COUNTIF($R$2:R183,R183))</f>
        <v/>
      </c>
      <c r="T183" s="5" t="str">
        <f t="shared" si="45"/>
        <v/>
      </c>
      <c r="U183" s="35" t="str">
        <f>IF(AND(S183=4,K183="M",NOT(O183="Unattached")),SUMIF(R$2:R183,R183,L$2:L183),"")</f>
        <v/>
      </c>
      <c r="V183" s="5" t="str">
        <f t="shared" si="46"/>
        <v/>
      </c>
      <c r="W183" s="35" t="str">
        <f>IF(AND(S183=3,K183="F",NOT(O183="Unattached")),SUMIF(R$2:R183,R183,L$2:L183),"")</f>
        <v/>
      </c>
      <c r="X183" s="6" t="str">
        <f t="shared" si="37"/>
        <v/>
      </c>
      <c r="Y183" s="6" t="str">
        <f t="shared" si="42"/>
        <v/>
      </c>
      <c r="Z183" s="33" t="str">
        <f t="shared" si="38"/>
        <v xml:space="preserve"> </v>
      </c>
      <c r="AA183" s="33" t="str">
        <f>IF(K183="M",IF(S183&lt;&gt;4,"",VLOOKUP(CONCATENATE(R183," ",(S183-3)),$Z$2:AD183,5,0)),IF(S183&lt;&gt;3,"",VLOOKUP(CONCATENATE(R183," ",(S183-2)),$Z$2:AD183,5,0)))</f>
        <v/>
      </c>
      <c r="AB183" s="33" t="str">
        <f>IF(K183="M",IF(S183&lt;&gt;4,"",VLOOKUP(CONCATENATE(R183," ",(S183-2)),$Z$2:AD183,5,0)),IF(S183&lt;&gt;3,"",VLOOKUP(CONCATENATE(R183," ",(S183-1)),$Z$2:AD183,5,0)))</f>
        <v/>
      </c>
      <c r="AC183" s="33" t="str">
        <f>IF(K183="M",IF(S183&lt;&gt;4,"",VLOOKUP(CONCATENATE(R183," ",(S183-1)),$Z$2:AD183,5,0)),IF(S183&lt;&gt;3,"",VLOOKUP(CONCATENATE(R183," ",(S183)),$Z$2:AD183,5,0)))</f>
        <v/>
      </c>
      <c r="AD183" s="33" t="str">
        <f t="shared" si="43"/>
        <v/>
      </c>
    </row>
    <row r="184" spans="1:30" x14ac:dyDescent="0.25">
      <c r="A184" s="65" t="str">
        <f t="shared" si="35"/>
        <v/>
      </c>
      <c r="B184" s="65" t="str">
        <f t="shared" si="36"/>
        <v/>
      </c>
      <c r="C184" s="103">
        <v>183</v>
      </c>
      <c r="D184" s="99"/>
      <c r="E184" s="100">
        <f t="shared" si="44"/>
        <v>1</v>
      </c>
      <c r="F184" s="100"/>
      <c r="G184" s="100"/>
      <c r="H184" s="107" t="str">
        <f t="shared" si="39"/>
        <v/>
      </c>
      <c r="I184" s="108" t="str">
        <f>IF(D184="","",VLOOKUP(D184,ENTRANTS!$A$1:$H$1000,2,0))</f>
        <v/>
      </c>
      <c r="J184" s="108" t="str">
        <f>IF(D184="","",VLOOKUP(D184,ENTRANTS!$A$1:$H$1000,3,0))</f>
        <v/>
      </c>
      <c r="K184" s="103" t="str">
        <f>IF(D184="","",LEFT(VLOOKUP(D184,ENTRANTS!$A$1:$H$1000,5,0),1))</f>
        <v/>
      </c>
      <c r="L184" s="103" t="str">
        <f>IF(D184="","",COUNTIF($K$2:K184,K184))</f>
        <v/>
      </c>
      <c r="M184" s="103" t="str">
        <f>IF(D184="","",VLOOKUP(D184,ENTRANTS!$A$1:$H$1000,4,0))</f>
        <v/>
      </c>
      <c r="N184" s="103" t="str">
        <f>IF(D184="","",COUNTIF($M$2:M184,M184))</f>
        <v/>
      </c>
      <c r="O184" s="108" t="str">
        <f>IF(D184="","",VLOOKUP(D184,ENTRANTS!$A$1:$H$1000,6,0))</f>
        <v/>
      </c>
      <c r="P184" s="86" t="str">
        <f t="shared" si="40"/>
        <v/>
      </c>
      <c r="Q184" s="31"/>
      <c r="R184" s="3" t="str">
        <f t="shared" si="41"/>
        <v/>
      </c>
      <c r="S184" s="4" t="str">
        <f>IF(D184="","",COUNTIF($R$2:R184,R184))</f>
        <v/>
      </c>
      <c r="T184" s="5" t="str">
        <f t="shared" si="45"/>
        <v/>
      </c>
      <c r="U184" s="35" t="str">
        <f>IF(AND(S184=4,K184="M",NOT(O184="Unattached")),SUMIF(R$2:R184,R184,L$2:L184),"")</f>
        <v/>
      </c>
      <c r="V184" s="5" t="str">
        <f t="shared" si="46"/>
        <v/>
      </c>
      <c r="W184" s="35" t="str">
        <f>IF(AND(S184=3,K184="F",NOT(O184="Unattached")),SUMIF(R$2:R184,R184,L$2:L184),"")</f>
        <v/>
      </c>
      <c r="X184" s="6" t="str">
        <f t="shared" si="37"/>
        <v/>
      </c>
      <c r="Y184" s="6" t="str">
        <f t="shared" si="42"/>
        <v/>
      </c>
      <c r="Z184" s="33" t="str">
        <f t="shared" si="38"/>
        <v xml:space="preserve"> </v>
      </c>
      <c r="AA184" s="33" t="str">
        <f>IF(K184="M",IF(S184&lt;&gt;4,"",VLOOKUP(CONCATENATE(R184," ",(S184-3)),$Z$2:AD184,5,0)),IF(S184&lt;&gt;3,"",VLOOKUP(CONCATENATE(R184," ",(S184-2)),$Z$2:AD184,5,0)))</f>
        <v/>
      </c>
      <c r="AB184" s="33" t="str">
        <f>IF(K184="M",IF(S184&lt;&gt;4,"",VLOOKUP(CONCATENATE(R184," ",(S184-2)),$Z$2:AD184,5,0)),IF(S184&lt;&gt;3,"",VLOOKUP(CONCATENATE(R184," ",(S184-1)),$Z$2:AD184,5,0)))</f>
        <v/>
      </c>
      <c r="AC184" s="33" t="str">
        <f>IF(K184="M",IF(S184&lt;&gt;4,"",VLOOKUP(CONCATENATE(R184," ",(S184-1)),$Z$2:AD184,5,0)),IF(S184&lt;&gt;3,"",VLOOKUP(CONCATENATE(R184," ",(S184)),$Z$2:AD184,5,0)))</f>
        <v/>
      </c>
      <c r="AD184" s="33" t="str">
        <f t="shared" si="43"/>
        <v/>
      </c>
    </row>
    <row r="185" spans="1:30" x14ac:dyDescent="0.25">
      <c r="A185" s="65" t="str">
        <f t="shared" si="35"/>
        <v/>
      </c>
      <c r="B185" s="65" t="str">
        <f t="shared" si="36"/>
        <v/>
      </c>
      <c r="C185" s="103">
        <v>184</v>
      </c>
      <c r="D185" s="99"/>
      <c r="E185" s="100">
        <f t="shared" si="44"/>
        <v>1</v>
      </c>
      <c r="F185" s="100"/>
      <c r="G185" s="100"/>
      <c r="H185" s="107" t="str">
        <f t="shared" si="39"/>
        <v/>
      </c>
      <c r="I185" s="108" t="str">
        <f>IF(D185="","",VLOOKUP(D185,ENTRANTS!$A$1:$H$1000,2,0))</f>
        <v/>
      </c>
      <c r="J185" s="108" t="str">
        <f>IF(D185="","",VLOOKUP(D185,ENTRANTS!$A$1:$H$1000,3,0))</f>
        <v/>
      </c>
      <c r="K185" s="103" t="str">
        <f>IF(D185="","",LEFT(VLOOKUP(D185,ENTRANTS!$A$1:$H$1000,5,0),1))</f>
        <v/>
      </c>
      <c r="L185" s="103" t="str">
        <f>IF(D185="","",COUNTIF($K$2:K185,K185))</f>
        <v/>
      </c>
      <c r="M185" s="103" t="str">
        <f>IF(D185="","",VLOOKUP(D185,ENTRANTS!$A$1:$H$1000,4,0))</f>
        <v/>
      </c>
      <c r="N185" s="103" t="str">
        <f>IF(D185="","",COUNTIF($M$2:M185,M185))</f>
        <v/>
      </c>
      <c r="O185" s="108" t="str">
        <f>IF(D185="","",VLOOKUP(D185,ENTRANTS!$A$1:$H$1000,6,0))</f>
        <v/>
      </c>
      <c r="P185" s="86" t="str">
        <f t="shared" si="40"/>
        <v/>
      </c>
      <c r="Q185" s="31"/>
      <c r="R185" s="3" t="str">
        <f t="shared" si="41"/>
        <v/>
      </c>
      <c r="S185" s="4" t="str">
        <f>IF(D185="","",COUNTIF($R$2:R185,R185))</f>
        <v/>
      </c>
      <c r="T185" s="5" t="str">
        <f t="shared" si="45"/>
        <v/>
      </c>
      <c r="U185" s="35" t="str">
        <f>IF(AND(S185=4,K185="M",NOT(O185="Unattached")),SUMIF(R$2:R185,R185,L$2:L185),"")</f>
        <v/>
      </c>
      <c r="V185" s="5" t="str">
        <f t="shared" si="46"/>
        <v/>
      </c>
      <c r="W185" s="35" t="str">
        <f>IF(AND(S185=3,K185="F",NOT(O185="Unattached")),SUMIF(R$2:R185,R185,L$2:L185),"")</f>
        <v/>
      </c>
      <c r="X185" s="6" t="str">
        <f t="shared" si="37"/>
        <v/>
      </c>
      <c r="Y185" s="6" t="str">
        <f t="shared" si="42"/>
        <v/>
      </c>
      <c r="Z185" s="33" t="str">
        <f t="shared" si="38"/>
        <v xml:space="preserve"> </v>
      </c>
      <c r="AA185" s="33" t="str">
        <f>IF(K185="M",IF(S185&lt;&gt;4,"",VLOOKUP(CONCATENATE(R185," ",(S185-3)),$Z$2:AD185,5,0)),IF(S185&lt;&gt;3,"",VLOOKUP(CONCATENATE(R185," ",(S185-2)),$Z$2:AD185,5,0)))</f>
        <v/>
      </c>
      <c r="AB185" s="33" t="str">
        <f>IF(K185="M",IF(S185&lt;&gt;4,"",VLOOKUP(CONCATENATE(R185," ",(S185-2)),$Z$2:AD185,5,0)),IF(S185&lt;&gt;3,"",VLOOKUP(CONCATENATE(R185," ",(S185-1)),$Z$2:AD185,5,0)))</f>
        <v/>
      </c>
      <c r="AC185" s="33" t="str">
        <f>IF(K185="M",IF(S185&lt;&gt;4,"",VLOOKUP(CONCATENATE(R185," ",(S185-1)),$Z$2:AD185,5,0)),IF(S185&lt;&gt;3,"",VLOOKUP(CONCATENATE(R185," ",(S185)),$Z$2:AD185,5,0)))</f>
        <v/>
      </c>
      <c r="AD185" s="33" t="str">
        <f t="shared" si="43"/>
        <v/>
      </c>
    </row>
    <row r="186" spans="1:30" x14ac:dyDescent="0.25">
      <c r="A186" s="65" t="str">
        <f t="shared" si="35"/>
        <v/>
      </c>
      <c r="B186" s="65" t="str">
        <f t="shared" si="36"/>
        <v/>
      </c>
      <c r="C186" s="103">
        <v>185</v>
      </c>
      <c r="D186" s="99"/>
      <c r="E186" s="100">
        <f t="shared" si="44"/>
        <v>1</v>
      </c>
      <c r="F186" s="100"/>
      <c r="G186" s="100"/>
      <c r="H186" s="107" t="str">
        <f t="shared" si="39"/>
        <v/>
      </c>
      <c r="I186" s="108" t="str">
        <f>IF(D186="","",VLOOKUP(D186,ENTRANTS!$A$1:$H$1000,2,0))</f>
        <v/>
      </c>
      <c r="J186" s="108" t="str">
        <f>IF(D186="","",VLOOKUP(D186,ENTRANTS!$A$1:$H$1000,3,0))</f>
        <v/>
      </c>
      <c r="K186" s="103" t="str">
        <f>IF(D186="","",LEFT(VLOOKUP(D186,ENTRANTS!$A$1:$H$1000,5,0),1))</f>
        <v/>
      </c>
      <c r="L186" s="103" t="str">
        <f>IF(D186="","",COUNTIF($K$2:K186,K186))</f>
        <v/>
      </c>
      <c r="M186" s="103" t="str">
        <f>IF(D186="","",VLOOKUP(D186,ENTRANTS!$A$1:$H$1000,4,0))</f>
        <v/>
      </c>
      <c r="N186" s="103" t="str">
        <f>IF(D186="","",COUNTIF($M$2:M186,M186))</f>
        <v/>
      </c>
      <c r="O186" s="108" t="str">
        <f>IF(D186="","",VLOOKUP(D186,ENTRANTS!$A$1:$H$1000,6,0))</f>
        <v/>
      </c>
      <c r="P186" s="86" t="str">
        <f t="shared" si="40"/>
        <v/>
      </c>
      <c r="Q186" s="31"/>
      <c r="R186" s="3" t="str">
        <f t="shared" si="41"/>
        <v/>
      </c>
      <c r="S186" s="4" t="str">
        <f>IF(D186="","",COUNTIF($R$2:R186,R186))</f>
        <v/>
      </c>
      <c r="T186" s="5" t="str">
        <f t="shared" si="45"/>
        <v/>
      </c>
      <c r="U186" s="35" t="str">
        <f>IF(AND(S186=4,K186="M",NOT(O186="Unattached")),SUMIF(R$2:R186,R186,L$2:L186),"")</f>
        <v/>
      </c>
      <c r="V186" s="5" t="str">
        <f t="shared" si="46"/>
        <v/>
      </c>
      <c r="W186" s="35" t="str">
        <f>IF(AND(S186=3,K186="F",NOT(O186="Unattached")),SUMIF(R$2:R186,R186,L$2:L186),"")</f>
        <v/>
      </c>
      <c r="X186" s="6" t="str">
        <f t="shared" si="37"/>
        <v/>
      </c>
      <c r="Y186" s="6" t="str">
        <f t="shared" si="42"/>
        <v/>
      </c>
      <c r="Z186" s="33" t="str">
        <f t="shared" si="38"/>
        <v xml:space="preserve"> </v>
      </c>
      <c r="AA186" s="33" t="str">
        <f>IF(K186="M",IF(S186&lt;&gt;4,"",VLOOKUP(CONCATENATE(R186," ",(S186-3)),$Z$2:AD186,5,0)),IF(S186&lt;&gt;3,"",VLOOKUP(CONCATENATE(R186," ",(S186-2)),$Z$2:AD186,5,0)))</f>
        <v/>
      </c>
      <c r="AB186" s="33" t="str">
        <f>IF(K186="M",IF(S186&lt;&gt;4,"",VLOOKUP(CONCATENATE(R186," ",(S186-2)),$Z$2:AD186,5,0)),IF(S186&lt;&gt;3,"",VLOOKUP(CONCATENATE(R186," ",(S186-1)),$Z$2:AD186,5,0)))</f>
        <v/>
      </c>
      <c r="AC186" s="33" t="str">
        <f>IF(K186="M",IF(S186&lt;&gt;4,"",VLOOKUP(CONCATENATE(R186," ",(S186-1)),$Z$2:AD186,5,0)),IF(S186&lt;&gt;3,"",VLOOKUP(CONCATENATE(R186," ",(S186)),$Z$2:AD186,5,0)))</f>
        <v/>
      </c>
      <c r="AD186" s="33" t="str">
        <f t="shared" si="43"/>
        <v/>
      </c>
    </row>
    <row r="187" spans="1:30" x14ac:dyDescent="0.25">
      <c r="A187" s="65" t="str">
        <f t="shared" si="35"/>
        <v/>
      </c>
      <c r="B187" s="65" t="str">
        <f t="shared" si="36"/>
        <v/>
      </c>
      <c r="C187" s="103">
        <v>186</v>
      </c>
      <c r="D187" s="99"/>
      <c r="E187" s="100">
        <f t="shared" si="44"/>
        <v>1</v>
      </c>
      <c r="F187" s="100"/>
      <c r="G187" s="100"/>
      <c r="H187" s="107" t="str">
        <f t="shared" si="39"/>
        <v/>
      </c>
      <c r="I187" s="108" t="str">
        <f>IF(D187="","",VLOOKUP(D187,ENTRANTS!$A$1:$H$1000,2,0))</f>
        <v/>
      </c>
      <c r="J187" s="108" t="str">
        <f>IF(D187="","",VLOOKUP(D187,ENTRANTS!$A$1:$H$1000,3,0))</f>
        <v/>
      </c>
      <c r="K187" s="103" t="str">
        <f>IF(D187="","",LEFT(VLOOKUP(D187,ENTRANTS!$A$1:$H$1000,5,0),1))</f>
        <v/>
      </c>
      <c r="L187" s="103" t="str">
        <f>IF(D187="","",COUNTIF($K$2:K187,K187))</f>
        <v/>
      </c>
      <c r="M187" s="103" t="str">
        <f>IF(D187="","",VLOOKUP(D187,ENTRANTS!$A$1:$H$1000,4,0))</f>
        <v/>
      </c>
      <c r="N187" s="103" t="str">
        <f>IF(D187="","",COUNTIF($M$2:M187,M187))</f>
        <v/>
      </c>
      <c r="O187" s="108" t="str">
        <f>IF(D187="","",VLOOKUP(D187,ENTRANTS!$A$1:$H$1000,6,0))</f>
        <v/>
      </c>
      <c r="P187" s="86" t="str">
        <f t="shared" si="40"/>
        <v/>
      </c>
      <c r="Q187" s="31"/>
      <c r="R187" s="3" t="str">
        <f t="shared" si="41"/>
        <v/>
      </c>
      <c r="S187" s="4" t="str">
        <f>IF(D187="","",COUNTIF($R$2:R187,R187))</f>
        <v/>
      </c>
      <c r="T187" s="5" t="str">
        <f t="shared" si="45"/>
        <v/>
      </c>
      <c r="U187" s="35" t="str">
        <f>IF(AND(S187=4,K187="M",NOT(O187="Unattached")),SUMIF(R$2:R187,R187,L$2:L187),"")</f>
        <v/>
      </c>
      <c r="V187" s="5" t="str">
        <f t="shared" si="46"/>
        <v/>
      </c>
      <c r="W187" s="35" t="str">
        <f>IF(AND(S187=3,K187="F",NOT(O187="Unattached")),SUMIF(R$2:R187,R187,L$2:L187),"")</f>
        <v/>
      </c>
      <c r="X187" s="6" t="str">
        <f t="shared" si="37"/>
        <v/>
      </c>
      <c r="Y187" s="6" t="str">
        <f t="shared" si="42"/>
        <v/>
      </c>
      <c r="Z187" s="33" t="str">
        <f t="shared" si="38"/>
        <v xml:space="preserve"> </v>
      </c>
      <c r="AA187" s="33" t="str">
        <f>IF(K187="M",IF(S187&lt;&gt;4,"",VLOOKUP(CONCATENATE(R187," ",(S187-3)),$Z$2:AD187,5,0)),IF(S187&lt;&gt;3,"",VLOOKUP(CONCATENATE(R187," ",(S187-2)),$Z$2:AD187,5,0)))</f>
        <v/>
      </c>
      <c r="AB187" s="33" t="str">
        <f>IF(K187="M",IF(S187&lt;&gt;4,"",VLOOKUP(CONCATENATE(R187," ",(S187-2)),$Z$2:AD187,5,0)),IF(S187&lt;&gt;3,"",VLOOKUP(CONCATENATE(R187," ",(S187-1)),$Z$2:AD187,5,0)))</f>
        <v/>
      </c>
      <c r="AC187" s="33" t="str">
        <f>IF(K187="M",IF(S187&lt;&gt;4,"",VLOOKUP(CONCATENATE(R187," ",(S187-1)),$Z$2:AD187,5,0)),IF(S187&lt;&gt;3,"",VLOOKUP(CONCATENATE(R187," ",(S187)),$Z$2:AD187,5,0)))</f>
        <v/>
      </c>
      <c r="AD187" s="33" t="str">
        <f t="shared" si="43"/>
        <v/>
      </c>
    </row>
    <row r="188" spans="1:30" x14ac:dyDescent="0.25">
      <c r="A188" s="65" t="str">
        <f t="shared" si="35"/>
        <v/>
      </c>
      <c r="B188" s="65" t="str">
        <f t="shared" si="36"/>
        <v/>
      </c>
      <c r="C188" s="103">
        <v>187</v>
      </c>
      <c r="D188" s="99"/>
      <c r="E188" s="100">
        <f t="shared" si="44"/>
        <v>1</v>
      </c>
      <c r="F188" s="100"/>
      <c r="G188" s="100"/>
      <c r="H188" s="107" t="str">
        <f t="shared" si="39"/>
        <v/>
      </c>
      <c r="I188" s="108" t="str">
        <f>IF(D188="","",VLOOKUP(D188,ENTRANTS!$A$1:$H$1000,2,0))</f>
        <v/>
      </c>
      <c r="J188" s="108" t="str">
        <f>IF(D188="","",VLOOKUP(D188,ENTRANTS!$A$1:$H$1000,3,0))</f>
        <v/>
      </c>
      <c r="K188" s="103" t="str">
        <f>IF(D188="","",LEFT(VLOOKUP(D188,ENTRANTS!$A$1:$H$1000,5,0),1))</f>
        <v/>
      </c>
      <c r="L188" s="103" t="str">
        <f>IF(D188="","",COUNTIF($K$2:K188,K188))</f>
        <v/>
      </c>
      <c r="M188" s="103" t="str">
        <f>IF(D188="","",VLOOKUP(D188,ENTRANTS!$A$1:$H$1000,4,0))</f>
        <v/>
      </c>
      <c r="N188" s="103" t="str">
        <f>IF(D188="","",COUNTIF($M$2:M188,M188))</f>
        <v/>
      </c>
      <c r="O188" s="108" t="str">
        <f>IF(D188="","",VLOOKUP(D188,ENTRANTS!$A$1:$H$1000,6,0))</f>
        <v/>
      </c>
      <c r="P188" s="86" t="str">
        <f t="shared" si="40"/>
        <v/>
      </c>
      <c r="Q188" s="31"/>
      <c r="R188" s="3" t="str">
        <f t="shared" si="41"/>
        <v/>
      </c>
      <c r="S188" s="4" t="str">
        <f>IF(D188="","",COUNTIF($R$2:R188,R188))</f>
        <v/>
      </c>
      <c r="T188" s="5" t="str">
        <f t="shared" si="45"/>
        <v/>
      </c>
      <c r="U188" s="35" t="str">
        <f>IF(AND(S188=4,K188="M",NOT(O188="Unattached")),SUMIF(R$2:R188,R188,L$2:L188),"")</f>
        <v/>
      </c>
      <c r="V188" s="5" t="str">
        <f t="shared" si="46"/>
        <v/>
      </c>
      <c r="W188" s="35" t="str">
        <f>IF(AND(S188=3,K188="F",NOT(O188="Unattached")),SUMIF(R$2:R188,R188,L$2:L188),"")</f>
        <v/>
      </c>
      <c r="X188" s="6" t="str">
        <f t="shared" si="37"/>
        <v/>
      </c>
      <c r="Y188" s="6" t="str">
        <f t="shared" si="42"/>
        <v/>
      </c>
      <c r="Z188" s="33" t="str">
        <f t="shared" si="38"/>
        <v xml:space="preserve"> </v>
      </c>
      <c r="AA188" s="33" t="str">
        <f>IF(K188="M",IF(S188&lt;&gt;4,"",VLOOKUP(CONCATENATE(R188," ",(S188-3)),$Z$2:AD188,5,0)),IF(S188&lt;&gt;3,"",VLOOKUP(CONCATENATE(R188," ",(S188-2)),$Z$2:AD188,5,0)))</f>
        <v/>
      </c>
      <c r="AB188" s="33" t="str">
        <f>IF(K188="M",IF(S188&lt;&gt;4,"",VLOOKUP(CONCATENATE(R188," ",(S188-2)),$Z$2:AD188,5,0)),IF(S188&lt;&gt;3,"",VLOOKUP(CONCATENATE(R188," ",(S188-1)),$Z$2:AD188,5,0)))</f>
        <v/>
      </c>
      <c r="AC188" s="33" t="str">
        <f>IF(K188="M",IF(S188&lt;&gt;4,"",VLOOKUP(CONCATENATE(R188," ",(S188-1)),$Z$2:AD188,5,0)),IF(S188&lt;&gt;3,"",VLOOKUP(CONCATENATE(R188," ",(S188)),$Z$2:AD188,5,0)))</f>
        <v/>
      </c>
      <c r="AD188" s="33" t="str">
        <f t="shared" si="43"/>
        <v/>
      </c>
    </row>
    <row r="189" spans="1:30" x14ac:dyDescent="0.25">
      <c r="A189" s="65" t="str">
        <f t="shared" si="35"/>
        <v/>
      </c>
      <c r="B189" s="65" t="str">
        <f t="shared" si="36"/>
        <v/>
      </c>
      <c r="C189" s="103">
        <v>188</v>
      </c>
      <c r="D189" s="99"/>
      <c r="E189" s="100">
        <f t="shared" si="44"/>
        <v>1</v>
      </c>
      <c r="F189" s="100"/>
      <c r="G189" s="100"/>
      <c r="H189" s="107" t="str">
        <f t="shared" si="39"/>
        <v/>
      </c>
      <c r="I189" s="108" t="str">
        <f>IF(D189="","",VLOOKUP(D189,ENTRANTS!$A$1:$H$1000,2,0))</f>
        <v/>
      </c>
      <c r="J189" s="108" t="str">
        <f>IF(D189="","",VLOOKUP(D189,ENTRANTS!$A$1:$H$1000,3,0))</f>
        <v/>
      </c>
      <c r="K189" s="103" t="str">
        <f>IF(D189="","",LEFT(VLOOKUP(D189,ENTRANTS!$A$1:$H$1000,5,0),1))</f>
        <v/>
      </c>
      <c r="L189" s="103" t="str">
        <f>IF(D189="","",COUNTIF($K$2:K189,K189))</f>
        <v/>
      </c>
      <c r="M189" s="103" t="str">
        <f>IF(D189="","",VLOOKUP(D189,ENTRANTS!$A$1:$H$1000,4,0))</f>
        <v/>
      </c>
      <c r="N189" s="103" t="str">
        <f>IF(D189="","",COUNTIF($M$2:M189,M189))</f>
        <v/>
      </c>
      <c r="O189" s="108" t="str">
        <f>IF(D189="","",VLOOKUP(D189,ENTRANTS!$A$1:$H$1000,6,0))</f>
        <v/>
      </c>
      <c r="P189" s="86" t="str">
        <f t="shared" si="40"/>
        <v/>
      </c>
      <c r="Q189" s="31"/>
      <c r="R189" s="3" t="str">
        <f t="shared" si="41"/>
        <v/>
      </c>
      <c r="S189" s="4" t="str">
        <f>IF(D189="","",COUNTIF($R$2:R189,R189))</f>
        <v/>
      </c>
      <c r="T189" s="5" t="str">
        <f t="shared" si="45"/>
        <v/>
      </c>
      <c r="U189" s="35" t="str">
        <f>IF(AND(S189=4,K189="M",NOT(O189="Unattached")),SUMIF(R$2:R189,R189,L$2:L189),"")</f>
        <v/>
      </c>
      <c r="V189" s="5" t="str">
        <f t="shared" si="46"/>
        <v/>
      </c>
      <c r="W189" s="35" t="str">
        <f>IF(AND(S189=3,K189="F",NOT(O189="Unattached")),SUMIF(R$2:R189,R189,L$2:L189),"")</f>
        <v/>
      </c>
      <c r="X189" s="6" t="str">
        <f t="shared" si="37"/>
        <v/>
      </c>
      <c r="Y189" s="6" t="str">
        <f t="shared" si="42"/>
        <v/>
      </c>
      <c r="Z189" s="33" t="str">
        <f t="shared" si="38"/>
        <v xml:space="preserve"> </v>
      </c>
      <c r="AA189" s="33" t="str">
        <f>IF(K189="M",IF(S189&lt;&gt;4,"",VLOOKUP(CONCATENATE(R189," ",(S189-3)),$Z$2:AD189,5,0)),IF(S189&lt;&gt;3,"",VLOOKUP(CONCATENATE(R189," ",(S189-2)),$Z$2:AD189,5,0)))</f>
        <v/>
      </c>
      <c r="AB189" s="33" t="str">
        <f>IF(K189="M",IF(S189&lt;&gt;4,"",VLOOKUP(CONCATENATE(R189," ",(S189-2)),$Z$2:AD189,5,0)),IF(S189&lt;&gt;3,"",VLOOKUP(CONCATENATE(R189," ",(S189-1)),$Z$2:AD189,5,0)))</f>
        <v/>
      </c>
      <c r="AC189" s="33" t="str">
        <f>IF(K189="M",IF(S189&lt;&gt;4,"",VLOOKUP(CONCATENATE(R189," ",(S189-1)),$Z$2:AD189,5,0)),IF(S189&lt;&gt;3,"",VLOOKUP(CONCATENATE(R189," ",(S189)),$Z$2:AD189,5,0)))</f>
        <v/>
      </c>
      <c r="AD189" s="33" t="str">
        <f t="shared" si="43"/>
        <v/>
      </c>
    </row>
    <row r="190" spans="1:30" x14ac:dyDescent="0.25">
      <c r="A190" s="65" t="str">
        <f t="shared" si="35"/>
        <v/>
      </c>
      <c r="B190" s="65" t="str">
        <f t="shared" si="36"/>
        <v/>
      </c>
      <c r="C190" s="103">
        <v>189</v>
      </c>
      <c r="D190" s="99"/>
      <c r="E190" s="100">
        <f t="shared" si="44"/>
        <v>1</v>
      </c>
      <c r="F190" s="100"/>
      <c r="G190" s="100"/>
      <c r="H190" s="107" t="str">
        <f t="shared" si="39"/>
        <v/>
      </c>
      <c r="I190" s="108" t="str">
        <f>IF(D190="","",VLOOKUP(D190,ENTRANTS!$A$1:$H$1000,2,0))</f>
        <v/>
      </c>
      <c r="J190" s="108" t="str">
        <f>IF(D190="","",VLOOKUP(D190,ENTRANTS!$A$1:$H$1000,3,0))</f>
        <v/>
      </c>
      <c r="K190" s="103" t="str">
        <f>IF(D190="","",LEFT(VLOOKUP(D190,ENTRANTS!$A$1:$H$1000,5,0),1))</f>
        <v/>
      </c>
      <c r="L190" s="103" t="str">
        <f>IF(D190="","",COUNTIF($K$2:K190,K190))</f>
        <v/>
      </c>
      <c r="M190" s="103" t="str">
        <f>IF(D190="","",VLOOKUP(D190,ENTRANTS!$A$1:$H$1000,4,0))</f>
        <v/>
      </c>
      <c r="N190" s="103" t="str">
        <f>IF(D190="","",COUNTIF($M$2:M190,M190))</f>
        <v/>
      </c>
      <c r="O190" s="108" t="str">
        <f>IF(D190="","",VLOOKUP(D190,ENTRANTS!$A$1:$H$1000,6,0))</f>
        <v/>
      </c>
      <c r="P190" s="86" t="str">
        <f t="shared" si="40"/>
        <v/>
      </c>
      <c r="Q190" s="31"/>
      <c r="R190" s="3" t="str">
        <f t="shared" si="41"/>
        <v/>
      </c>
      <c r="S190" s="4" t="str">
        <f>IF(D190="","",COUNTIF($R$2:R190,R190))</f>
        <v/>
      </c>
      <c r="T190" s="5" t="str">
        <f t="shared" si="45"/>
        <v/>
      </c>
      <c r="U190" s="35" t="str">
        <f>IF(AND(S190=4,K190="M",NOT(O190="Unattached")),SUMIF(R$2:R190,R190,L$2:L190),"")</f>
        <v/>
      </c>
      <c r="V190" s="5" t="str">
        <f t="shared" si="46"/>
        <v/>
      </c>
      <c r="W190" s="35" t="str">
        <f>IF(AND(S190=3,K190="F",NOT(O190="Unattached")),SUMIF(R$2:R190,R190,L$2:L190),"")</f>
        <v/>
      </c>
      <c r="X190" s="6" t="str">
        <f t="shared" si="37"/>
        <v/>
      </c>
      <c r="Y190" s="6" t="str">
        <f t="shared" si="42"/>
        <v/>
      </c>
      <c r="Z190" s="33" t="str">
        <f t="shared" si="38"/>
        <v xml:space="preserve"> </v>
      </c>
      <c r="AA190" s="33" t="str">
        <f>IF(K190="M",IF(S190&lt;&gt;4,"",VLOOKUP(CONCATENATE(R190," ",(S190-3)),$Z$2:AD190,5,0)),IF(S190&lt;&gt;3,"",VLOOKUP(CONCATENATE(R190," ",(S190-2)),$Z$2:AD190,5,0)))</f>
        <v/>
      </c>
      <c r="AB190" s="33" t="str">
        <f>IF(K190="M",IF(S190&lt;&gt;4,"",VLOOKUP(CONCATENATE(R190," ",(S190-2)),$Z$2:AD190,5,0)),IF(S190&lt;&gt;3,"",VLOOKUP(CONCATENATE(R190," ",(S190-1)),$Z$2:AD190,5,0)))</f>
        <v/>
      </c>
      <c r="AC190" s="33" t="str">
        <f>IF(K190="M",IF(S190&lt;&gt;4,"",VLOOKUP(CONCATENATE(R190," ",(S190-1)),$Z$2:AD190,5,0)),IF(S190&lt;&gt;3,"",VLOOKUP(CONCATENATE(R190," ",(S190)),$Z$2:AD190,5,0)))</f>
        <v/>
      </c>
      <c r="AD190" s="33" t="str">
        <f t="shared" si="43"/>
        <v/>
      </c>
    </row>
    <row r="191" spans="1:30" x14ac:dyDescent="0.25">
      <c r="A191" s="65" t="str">
        <f t="shared" si="35"/>
        <v/>
      </c>
      <c r="B191" s="65" t="str">
        <f t="shared" si="36"/>
        <v/>
      </c>
      <c r="C191" s="103">
        <v>190</v>
      </c>
      <c r="D191" s="99"/>
      <c r="E191" s="100">
        <f t="shared" si="44"/>
        <v>1</v>
      </c>
      <c r="F191" s="100"/>
      <c r="G191" s="100"/>
      <c r="H191" s="107" t="str">
        <f t="shared" si="39"/>
        <v/>
      </c>
      <c r="I191" s="108" t="str">
        <f>IF(D191="","",VLOOKUP(D191,ENTRANTS!$A$1:$H$1000,2,0))</f>
        <v/>
      </c>
      <c r="J191" s="108" t="str">
        <f>IF(D191="","",VLOOKUP(D191,ENTRANTS!$A$1:$H$1000,3,0))</f>
        <v/>
      </c>
      <c r="K191" s="103" t="str">
        <f>IF(D191="","",LEFT(VLOOKUP(D191,ENTRANTS!$A$1:$H$1000,5,0),1))</f>
        <v/>
      </c>
      <c r="L191" s="103" t="str">
        <f>IF(D191="","",COUNTIF($K$2:K191,K191))</f>
        <v/>
      </c>
      <c r="M191" s="103" t="str">
        <f>IF(D191="","",VLOOKUP(D191,ENTRANTS!$A$1:$H$1000,4,0))</f>
        <v/>
      </c>
      <c r="N191" s="103" t="str">
        <f>IF(D191="","",COUNTIF($M$2:M191,M191))</f>
        <v/>
      </c>
      <c r="O191" s="108" t="str">
        <f>IF(D191="","",VLOOKUP(D191,ENTRANTS!$A$1:$H$1000,6,0))</f>
        <v/>
      </c>
      <c r="P191" s="86" t="str">
        <f t="shared" si="40"/>
        <v/>
      </c>
      <c r="Q191" s="31"/>
      <c r="R191" s="3" t="str">
        <f t="shared" si="41"/>
        <v/>
      </c>
      <c r="S191" s="4" t="str">
        <f>IF(D191="","",COUNTIF($R$2:R191,R191))</f>
        <v/>
      </c>
      <c r="T191" s="5" t="str">
        <f t="shared" si="45"/>
        <v/>
      </c>
      <c r="U191" s="35" t="str">
        <f>IF(AND(S191=4,K191="M",NOT(O191="Unattached")),SUMIF(R$2:R191,R191,L$2:L191),"")</f>
        <v/>
      </c>
      <c r="V191" s="5" t="str">
        <f t="shared" si="46"/>
        <v/>
      </c>
      <c r="W191" s="35" t="str">
        <f>IF(AND(S191=3,K191="F",NOT(O191="Unattached")),SUMIF(R$2:R191,R191,L$2:L191),"")</f>
        <v/>
      </c>
      <c r="X191" s="6" t="str">
        <f t="shared" si="37"/>
        <v/>
      </c>
      <c r="Y191" s="6" t="str">
        <f t="shared" si="42"/>
        <v/>
      </c>
      <c r="Z191" s="33" t="str">
        <f t="shared" si="38"/>
        <v xml:space="preserve"> </v>
      </c>
      <c r="AA191" s="33" t="str">
        <f>IF(K191="M",IF(S191&lt;&gt;4,"",VLOOKUP(CONCATENATE(R191," ",(S191-3)),$Z$2:AD191,5,0)),IF(S191&lt;&gt;3,"",VLOOKUP(CONCATENATE(R191," ",(S191-2)),$Z$2:AD191,5,0)))</f>
        <v/>
      </c>
      <c r="AB191" s="33" t="str">
        <f>IF(K191="M",IF(S191&lt;&gt;4,"",VLOOKUP(CONCATENATE(R191," ",(S191-2)),$Z$2:AD191,5,0)),IF(S191&lt;&gt;3,"",VLOOKUP(CONCATENATE(R191," ",(S191-1)),$Z$2:AD191,5,0)))</f>
        <v/>
      </c>
      <c r="AC191" s="33" t="str">
        <f>IF(K191="M",IF(S191&lt;&gt;4,"",VLOOKUP(CONCATENATE(R191," ",(S191-1)),$Z$2:AD191,5,0)),IF(S191&lt;&gt;3,"",VLOOKUP(CONCATENATE(R191," ",(S191)),$Z$2:AD191,5,0)))</f>
        <v/>
      </c>
      <c r="AD191" s="33" t="str">
        <f t="shared" si="43"/>
        <v/>
      </c>
    </row>
    <row r="192" spans="1:30" x14ac:dyDescent="0.25">
      <c r="A192" s="65" t="str">
        <f t="shared" si="35"/>
        <v/>
      </c>
      <c r="B192" s="65" t="str">
        <f t="shared" si="36"/>
        <v/>
      </c>
      <c r="C192" s="103">
        <v>191</v>
      </c>
      <c r="D192" s="99"/>
      <c r="E192" s="100">
        <f t="shared" si="44"/>
        <v>1</v>
      </c>
      <c r="F192" s="100"/>
      <c r="G192" s="100"/>
      <c r="H192" s="107" t="str">
        <f t="shared" si="39"/>
        <v/>
      </c>
      <c r="I192" s="108" t="str">
        <f>IF(D192="","",VLOOKUP(D192,ENTRANTS!$A$1:$H$1000,2,0))</f>
        <v/>
      </c>
      <c r="J192" s="108" t="str">
        <f>IF(D192="","",VLOOKUP(D192,ENTRANTS!$A$1:$H$1000,3,0))</f>
        <v/>
      </c>
      <c r="K192" s="103" t="str">
        <f>IF(D192="","",LEFT(VLOOKUP(D192,ENTRANTS!$A$1:$H$1000,5,0),1))</f>
        <v/>
      </c>
      <c r="L192" s="103" t="str">
        <f>IF(D192="","",COUNTIF($K$2:K192,K192))</f>
        <v/>
      </c>
      <c r="M192" s="103" t="str">
        <f>IF(D192="","",VLOOKUP(D192,ENTRANTS!$A$1:$H$1000,4,0))</f>
        <v/>
      </c>
      <c r="N192" s="103" t="str">
        <f>IF(D192="","",COUNTIF($M$2:M192,M192))</f>
        <v/>
      </c>
      <c r="O192" s="108" t="str">
        <f>IF(D192="","",VLOOKUP(D192,ENTRANTS!$A$1:$H$1000,6,0))</f>
        <v/>
      </c>
      <c r="P192" s="86" t="str">
        <f t="shared" si="40"/>
        <v/>
      </c>
      <c r="Q192" s="31"/>
      <c r="R192" s="3" t="str">
        <f t="shared" si="41"/>
        <v/>
      </c>
      <c r="S192" s="4" t="str">
        <f>IF(D192="","",COUNTIF($R$2:R192,R192))</f>
        <v/>
      </c>
      <c r="T192" s="5" t="str">
        <f t="shared" si="45"/>
        <v/>
      </c>
      <c r="U192" s="35" t="str">
        <f>IF(AND(S192=4,K192="M",NOT(O192="Unattached")),SUMIF(R$2:R192,R192,L$2:L192),"")</f>
        <v/>
      </c>
      <c r="V192" s="5" t="str">
        <f t="shared" si="46"/>
        <v/>
      </c>
      <c r="W192" s="35" t="str">
        <f>IF(AND(S192=3,K192="F",NOT(O192="Unattached")),SUMIF(R$2:R192,R192,L$2:L192),"")</f>
        <v/>
      </c>
      <c r="X192" s="6" t="str">
        <f t="shared" si="37"/>
        <v/>
      </c>
      <c r="Y192" s="6" t="str">
        <f t="shared" si="42"/>
        <v/>
      </c>
      <c r="Z192" s="33" t="str">
        <f t="shared" si="38"/>
        <v xml:space="preserve"> </v>
      </c>
      <c r="AA192" s="33" t="str">
        <f>IF(K192="M",IF(S192&lt;&gt;4,"",VLOOKUP(CONCATENATE(R192," ",(S192-3)),$Z$2:AD192,5,0)),IF(S192&lt;&gt;3,"",VLOOKUP(CONCATENATE(R192," ",(S192-2)),$Z$2:AD192,5,0)))</f>
        <v/>
      </c>
      <c r="AB192" s="33" t="str">
        <f>IF(K192="M",IF(S192&lt;&gt;4,"",VLOOKUP(CONCATENATE(R192," ",(S192-2)),$Z$2:AD192,5,0)),IF(S192&lt;&gt;3,"",VLOOKUP(CONCATENATE(R192," ",(S192-1)),$Z$2:AD192,5,0)))</f>
        <v/>
      </c>
      <c r="AC192" s="33" t="str">
        <f>IF(K192="M",IF(S192&lt;&gt;4,"",VLOOKUP(CONCATENATE(R192," ",(S192-1)),$Z$2:AD192,5,0)),IF(S192&lt;&gt;3,"",VLOOKUP(CONCATENATE(R192," ",(S192)),$Z$2:AD192,5,0)))</f>
        <v/>
      </c>
      <c r="AD192" s="33" t="str">
        <f t="shared" si="43"/>
        <v/>
      </c>
    </row>
    <row r="193" spans="1:30" x14ac:dyDescent="0.25">
      <c r="A193" s="65" t="str">
        <f t="shared" si="35"/>
        <v/>
      </c>
      <c r="B193" s="65" t="str">
        <f t="shared" si="36"/>
        <v/>
      </c>
      <c r="C193" s="103">
        <v>192</v>
      </c>
      <c r="D193" s="99"/>
      <c r="E193" s="100">
        <f t="shared" si="44"/>
        <v>1</v>
      </c>
      <c r="F193" s="100"/>
      <c r="G193" s="100"/>
      <c r="H193" s="107" t="str">
        <f t="shared" si="39"/>
        <v/>
      </c>
      <c r="I193" s="108" t="str">
        <f>IF(D193="","",VLOOKUP(D193,ENTRANTS!$A$1:$H$1000,2,0))</f>
        <v/>
      </c>
      <c r="J193" s="108" t="str">
        <f>IF(D193="","",VLOOKUP(D193,ENTRANTS!$A$1:$H$1000,3,0))</f>
        <v/>
      </c>
      <c r="K193" s="103" t="str">
        <f>IF(D193="","",LEFT(VLOOKUP(D193,ENTRANTS!$A$1:$H$1000,5,0),1))</f>
        <v/>
      </c>
      <c r="L193" s="103" t="str">
        <f>IF(D193="","",COUNTIF($K$2:K193,K193))</f>
        <v/>
      </c>
      <c r="M193" s="103" t="str">
        <f>IF(D193="","",VLOOKUP(D193,ENTRANTS!$A$1:$H$1000,4,0))</f>
        <v/>
      </c>
      <c r="N193" s="103" t="str">
        <f>IF(D193="","",COUNTIF($M$2:M193,M193))</f>
        <v/>
      </c>
      <c r="O193" s="108" t="str">
        <f>IF(D193="","",VLOOKUP(D193,ENTRANTS!$A$1:$H$1000,6,0))</f>
        <v/>
      </c>
      <c r="P193" s="86" t="str">
        <f t="shared" si="40"/>
        <v/>
      </c>
      <c r="Q193" s="31"/>
      <c r="R193" s="3" t="str">
        <f t="shared" si="41"/>
        <v/>
      </c>
      <c r="S193" s="4" t="str">
        <f>IF(D193="","",COUNTIF($R$2:R193,R193))</f>
        <v/>
      </c>
      <c r="T193" s="5" t="str">
        <f t="shared" si="45"/>
        <v/>
      </c>
      <c r="U193" s="35" t="str">
        <f>IF(AND(S193=4,K193="M",NOT(O193="Unattached")),SUMIF(R$2:R193,R193,L$2:L193),"")</f>
        <v/>
      </c>
      <c r="V193" s="5" t="str">
        <f t="shared" si="46"/>
        <v/>
      </c>
      <c r="W193" s="35" t="str">
        <f>IF(AND(S193=3,K193="F",NOT(O193="Unattached")),SUMIF(R$2:R193,R193,L$2:L193),"")</f>
        <v/>
      </c>
      <c r="X193" s="6" t="str">
        <f t="shared" si="37"/>
        <v/>
      </c>
      <c r="Y193" s="6" t="str">
        <f t="shared" si="42"/>
        <v/>
      </c>
      <c r="Z193" s="33" t="str">
        <f t="shared" si="38"/>
        <v xml:space="preserve"> </v>
      </c>
      <c r="AA193" s="33" t="str">
        <f>IF(K193="M",IF(S193&lt;&gt;4,"",VLOOKUP(CONCATENATE(R193," ",(S193-3)),$Z$2:AD193,5,0)),IF(S193&lt;&gt;3,"",VLOOKUP(CONCATENATE(R193," ",(S193-2)),$Z$2:AD193,5,0)))</f>
        <v/>
      </c>
      <c r="AB193" s="33" t="str">
        <f>IF(K193="M",IF(S193&lt;&gt;4,"",VLOOKUP(CONCATENATE(R193," ",(S193-2)),$Z$2:AD193,5,0)),IF(S193&lt;&gt;3,"",VLOOKUP(CONCATENATE(R193," ",(S193-1)),$Z$2:AD193,5,0)))</f>
        <v/>
      </c>
      <c r="AC193" s="33" t="str">
        <f>IF(K193="M",IF(S193&lt;&gt;4,"",VLOOKUP(CONCATENATE(R193," ",(S193-1)),$Z$2:AD193,5,0)),IF(S193&lt;&gt;3,"",VLOOKUP(CONCATENATE(R193," ",(S193)),$Z$2:AD193,5,0)))</f>
        <v/>
      </c>
      <c r="AD193" s="33" t="str">
        <f t="shared" si="43"/>
        <v/>
      </c>
    </row>
    <row r="194" spans="1:30" x14ac:dyDescent="0.25">
      <c r="A194" s="65" t="str">
        <f t="shared" ref="A194:A257" si="47">IF(C194&lt;1,"",CONCATENATE(K194,L194))</f>
        <v/>
      </c>
      <c r="B194" s="65" t="str">
        <f t="shared" ref="B194:B257" si="48">IF(C194&lt;1,"",CONCATENATE(M194,N194))</f>
        <v/>
      </c>
      <c r="C194" s="103">
        <v>193</v>
      </c>
      <c r="D194" s="99"/>
      <c r="E194" s="100">
        <f t="shared" si="44"/>
        <v>1</v>
      </c>
      <c r="F194" s="100"/>
      <c r="G194" s="100"/>
      <c r="H194" s="107" t="str">
        <f t="shared" si="39"/>
        <v/>
      </c>
      <c r="I194" s="108" t="str">
        <f>IF(D194="","",VLOOKUP(D194,ENTRANTS!$A$1:$H$1000,2,0))</f>
        <v/>
      </c>
      <c r="J194" s="108" t="str">
        <f>IF(D194="","",VLOOKUP(D194,ENTRANTS!$A$1:$H$1000,3,0))</f>
        <v/>
      </c>
      <c r="K194" s="103" t="str">
        <f>IF(D194="","",LEFT(VLOOKUP(D194,ENTRANTS!$A$1:$H$1000,5,0),1))</f>
        <v/>
      </c>
      <c r="L194" s="103" t="str">
        <f>IF(D194="","",COUNTIF($K$2:K194,K194))</f>
        <v/>
      </c>
      <c r="M194" s="103" t="str">
        <f>IF(D194="","",VLOOKUP(D194,ENTRANTS!$A$1:$H$1000,4,0))</f>
        <v/>
      </c>
      <c r="N194" s="103" t="str">
        <f>IF(D194="","",COUNTIF($M$2:M194,M194))</f>
        <v/>
      </c>
      <c r="O194" s="108" t="str">
        <f>IF(D194="","",VLOOKUP(D194,ENTRANTS!$A$1:$H$1000,6,0))</f>
        <v/>
      </c>
      <c r="P194" s="86" t="str">
        <f t="shared" si="40"/>
        <v/>
      </c>
      <c r="Q194" s="31"/>
      <c r="R194" s="3" t="str">
        <f t="shared" si="41"/>
        <v/>
      </c>
      <c r="S194" s="4" t="str">
        <f>IF(D194="","",COUNTIF($R$2:R194,R194))</f>
        <v/>
      </c>
      <c r="T194" s="5" t="str">
        <f t="shared" si="45"/>
        <v/>
      </c>
      <c r="U194" s="35" t="str">
        <f>IF(AND(S194=4,K194="M",NOT(O194="Unattached")),SUMIF(R$2:R194,R194,L$2:L194),"")</f>
        <v/>
      </c>
      <c r="V194" s="5" t="str">
        <f t="shared" si="46"/>
        <v/>
      </c>
      <c r="W194" s="35" t="str">
        <f>IF(AND(S194=3,K194="F",NOT(O194="Unattached")),SUMIF(R$2:R194,R194,L$2:L194),"")</f>
        <v/>
      </c>
      <c r="X194" s="6" t="str">
        <f t="shared" ref="X194:X257" si="49">IF(AND(O194&lt;&gt;"Unattached",OR(T194&lt;&gt;"",V194&lt;&gt;"")),O194,"")</f>
        <v/>
      </c>
      <c r="Y194" s="6" t="str">
        <f t="shared" si="42"/>
        <v/>
      </c>
      <c r="Z194" s="33" t="str">
        <f t="shared" ref="Z194:Z257" si="50">CONCATENATE(R194," ",S194)</f>
        <v xml:space="preserve"> </v>
      </c>
      <c r="AA194" s="33" t="str">
        <f>IF(K194="M",IF(S194&lt;&gt;4,"",VLOOKUP(CONCATENATE(R194," ",(S194-3)),$Z$2:AD194,5,0)),IF(S194&lt;&gt;3,"",VLOOKUP(CONCATENATE(R194," ",(S194-2)),$Z$2:AD194,5,0)))</f>
        <v/>
      </c>
      <c r="AB194" s="33" t="str">
        <f>IF(K194="M",IF(S194&lt;&gt;4,"",VLOOKUP(CONCATENATE(R194," ",(S194-2)),$Z$2:AD194,5,0)),IF(S194&lt;&gt;3,"",VLOOKUP(CONCATENATE(R194," ",(S194-1)),$Z$2:AD194,5,0)))</f>
        <v/>
      </c>
      <c r="AC194" s="33" t="str">
        <f>IF(K194="M",IF(S194&lt;&gt;4,"",VLOOKUP(CONCATENATE(R194," ",(S194-1)),$Z$2:AD194,5,0)),IF(S194&lt;&gt;3,"",VLOOKUP(CONCATENATE(R194," ",(S194)),$Z$2:AD194,5,0)))</f>
        <v/>
      </c>
      <c r="AD194" s="33" t="str">
        <f t="shared" si="43"/>
        <v/>
      </c>
    </row>
    <row r="195" spans="1:30" x14ac:dyDescent="0.25">
      <c r="A195" s="65" t="str">
        <f t="shared" si="47"/>
        <v/>
      </c>
      <c r="B195" s="65" t="str">
        <f t="shared" si="48"/>
        <v/>
      </c>
      <c r="C195" s="103">
        <v>194</v>
      </c>
      <c r="D195" s="99"/>
      <c r="E195" s="100">
        <f t="shared" si="44"/>
        <v>1</v>
      </c>
      <c r="F195" s="100"/>
      <c r="G195" s="100"/>
      <c r="H195" s="107" t="str">
        <f t="shared" ref="H195:H258" si="51">IF(D195="","",($E195+$F195/60+$G195/3600)/24)</f>
        <v/>
      </c>
      <c r="I195" s="108" t="str">
        <f>IF(D195="","",VLOOKUP(D195,ENTRANTS!$A$1:$H$1000,2,0))</f>
        <v/>
      </c>
      <c r="J195" s="108" t="str">
        <f>IF(D195="","",VLOOKUP(D195,ENTRANTS!$A$1:$H$1000,3,0))</f>
        <v/>
      </c>
      <c r="K195" s="103" t="str">
        <f>IF(D195="","",LEFT(VLOOKUP(D195,ENTRANTS!$A$1:$H$1000,5,0),1))</f>
        <v/>
      </c>
      <c r="L195" s="103" t="str">
        <f>IF(D195="","",COUNTIF($K$2:K195,K195))</f>
        <v/>
      </c>
      <c r="M195" s="103" t="str">
        <f>IF(D195="","",VLOOKUP(D195,ENTRANTS!$A$1:$H$1000,4,0))</f>
        <v/>
      </c>
      <c r="N195" s="103" t="str">
        <f>IF(D195="","",COUNTIF($M$2:M195,M195))</f>
        <v/>
      </c>
      <c r="O195" s="108" t="str">
        <f>IF(D195="","",VLOOKUP(D195,ENTRANTS!$A$1:$H$1000,6,0))</f>
        <v/>
      </c>
      <c r="P195" s="86" t="str">
        <f t="shared" ref="P195:P258" si="52">IF(D195&lt;1,"",IF(COUNTIF($D$2:$D$501,D195)=1,"","DUPLICATE"))</f>
        <v/>
      </c>
      <c r="Q195" s="31"/>
      <c r="R195" s="3" t="str">
        <f t="shared" ref="R195:R258" si="53">IF(D195="","",CONCATENATE(K195," ",O195))</f>
        <v/>
      </c>
      <c r="S195" s="4" t="str">
        <f>IF(D195="","",COUNTIF($R$2:R195,R195))</f>
        <v/>
      </c>
      <c r="T195" s="5" t="str">
        <f t="shared" si="45"/>
        <v/>
      </c>
      <c r="U195" s="35" t="str">
        <f>IF(AND(S195=4,K195="M",NOT(O195="Unattached")),SUMIF(R$2:R195,R195,L$2:L195),"")</f>
        <v/>
      </c>
      <c r="V195" s="5" t="str">
        <f t="shared" si="46"/>
        <v/>
      </c>
      <c r="W195" s="35" t="str">
        <f>IF(AND(S195=3,K195="F",NOT(O195="Unattached")),SUMIF(R$2:R195,R195,L$2:L195),"")</f>
        <v/>
      </c>
      <c r="X195" s="6" t="str">
        <f t="shared" si="49"/>
        <v/>
      </c>
      <c r="Y195" s="6" t="str">
        <f t="shared" ref="Y195:Y258" si="54">IF(X195="","",IF(K195="M",CONCATENATE(X195," (",AA195,", ",AB195,", ",AC195,", ",AD195,")"),CONCATENATE(X195," (",AA195,", ",AB195,", ",AC195,")")))</f>
        <v/>
      </c>
      <c r="Z195" s="33" t="str">
        <f t="shared" si="50"/>
        <v xml:space="preserve"> </v>
      </c>
      <c r="AA195" s="33" t="str">
        <f>IF(K195="M",IF(S195&lt;&gt;4,"",VLOOKUP(CONCATENATE(R195," ",(S195-3)),$Z$2:AD195,5,0)),IF(S195&lt;&gt;3,"",VLOOKUP(CONCATENATE(R195," ",(S195-2)),$Z$2:AD195,5,0)))</f>
        <v/>
      </c>
      <c r="AB195" s="33" t="str">
        <f>IF(K195="M",IF(S195&lt;&gt;4,"",VLOOKUP(CONCATENATE(R195," ",(S195-2)),$Z$2:AD195,5,0)),IF(S195&lt;&gt;3,"",VLOOKUP(CONCATENATE(R195," ",(S195-1)),$Z$2:AD195,5,0)))</f>
        <v/>
      </c>
      <c r="AC195" s="33" t="str">
        <f>IF(K195="M",IF(S195&lt;&gt;4,"",VLOOKUP(CONCATENATE(R195," ",(S195-1)),$Z$2:AD195,5,0)),IF(S195&lt;&gt;3,"",VLOOKUP(CONCATENATE(R195," ",(S195)),$Z$2:AD195,5,0)))</f>
        <v/>
      </c>
      <c r="AD195" s="33" t="str">
        <f t="shared" ref="AD195:AD258" si="55">IF(AND(O195&lt;&gt;"Unattached",S195&lt;=4),CONCATENATE(I195," ",J195),"")</f>
        <v/>
      </c>
    </row>
    <row r="196" spans="1:30" x14ac:dyDescent="0.25">
      <c r="A196" s="65" t="str">
        <f t="shared" si="47"/>
        <v/>
      </c>
      <c r="B196" s="65" t="str">
        <f t="shared" si="48"/>
        <v/>
      </c>
      <c r="C196" s="103">
        <v>195</v>
      </c>
      <c r="D196" s="99"/>
      <c r="E196" s="100">
        <f t="shared" ref="E196:E259" si="56">E195</f>
        <v>1</v>
      </c>
      <c r="F196" s="100"/>
      <c r="G196" s="100"/>
      <c r="H196" s="107" t="str">
        <f t="shared" si="51"/>
        <v/>
      </c>
      <c r="I196" s="108" t="str">
        <f>IF(D196="","",VLOOKUP(D196,ENTRANTS!$A$1:$H$1000,2,0))</f>
        <v/>
      </c>
      <c r="J196" s="108" t="str">
        <f>IF(D196="","",VLOOKUP(D196,ENTRANTS!$A$1:$H$1000,3,0))</f>
        <v/>
      </c>
      <c r="K196" s="103" t="str">
        <f>IF(D196="","",LEFT(VLOOKUP(D196,ENTRANTS!$A$1:$H$1000,5,0),1))</f>
        <v/>
      </c>
      <c r="L196" s="103" t="str">
        <f>IF(D196="","",COUNTIF($K$2:K196,K196))</f>
        <v/>
      </c>
      <c r="M196" s="103" t="str">
        <f>IF(D196="","",VLOOKUP(D196,ENTRANTS!$A$1:$H$1000,4,0))</f>
        <v/>
      </c>
      <c r="N196" s="103" t="str">
        <f>IF(D196="","",COUNTIF($M$2:M196,M196))</f>
        <v/>
      </c>
      <c r="O196" s="108" t="str">
        <f>IF(D196="","",VLOOKUP(D196,ENTRANTS!$A$1:$H$1000,6,0))</f>
        <v/>
      </c>
      <c r="P196" s="86" t="str">
        <f t="shared" si="52"/>
        <v/>
      </c>
      <c r="Q196" s="31"/>
      <c r="R196" s="3" t="str">
        <f t="shared" si="53"/>
        <v/>
      </c>
      <c r="S196" s="4" t="str">
        <f>IF(D196="","",COUNTIF($R$2:R196,R196))</f>
        <v/>
      </c>
      <c r="T196" s="5" t="str">
        <f t="shared" si="45"/>
        <v/>
      </c>
      <c r="U196" s="35" t="str">
        <f>IF(AND(S196=4,K196="M",NOT(O196="Unattached")),SUMIF(R$2:R196,R196,L$2:L196),"")</f>
        <v/>
      </c>
      <c r="V196" s="5" t="str">
        <f t="shared" si="46"/>
        <v/>
      </c>
      <c r="W196" s="35" t="str">
        <f>IF(AND(S196=3,K196="F",NOT(O196="Unattached")),SUMIF(R$2:R196,R196,L$2:L196),"")</f>
        <v/>
      </c>
      <c r="X196" s="6" t="str">
        <f t="shared" si="49"/>
        <v/>
      </c>
      <c r="Y196" s="6" t="str">
        <f t="shared" si="54"/>
        <v/>
      </c>
      <c r="Z196" s="33" t="str">
        <f t="shared" si="50"/>
        <v xml:space="preserve"> </v>
      </c>
      <c r="AA196" s="33" t="str">
        <f>IF(K196="M",IF(S196&lt;&gt;4,"",VLOOKUP(CONCATENATE(R196," ",(S196-3)),$Z$2:AD196,5,0)),IF(S196&lt;&gt;3,"",VLOOKUP(CONCATENATE(R196," ",(S196-2)),$Z$2:AD196,5,0)))</f>
        <v/>
      </c>
      <c r="AB196" s="33" t="str">
        <f>IF(K196="M",IF(S196&lt;&gt;4,"",VLOOKUP(CONCATENATE(R196," ",(S196-2)),$Z$2:AD196,5,0)),IF(S196&lt;&gt;3,"",VLOOKUP(CONCATENATE(R196," ",(S196-1)),$Z$2:AD196,5,0)))</f>
        <v/>
      </c>
      <c r="AC196" s="33" t="str">
        <f>IF(K196="M",IF(S196&lt;&gt;4,"",VLOOKUP(CONCATENATE(R196," ",(S196-1)),$Z$2:AD196,5,0)),IF(S196&lt;&gt;3,"",VLOOKUP(CONCATENATE(R196," ",(S196)),$Z$2:AD196,5,0)))</f>
        <v/>
      </c>
      <c r="AD196" s="33" t="str">
        <f t="shared" si="55"/>
        <v/>
      </c>
    </row>
    <row r="197" spans="1:30" x14ac:dyDescent="0.25">
      <c r="A197" s="65" t="str">
        <f t="shared" si="47"/>
        <v/>
      </c>
      <c r="B197" s="65" t="str">
        <f t="shared" si="48"/>
        <v/>
      </c>
      <c r="C197" s="103">
        <v>196</v>
      </c>
      <c r="D197" s="99"/>
      <c r="E197" s="100">
        <f t="shared" si="56"/>
        <v>1</v>
      </c>
      <c r="F197" s="100"/>
      <c r="G197" s="100"/>
      <c r="H197" s="107" t="str">
        <f t="shared" si="51"/>
        <v/>
      </c>
      <c r="I197" s="108" t="str">
        <f>IF(D197="","",VLOOKUP(D197,ENTRANTS!$A$1:$H$1000,2,0))</f>
        <v/>
      </c>
      <c r="J197" s="108" t="str">
        <f>IF(D197="","",VLOOKUP(D197,ENTRANTS!$A$1:$H$1000,3,0))</f>
        <v/>
      </c>
      <c r="K197" s="103" t="str">
        <f>IF(D197="","",LEFT(VLOOKUP(D197,ENTRANTS!$A$1:$H$1000,5,0),1))</f>
        <v/>
      </c>
      <c r="L197" s="103" t="str">
        <f>IF(D197="","",COUNTIF($K$2:K197,K197))</f>
        <v/>
      </c>
      <c r="M197" s="103" t="str">
        <f>IF(D197="","",VLOOKUP(D197,ENTRANTS!$A$1:$H$1000,4,0))</f>
        <v/>
      </c>
      <c r="N197" s="103" t="str">
        <f>IF(D197="","",COUNTIF($M$2:M197,M197))</f>
        <v/>
      </c>
      <c r="O197" s="108" t="str">
        <f>IF(D197="","",VLOOKUP(D197,ENTRANTS!$A$1:$H$1000,6,0))</f>
        <v/>
      </c>
      <c r="P197" s="86" t="str">
        <f t="shared" si="52"/>
        <v/>
      </c>
      <c r="Q197" s="31"/>
      <c r="R197" s="3" t="str">
        <f t="shared" si="53"/>
        <v/>
      </c>
      <c r="S197" s="4" t="str">
        <f>IF(D197="","",COUNTIF($R$2:R197,R197))</f>
        <v/>
      </c>
      <c r="T197" s="5" t="str">
        <f t="shared" si="45"/>
        <v/>
      </c>
      <c r="U197" s="35" t="str">
        <f>IF(AND(S197=4,K197="M",NOT(O197="Unattached")),SUMIF(R$2:R197,R197,L$2:L197),"")</f>
        <v/>
      </c>
      <c r="V197" s="5" t="str">
        <f t="shared" si="46"/>
        <v/>
      </c>
      <c r="W197" s="35" t="str">
        <f>IF(AND(S197=3,K197="F",NOT(O197="Unattached")),SUMIF(R$2:R197,R197,L$2:L197),"")</f>
        <v/>
      </c>
      <c r="X197" s="6" t="str">
        <f t="shared" si="49"/>
        <v/>
      </c>
      <c r="Y197" s="6" t="str">
        <f t="shared" si="54"/>
        <v/>
      </c>
      <c r="Z197" s="33" t="str">
        <f t="shared" si="50"/>
        <v xml:space="preserve"> </v>
      </c>
      <c r="AA197" s="33" t="str">
        <f>IF(K197="M",IF(S197&lt;&gt;4,"",VLOOKUP(CONCATENATE(R197," ",(S197-3)),$Z$2:AD197,5,0)),IF(S197&lt;&gt;3,"",VLOOKUP(CONCATENATE(R197," ",(S197-2)),$Z$2:AD197,5,0)))</f>
        <v/>
      </c>
      <c r="AB197" s="33" t="str">
        <f>IF(K197="M",IF(S197&lt;&gt;4,"",VLOOKUP(CONCATENATE(R197," ",(S197-2)),$Z$2:AD197,5,0)),IF(S197&lt;&gt;3,"",VLOOKUP(CONCATENATE(R197," ",(S197-1)),$Z$2:AD197,5,0)))</f>
        <v/>
      </c>
      <c r="AC197" s="33" t="str">
        <f>IF(K197="M",IF(S197&lt;&gt;4,"",VLOOKUP(CONCATENATE(R197," ",(S197-1)),$Z$2:AD197,5,0)),IF(S197&lt;&gt;3,"",VLOOKUP(CONCATENATE(R197," ",(S197)),$Z$2:AD197,5,0)))</f>
        <v/>
      </c>
      <c r="AD197" s="33" t="str">
        <f t="shared" si="55"/>
        <v/>
      </c>
    </row>
    <row r="198" spans="1:30" x14ac:dyDescent="0.25">
      <c r="A198" s="65" t="str">
        <f t="shared" si="47"/>
        <v/>
      </c>
      <c r="B198" s="65" t="str">
        <f t="shared" si="48"/>
        <v/>
      </c>
      <c r="C198" s="103">
        <v>197</v>
      </c>
      <c r="D198" s="99"/>
      <c r="E198" s="100">
        <f t="shared" si="56"/>
        <v>1</v>
      </c>
      <c r="F198" s="100"/>
      <c r="G198" s="100"/>
      <c r="H198" s="107" t="str">
        <f t="shared" si="51"/>
        <v/>
      </c>
      <c r="I198" s="108" t="str">
        <f>IF(D198="","",VLOOKUP(D198,ENTRANTS!$A$1:$H$1000,2,0))</f>
        <v/>
      </c>
      <c r="J198" s="108" t="str">
        <f>IF(D198="","",VLOOKUP(D198,ENTRANTS!$A$1:$H$1000,3,0))</f>
        <v/>
      </c>
      <c r="K198" s="103" t="str">
        <f>IF(D198="","",LEFT(VLOOKUP(D198,ENTRANTS!$A$1:$H$1000,5,0),1))</f>
        <v/>
      </c>
      <c r="L198" s="103" t="str">
        <f>IF(D198="","",COUNTIF($K$2:K198,K198))</f>
        <v/>
      </c>
      <c r="M198" s="103" t="str">
        <f>IF(D198="","",VLOOKUP(D198,ENTRANTS!$A$1:$H$1000,4,0))</f>
        <v/>
      </c>
      <c r="N198" s="103" t="str">
        <f>IF(D198="","",COUNTIF($M$2:M198,M198))</f>
        <v/>
      </c>
      <c r="O198" s="108" t="str">
        <f>IF(D198="","",VLOOKUP(D198,ENTRANTS!$A$1:$H$1000,6,0))</f>
        <v/>
      </c>
      <c r="P198" s="86" t="str">
        <f t="shared" si="52"/>
        <v/>
      </c>
      <c r="Q198" s="31"/>
      <c r="R198" s="3" t="str">
        <f t="shared" si="53"/>
        <v/>
      </c>
      <c r="S198" s="4" t="str">
        <f>IF(D198="","",COUNTIF($R$2:R198,R198))</f>
        <v/>
      </c>
      <c r="T198" s="5" t="str">
        <f t="shared" si="45"/>
        <v/>
      </c>
      <c r="U198" s="35" t="str">
        <f>IF(AND(S198=4,K198="M",NOT(O198="Unattached")),SUMIF(R$2:R198,R198,L$2:L198),"")</f>
        <v/>
      </c>
      <c r="V198" s="5" t="str">
        <f t="shared" si="46"/>
        <v/>
      </c>
      <c r="W198" s="35" t="str">
        <f>IF(AND(S198=3,K198="F",NOT(O198="Unattached")),SUMIF(R$2:R198,R198,L$2:L198),"")</f>
        <v/>
      </c>
      <c r="X198" s="6" t="str">
        <f t="shared" si="49"/>
        <v/>
      </c>
      <c r="Y198" s="6" t="str">
        <f t="shared" si="54"/>
        <v/>
      </c>
      <c r="Z198" s="33" t="str">
        <f t="shared" si="50"/>
        <v xml:space="preserve"> </v>
      </c>
      <c r="AA198" s="33" t="str">
        <f>IF(K198="M",IF(S198&lt;&gt;4,"",VLOOKUP(CONCATENATE(R198," ",(S198-3)),$Z$2:AD198,5,0)),IF(S198&lt;&gt;3,"",VLOOKUP(CONCATENATE(R198," ",(S198-2)),$Z$2:AD198,5,0)))</f>
        <v/>
      </c>
      <c r="AB198" s="33" t="str">
        <f>IF(K198="M",IF(S198&lt;&gt;4,"",VLOOKUP(CONCATENATE(R198," ",(S198-2)),$Z$2:AD198,5,0)),IF(S198&lt;&gt;3,"",VLOOKUP(CONCATENATE(R198," ",(S198-1)),$Z$2:AD198,5,0)))</f>
        <v/>
      </c>
      <c r="AC198" s="33" t="str">
        <f>IF(K198="M",IF(S198&lt;&gt;4,"",VLOOKUP(CONCATENATE(R198," ",(S198-1)),$Z$2:AD198,5,0)),IF(S198&lt;&gt;3,"",VLOOKUP(CONCATENATE(R198," ",(S198)),$Z$2:AD198,5,0)))</f>
        <v/>
      </c>
      <c r="AD198" s="33" t="str">
        <f t="shared" si="55"/>
        <v/>
      </c>
    </row>
    <row r="199" spans="1:30" x14ac:dyDescent="0.25">
      <c r="A199" s="65" t="str">
        <f t="shared" si="47"/>
        <v/>
      </c>
      <c r="B199" s="65" t="str">
        <f t="shared" si="48"/>
        <v/>
      </c>
      <c r="C199" s="103">
        <v>198</v>
      </c>
      <c r="D199" s="99"/>
      <c r="E199" s="100">
        <f t="shared" si="56"/>
        <v>1</v>
      </c>
      <c r="F199" s="100"/>
      <c r="G199" s="100"/>
      <c r="H199" s="107" t="str">
        <f t="shared" si="51"/>
        <v/>
      </c>
      <c r="I199" s="108" t="str">
        <f>IF(D199="","",VLOOKUP(D199,ENTRANTS!$A$1:$H$1000,2,0))</f>
        <v/>
      </c>
      <c r="J199" s="108" t="str">
        <f>IF(D199="","",VLOOKUP(D199,ENTRANTS!$A$1:$H$1000,3,0))</f>
        <v/>
      </c>
      <c r="K199" s="103" t="str">
        <f>IF(D199="","",LEFT(VLOOKUP(D199,ENTRANTS!$A$1:$H$1000,5,0),1))</f>
        <v/>
      </c>
      <c r="L199" s="103" t="str">
        <f>IF(D199="","",COUNTIF($K$2:K199,K199))</f>
        <v/>
      </c>
      <c r="M199" s="103" t="str">
        <f>IF(D199="","",VLOOKUP(D199,ENTRANTS!$A$1:$H$1000,4,0))</f>
        <v/>
      </c>
      <c r="N199" s="103" t="str">
        <f>IF(D199="","",COUNTIF($M$2:M199,M199))</f>
        <v/>
      </c>
      <c r="O199" s="108" t="str">
        <f>IF(D199="","",VLOOKUP(D199,ENTRANTS!$A$1:$H$1000,6,0))</f>
        <v/>
      </c>
      <c r="P199" s="86" t="str">
        <f t="shared" si="52"/>
        <v/>
      </c>
      <c r="Q199" s="31"/>
      <c r="R199" s="3" t="str">
        <f t="shared" si="53"/>
        <v/>
      </c>
      <c r="S199" s="4" t="str">
        <f>IF(D199="","",COUNTIF($R$2:R199,R199))</f>
        <v/>
      </c>
      <c r="T199" s="5" t="str">
        <f t="shared" si="45"/>
        <v/>
      </c>
      <c r="U199" s="35" t="str">
        <f>IF(AND(S199=4,K199="M",NOT(O199="Unattached")),SUMIF(R$2:R199,R199,L$2:L199),"")</f>
        <v/>
      </c>
      <c r="V199" s="5" t="str">
        <f t="shared" si="46"/>
        <v/>
      </c>
      <c r="W199" s="35" t="str">
        <f>IF(AND(S199=3,K199="F",NOT(O199="Unattached")),SUMIF(R$2:R199,R199,L$2:L199),"")</f>
        <v/>
      </c>
      <c r="X199" s="6" t="str">
        <f t="shared" si="49"/>
        <v/>
      </c>
      <c r="Y199" s="6" t="str">
        <f t="shared" si="54"/>
        <v/>
      </c>
      <c r="Z199" s="33" t="str">
        <f t="shared" si="50"/>
        <v xml:space="preserve"> </v>
      </c>
      <c r="AA199" s="33" t="str">
        <f>IF(K199="M",IF(S199&lt;&gt;4,"",VLOOKUP(CONCATENATE(R199," ",(S199-3)),$Z$2:AD199,5,0)),IF(S199&lt;&gt;3,"",VLOOKUP(CONCATENATE(R199," ",(S199-2)),$Z$2:AD199,5,0)))</f>
        <v/>
      </c>
      <c r="AB199" s="33" t="str">
        <f>IF(K199="M",IF(S199&lt;&gt;4,"",VLOOKUP(CONCATENATE(R199," ",(S199-2)),$Z$2:AD199,5,0)),IF(S199&lt;&gt;3,"",VLOOKUP(CONCATENATE(R199," ",(S199-1)),$Z$2:AD199,5,0)))</f>
        <v/>
      </c>
      <c r="AC199" s="33" t="str">
        <f>IF(K199="M",IF(S199&lt;&gt;4,"",VLOOKUP(CONCATENATE(R199," ",(S199-1)),$Z$2:AD199,5,0)),IF(S199&lt;&gt;3,"",VLOOKUP(CONCATENATE(R199," ",(S199)),$Z$2:AD199,5,0)))</f>
        <v/>
      </c>
      <c r="AD199" s="33" t="str">
        <f t="shared" si="55"/>
        <v/>
      </c>
    </row>
    <row r="200" spans="1:30" x14ac:dyDescent="0.25">
      <c r="A200" s="65" t="str">
        <f t="shared" si="47"/>
        <v/>
      </c>
      <c r="B200" s="65" t="str">
        <f t="shared" si="48"/>
        <v/>
      </c>
      <c r="C200" s="103">
        <v>199</v>
      </c>
      <c r="D200" s="99"/>
      <c r="E200" s="100">
        <f t="shared" si="56"/>
        <v>1</v>
      </c>
      <c r="F200" s="100"/>
      <c r="G200" s="100"/>
      <c r="H200" s="107" t="str">
        <f t="shared" si="51"/>
        <v/>
      </c>
      <c r="I200" s="108" t="str">
        <f>IF(D200="","",VLOOKUP(D200,ENTRANTS!$A$1:$H$1000,2,0))</f>
        <v/>
      </c>
      <c r="J200" s="108" t="str">
        <f>IF(D200="","",VLOOKUP(D200,ENTRANTS!$A$1:$H$1000,3,0))</f>
        <v/>
      </c>
      <c r="K200" s="103" t="str">
        <f>IF(D200="","",LEFT(VLOOKUP(D200,ENTRANTS!$A$1:$H$1000,5,0),1))</f>
        <v/>
      </c>
      <c r="L200" s="103" t="str">
        <f>IF(D200="","",COUNTIF($K$2:K200,K200))</f>
        <v/>
      </c>
      <c r="M200" s="103" t="str">
        <f>IF(D200="","",VLOOKUP(D200,ENTRANTS!$A$1:$H$1000,4,0))</f>
        <v/>
      </c>
      <c r="N200" s="103" t="str">
        <f>IF(D200="","",COUNTIF($M$2:M200,M200))</f>
        <v/>
      </c>
      <c r="O200" s="108" t="str">
        <f>IF(D200="","",VLOOKUP(D200,ENTRANTS!$A$1:$H$1000,6,0))</f>
        <v/>
      </c>
      <c r="P200" s="86" t="str">
        <f t="shared" si="52"/>
        <v/>
      </c>
      <c r="Q200" s="31"/>
      <c r="R200" s="3" t="str">
        <f t="shared" si="53"/>
        <v/>
      </c>
      <c r="S200" s="4" t="str">
        <f>IF(D200="","",COUNTIF($R$2:R200,R200))</f>
        <v/>
      </c>
      <c r="T200" s="5" t="str">
        <f t="shared" si="45"/>
        <v/>
      </c>
      <c r="U200" s="35" t="str">
        <f>IF(AND(S200=4,K200="M",NOT(O200="Unattached")),SUMIF(R$2:R200,R200,L$2:L200),"")</f>
        <v/>
      </c>
      <c r="V200" s="5" t="str">
        <f t="shared" si="46"/>
        <v/>
      </c>
      <c r="W200" s="35" t="str">
        <f>IF(AND(S200=3,K200="F",NOT(O200="Unattached")),SUMIF(R$2:R200,R200,L$2:L200),"")</f>
        <v/>
      </c>
      <c r="X200" s="6" t="str">
        <f t="shared" si="49"/>
        <v/>
      </c>
      <c r="Y200" s="6" t="str">
        <f t="shared" si="54"/>
        <v/>
      </c>
      <c r="Z200" s="33" t="str">
        <f t="shared" si="50"/>
        <v xml:space="preserve"> </v>
      </c>
      <c r="AA200" s="33" t="str">
        <f>IF(K200="M",IF(S200&lt;&gt;4,"",VLOOKUP(CONCATENATE(R200," ",(S200-3)),$Z$2:AD200,5,0)),IF(S200&lt;&gt;3,"",VLOOKUP(CONCATENATE(R200," ",(S200-2)),$Z$2:AD200,5,0)))</f>
        <v/>
      </c>
      <c r="AB200" s="33" t="str">
        <f>IF(K200="M",IF(S200&lt;&gt;4,"",VLOOKUP(CONCATENATE(R200," ",(S200-2)),$Z$2:AD200,5,0)),IF(S200&lt;&gt;3,"",VLOOKUP(CONCATENATE(R200," ",(S200-1)),$Z$2:AD200,5,0)))</f>
        <v/>
      </c>
      <c r="AC200" s="33" t="str">
        <f>IF(K200="M",IF(S200&lt;&gt;4,"",VLOOKUP(CONCATENATE(R200," ",(S200-1)),$Z$2:AD200,5,0)),IF(S200&lt;&gt;3,"",VLOOKUP(CONCATENATE(R200," ",(S200)),$Z$2:AD200,5,0)))</f>
        <v/>
      </c>
      <c r="AD200" s="33" t="str">
        <f t="shared" si="55"/>
        <v/>
      </c>
    </row>
    <row r="201" spans="1:30" x14ac:dyDescent="0.25">
      <c r="A201" s="65" t="str">
        <f t="shared" si="47"/>
        <v/>
      </c>
      <c r="B201" s="65" t="str">
        <f t="shared" si="48"/>
        <v/>
      </c>
      <c r="C201" s="103">
        <v>200</v>
      </c>
      <c r="D201" s="99"/>
      <c r="E201" s="100">
        <f t="shared" si="56"/>
        <v>1</v>
      </c>
      <c r="F201" s="100"/>
      <c r="G201" s="100"/>
      <c r="H201" s="107" t="str">
        <f t="shared" si="51"/>
        <v/>
      </c>
      <c r="I201" s="108" t="str">
        <f>IF(D201="","",VLOOKUP(D201,ENTRANTS!$A$1:$H$1000,2,0))</f>
        <v/>
      </c>
      <c r="J201" s="108" t="str">
        <f>IF(D201="","",VLOOKUP(D201,ENTRANTS!$A$1:$H$1000,3,0))</f>
        <v/>
      </c>
      <c r="K201" s="103" t="str">
        <f>IF(D201="","",LEFT(VLOOKUP(D201,ENTRANTS!$A$1:$H$1000,5,0),1))</f>
        <v/>
      </c>
      <c r="L201" s="103" t="str">
        <f>IF(D201="","",COUNTIF($K$2:K201,K201))</f>
        <v/>
      </c>
      <c r="M201" s="103" t="str">
        <f>IF(D201="","",VLOOKUP(D201,ENTRANTS!$A$1:$H$1000,4,0))</f>
        <v/>
      </c>
      <c r="N201" s="103" t="str">
        <f>IF(D201="","",COUNTIF($M$2:M201,M201))</f>
        <v/>
      </c>
      <c r="O201" s="108" t="str">
        <f>IF(D201="","",VLOOKUP(D201,ENTRANTS!$A$1:$H$1000,6,0))</f>
        <v/>
      </c>
      <c r="P201" s="86" t="str">
        <f t="shared" si="52"/>
        <v/>
      </c>
      <c r="Q201" s="31"/>
      <c r="R201" s="3" t="str">
        <f t="shared" si="53"/>
        <v/>
      </c>
      <c r="S201" s="4" t="str">
        <f>IF(D201="","",COUNTIF($R$2:R201,R201))</f>
        <v/>
      </c>
      <c r="T201" s="5" t="str">
        <f t="shared" si="45"/>
        <v/>
      </c>
      <c r="U201" s="35" t="str">
        <f>IF(AND(S201=4,K201="M",NOT(O201="Unattached")),SUMIF(R$2:R201,R201,L$2:L201),"")</f>
        <v/>
      </c>
      <c r="V201" s="5" t="str">
        <f t="shared" si="46"/>
        <v/>
      </c>
      <c r="W201" s="35" t="str">
        <f>IF(AND(S201=3,K201="F",NOT(O201="Unattached")),SUMIF(R$2:R201,R201,L$2:L201),"")</f>
        <v/>
      </c>
      <c r="X201" s="6" t="str">
        <f t="shared" si="49"/>
        <v/>
      </c>
      <c r="Y201" s="6" t="str">
        <f t="shared" si="54"/>
        <v/>
      </c>
      <c r="Z201" s="33" t="str">
        <f t="shared" si="50"/>
        <v xml:space="preserve"> </v>
      </c>
      <c r="AA201" s="33" t="str">
        <f>IF(K201="M",IF(S201&lt;&gt;4,"",VLOOKUP(CONCATENATE(R201," ",(S201-3)),$Z$2:AD201,5,0)),IF(S201&lt;&gt;3,"",VLOOKUP(CONCATENATE(R201," ",(S201-2)),$Z$2:AD201,5,0)))</f>
        <v/>
      </c>
      <c r="AB201" s="33" t="str">
        <f>IF(K201="M",IF(S201&lt;&gt;4,"",VLOOKUP(CONCATENATE(R201," ",(S201-2)),$Z$2:AD201,5,0)),IF(S201&lt;&gt;3,"",VLOOKUP(CONCATENATE(R201," ",(S201-1)),$Z$2:AD201,5,0)))</f>
        <v/>
      </c>
      <c r="AC201" s="33" t="str">
        <f>IF(K201="M",IF(S201&lt;&gt;4,"",VLOOKUP(CONCATENATE(R201," ",(S201-1)),$Z$2:AD201,5,0)),IF(S201&lt;&gt;3,"",VLOOKUP(CONCATENATE(R201," ",(S201)),$Z$2:AD201,5,0)))</f>
        <v/>
      </c>
      <c r="AD201" s="33" t="str">
        <f t="shared" si="55"/>
        <v/>
      </c>
    </row>
    <row r="202" spans="1:30" x14ac:dyDescent="0.25">
      <c r="A202" s="65" t="str">
        <f t="shared" si="47"/>
        <v/>
      </c>
      <c r="B202" s="65" t="str">
        <f t="shared" si="48"/>
        <v/>
      </c>
      <c r="C202" s="103">
        <v>201</v>
      </c>
      <c r="D202" s="99"/>
      <c r="E202" s="100">
        <f t="shared" si="56"/>
        <v>1</v>
      </c>
      <c r="F202" s="100"/>
      <c r="G202" s="100"/>
      <c r="H202" s="107" t="str">
        <f t="shared" si="51"/>
        <v/>
      </c>
      <c r="I202" s="108" t="str">
        <f>IF(D202="","",VLOOKUP(D202,ENTRANTS!$A$1:$H$1000,2,0))</f>
        <v/>
      </c>
      <c r="J202" s="108" t="str">
        <f>IF(D202="","",VLOOKUP(D202,ENTRANTS!$A$1:$H$1000,3,0))</f>
        <v/>
      </c>
      <c r="K202" s="103" t="str">
        <f>IF(D202="","",LEFT(VLOOKUP(D202,ENTRANTS!$A$1:$H$1000,5,0),1))</f>
        <v/>
      </c>
      <c r="L202" s="103" t="str">
        <f>IF(D202="","",COUNTIF($K$2:K202,K202))</f>
        <v/>
      </c>
      <c r="M202" s="103" t="str">
        <f>IF(D202="","",VLOOKUP(D202,ENTRANTS!$A$1:$H$1000,4,0))</f>
        <v/>
      </c>
      <c r="N202" s="103" t="str">
        <f>IF(D202="","",COUNTIF($M$2:M202,M202))</f>
        <v/>
      </c>
      <c r="O202" s="108" t="str">
        <f>IF(D202="","",VLOOKUP(D202,ENTRANTS!$A$1:$H$1000,6,0))</f>
        <v/>
      </c>
      <c r="P202" s="86" t="str">
        <f t="shared" si="52"/>
        <v/>
      </c>
      <c r="Q202" s="31"/>
      <c r="R202" s="3" t="str">
        <f t="shared" si="53"/>
        <v/>
      </c>
      <c r="S202" s="4" t="str">
        <f>IF(D202="","",COUNTIF($R$2:R202,R202))</f>
        <v/>
      </c>
      <c r="T202" s="5" t="str">
        <f t="shared" si="45"/>
        <v/>
      </c>
      <c r="U202" s="35" t="str">
        <f>IF(AND(S202=4,K202="M",NOT(O202="Unattached")),SUMIF(R$2:R202,R202,L$2:L202),"")</f>
        <v/>
      </c>
      <c r="V202" s="5" t="str">
        <f t="shared" si="46"/>
        <v/>
      </c>
      <c r="W202" s="35" t="str">
        <f>IF(AND(S202=3,K202="F",NOT(O202="Unattached")),SUMIF(R$2:R202,R202,L$2:L202),"")</f>
        <v/>
      </c>
      <c r="X202" s="6" t="str">
        <f t="shared" si="49"/>
        <v/>
      </c>
      <c r="Y202" s="6" t="str">
        <f t="shared" si="54"/>
        <v/>
      </c>
      <c r="Z202" s="33" t="str">
        <f t="shared" si="50"/>
        <v xml:space="preserve"> </v>
      </c>
      <c r="AA202" s="33" t="str">
        <f>IF(K202="M",IF(S202&lt;&gt;4,"",VLOOKUP(CONCATENATE(R202," ",(S202-3)),$Z$2:AD202,5,0)),IF(S202&lt;&gt;3,"",VLOOKUP(CONCATENATE(R202," ",(S202-2)),$Z$2:AD202,5,0)))</f>
        <v/>
      </c>
      <c r="AB202" s="33" t="str">
        <f>IF(K202="M",IF(S202&lt;&gt;4,"",VLOOKUP(CONCATENATE(R202," ",(S202-2)),$Z$2:AD202,5,0)),IF(S202&lt;&gt;3,"",VLOOKUP(CONCATENATE(R202," ",(S202-1)),$Z$2:AD202,5,0)))</f>
        <v/>
      </c>
      <c r="AC202" s="33" t="str">
        <f>IF(K202="M",IF(S202&lt;&gt;4,"",VLOOKUP(CONCATENATE(R202," ",(S202-1)),$Z$2:AD202,5,0)),IF(S202&lt;&gt;3,"",VLOOKUP(CONCATENATE(R202," ",(S202)),$Z$2:AD202,5,0)))</f>
        <v/>
      </c>
      <c r="AD202" s="33" t="str">
        <f t="shared" si="55"/>
        <v/>
      </c>
    </row>
    <row r="203" spans="1:30" x14ac:dyDescent="0.25">
      <c r="A203" s="65" t="str">
        <f t="shared" si="47"/>
        <v/>
      </c>
      <c r="B203" s="65" t="str">
        <f t="shared" si="48"/>
        <v/>
      </c>
      <c r="C203" s="103">
        <v>202</v>
      </c>
      <c r="D203" s="99"/>
      <c r="E203" s="100">
        <f t="shared" si="56"/>
        <v>1</v>
      </c>
      <c r="F203" s="100"/>
      <c r="G203" s="100"/>
      <c r="H203" s="107" t="str">
        <f t="shared" si="51"/>
        <v/>
      </c>
      <c r="I203" s="108" t="str">
        <f>IF(D203="","",VLOOKUP(D203,ENTRANTS!$A$1:$H$1000,2,0))</f>
        <v/>
      </c>
      <c r="J203" s="108" t="str">
        <f>IF(D203="","",VLOOKUP(D203,ENTRANTS!$A$1:$H$1000,3,0))</f>
        <v/>
      </c>
      <c r="K203" s="103" t="str">
        <f>IF(D203="","",LEFT(VLOOKUP(D203,ENTRANTS!$A$1:$H$1000,5,0),1))</f>
        <v/>
      </c>
      <c r="L203" s="103" t="str">
        <f>IF(D203="","",COUNTIF($K$2:K203,K203))</f>
        <v/>
      </c>
      <c r="M203" s="103" t="str">
        <f>IF(D203="","",VLOOKUP(D203,ENTRANTS!$A$1:$H$1000,4,0))</f>
        <v/>
      </c>
      <c r="N203" s="103" t="str">
        <f>IF(D203="","",COUNTIF($M$2:M203,M203))</f>
        <v/>
      </c>
      <c r="O203" s="108" t="str">
        <f>IF(D203="","",VLOOKUP(D203,ENTRANTS!$A$1:$H$1000,6,0))</f>
        <v/>
      </c>
      <c r="P203" s="86" t="str">
        <f t="shared" si="52"/>
        <v/>
      </c>
      <c r="Q203" s="31"/>
      <c r="R203" s="3" t="str">
        <f t="shared" si="53"/>
        <v/>
      </c>
      <c r="S203" s="4" t="str">
        <f>IF(D203="","",COUNTIF($R$2:R203,R203))</f>
        <v/>
      </c>
      <c r="T203" s="5" t="str">
        <f t="shared" si="45"/>
        <v/>
      </c>
      <c r="U203" s="35" t="str">
        <f>IF(AND(S203=4,K203="M",NOT(O203="Unattached")),SUMIF(R$2:R203,R203,L$2:L203),"")</f>
        <v/>
      </c>
      <c r="V203" s="5" t="str">
        <f t="shared" si="46"/>
        <v/>
      </c>
      <c r="W203" s="35" t="str">
        <f>IF(AND(S203=3,K203="F",NOT(O203="Unattached")),SUMIF(R$2:R203,R203,L$2:L203),"")</f>
        <v/>
      </c>
      <c r="X203" s="6" t="str">
        <f t="shared" si="49"/>
        <v/>
      </c>
      <c r="Y203" s="6" t="str">
        <f t="shared" si="54"/>
        <v/>
      </c>
      <c r="Z203" s="33" t="str">
        <f t="shared" si="50"/>
        <v xml:space="preserve"> </v>
      </c>
      <c r="AA203" s="33" t="str">
        <f>IF(K203="M",IF(S203&lt;&gt;4,"",VLOOKUP(CONCATENATE(R203," ",(S203-3)),$Z$2:AD203,5,0)),IF(S203&lt;&gt;3,"",VLOOKUP(CONCATENATE(R203," ",(S203-2)),$Z$2:AD203,5,0)))</f>
        <v/>
      </c>
      <c r="AB203" s="33" t="str">
        <f>IF(K203="M",IF(S203&lt;&gt;4,"",VLOOKUP(CONCATENATE(R203," ",(S203-2)),$Z$2:AD203,5,0)),IF(S203&lt;&gt;3,"",VLOOKUP(CONCATENATE(R203," ",(S203-1)),$Z$2:AD203,5,0)))</f>
        <v/>
      </c>
      <c r="AC203" s="33" t="str">
        <f>IF(K203="M",IF(S203&lt;&gt;4,"",VLOOKUP(CONCATENATE(R203," ",(S203-1)),$Z$2:AD203,5,0)),IF(S203&lt;&gt;3,"",VLOOKUP(CONCATENATE(R203," ",(S203)),$Z$2:AD203,5,0)))</f>
        <v/>
      </c>
      <c r="AD203" s="33" t="str">
        <f t="shared" si="55"/>
        <v/>
      </c>
    </row>
    <row r="204" spans="1:30" x14ac:dyDescent="0.25">
      <c r="A204" s="65" t="str">
        <f t="shared" si="47"/>
        <v/>
      </c>
      <c r="B204" s="65" t="str">
        <f t="shared" si="48"/>
        <v/>
      </c>
      <c r="C204" s="103">
        <v>203</v>
      </c>
      <c r="D204" s="99"/>
      <c r="E204" s="100">
        <f t="shared" si="56"/>
        <v>1</v>
      </c>
      <c r="F204" s="100"/>
      <c r="G204" s="100"/>
      <c r="H204" s="107" t="str">
        <f t="shared" si="51"/>
        <v/>
      </c>
      <c r="I204" s="108" t="str">
        <f>IF(D204="","",VLOOKUP(D204,ENTRANTS!$A$1:$H$1000,2,0))</f>
        <v/>
      </c>
      <c r="J204" s="108" t="str">
        <f>IF(D204="","",VLOOKUP(D204,ENTRANTS!$A$1:$H$1000,3,0))</f>
        <v/>
      </c>
      <c r="K204" s="103" t="str">
        <f>IF(D204="","",LEFT(VLOOKUP(D204,ENTRANTS!$A$1:$H$1000,5,0),1))</f>
        <v/>
      </c>
      <c r="L204" s="103" t="str">
        <f>IF(D204="","",COUNTIF($K$2:K204,K204))</f>
        <v/>
      </c>
      <c r="M204" s="103" t="str">
        <f>IF(D204="","",VLOOKUP(D204,ENTRANTS!$A$1:$H$1000,4,0))</f>
        <v/>
      </c>
      <c r="N204" s="103" t="str">
        <f>IF(D204="","",COUNTIF($M$2:M204,M204))</f>
        <v/>
      </c>
      <c r="O204" s="108" t="str">
        <f>IF(D204="","",VLOOKUP(D204,ENTRANTS!$A$1:$H$1000,6,0))</f>
        <v/>
      </c>
      <c r="P204" s="86" t="str">
        <f t="shared" si="52"/>
        <v/>
      </c>
      <c r="Q204" s="31"/>
      <c r="R204" s="3" t="str">
        <f t="shared" si="53"/>
        <v/>
      </c>
      <c r="S204" s="4" t="str">
        <f>IF(D204="","",COUNTIF($R$2:R204,R204))</f>
        <v/>
      </c>
      <c r="T204" s="5" t="str">
        <f t="shared" si="45"/>
        <v/>
      </c>
      <c r="U204" s="35" t="str">
        <f>IF(AND(S204=4,K204="M",NOT(O204="Unattached")),SUMIF(R$2:R204,R204,L$2:L204),"")</f>
        <v/>
      </c>
      <c r="V204" s="5" t="str">
        <f t="shared" si="46"/>
        <v/>
      </c>
      <c r="W204" s="35" t="str">
        <f>IF(AND(S204=3,K204="F",NOT(O204="Unattached")),SUMIF(R$2:R204,R204,L$2:L204),"")</f>
        <v/>
      </c>
      <c r="X204" s="6" t="str">
        <f t="shared" si="49"/>
        <v/>
      </c>
      <c r="Y204" s="6" t="str">
        <f t="shared" si="54"/>
        <v/>
      </c>
      <c r="Z204" s="33" t="str">
        <f t="shared" si="50"/>
        <v xml:space="preserve"> </v>
      </c>
      <c r="AA204" s="33" t="str">
        <f>IF(K204="M",IF(S204&lt;&gt;4,"",VLOOKUP(CONCATENATE(R204," ",(S204-3)),$Z$2:AD204,5,0)),IF(S204&lt;&gt;3,"",VLOOKUP(CONCATENATE(R204," ",(S204-2)),$Z$2:AD204,5,0)))</f>
        <v/>
      </c>
      <c r="AB204" s="33" t="str">
        <f>IF(K204="M",IF(S204&lt;&gt;4,"",VLOOKUP(CONCATENATE(R204," ",(S204-2)),$Z$2:AD204,5,0)),IF(S204&lt;&gt;3,"",VLOOKUP(CONCATENATE(R204," ",(S204-1)),$Z$2:AD204,5,0)))</f>
        <v/>
      </c>
      <c r="AC204" s="33" t="str">
        <f>IF(K204="M",IF(S204&lt;&gt;4,"",VLOOKUP(CONCATENATE(R204," ",(S204-1)),$Z$2:AD204,5,0)),IF(S204&lt;&gt;3,"",VLOOKUP(CONCATENATE(R204," ",(S204)),$Z$2:AD204,5,0)))</f>
        <v/>
      </c>
      <c r="AD204" s="33" t="str">
        <f t="shared" si="55"/>
        <v/>
      </c>
    </row>
    <row r="205" spans="1:30" x14ac:dyDescent="0.25">
      <c r="A205" s="65" t="str">
        <f t="shared" si="47"/>
        <v/>
      </c>
      <c r="B205" s="65" t="str">
        <f t="shared" si="48"/>
        <v/>
      </c>
      <c r="C205" s="103">
        <v>204</v>
      </c>
      <c r="D205" s="99"/>
      <c r="E205" s="100">
        <f t="shared" si="56"/>
        <v>1</v>
      </c>
      <c r="F205" s="100"/>
      <c r="G205" s="100"/>
      <c r="H205" s="107" t="str">
        <f t="shared" si="51"/>
        <v/>
      </c>
      <c r="I205" s="108" t="str">
        <f>IF(D205="","",VLOOKUP(D205,ENTRANTS!$A$1:$H$1000,2,0))</f>
        <v/>
      </c>
      <c r="J205" s="108" t="str">
        <f>IF(D205="","",VLOOKUP(D205,ENTRANTS!$A$1:$H$1000,3,0))</f>
        <v/>
      </c>
      <c r="K205" s="103" t="str">
        <f>IF(D205="","",LEFT(VLOOKUP(D205,ENTRANTS!$A$1:$H$1000,5,0),1))</f>
        <v/>
      </c>
      <c r="L205" s="103" t="str">
        <f>IF(D205="","",COUNTIF($K$2:K205,K205))</f>
        <v/>
      </c>
      <c r="M205" s="103" t="str">
        <f>IF(D205="","",VLOOKUP(D205,ENTRANTS!$A$1:$H$1000,4,0))</f>
        <v/>
      </c>
      <c r="N205" s="103" t="str">
        <f>IF(D205="","",COUNTIF($M$2:M205,M205))</f>
        <v/>
      </c>
      <c r="O205" s="108" t="str">
        <f>IF(D205="","",VLOOKUP(D205,ENTRANTS!$A$1:$H$1000,6,0))</f>
        <v/>
      </c>
      <c r="P205" s="86" t="str">
        <f t="shared" si="52"/>
        <v/>
      </c>
      <c r="Q205" s="31"/>
      <c r="R205" s="3" t="str">
        <f t="shared" si="53"/>
        <v/>
      </c>
      <c r="S205" s="4" t="str">
        <f>IF(D205="","",COUNTIF($R$2:R205,R205))</f>
        <v/>
      </c>
      <c r="T205" s="5" t="str">
        <f t="shared" si="45"/>
        <v/>
      </c>
      <c r="U205" s="35" t="str">
        <f>IF(AND(S205=4,K205="M",NOT(O205="Unattached")),SUMIF(R$2:R205,R205,L$2:L205),"")</f>
        <v/>
      </c>
      <c r="V205" s="5" t="str">
        <f t="shared" si="46"/>
        <v/>
      </c>
      <c r="W205" s="35" t="str">
        <f>IF(AND(S205=3,K205="F",NOT(O205="Unattached")),SUMIF(R$2:R205,R205,L$2:L205),"")</f>
        <v/>
      </c>
      <c r="X205" s="6" t="str">
        <f t="shared" si="49"/>
        <v/>
      </c>
      <c r="Y205" s="6" t="str">
        <f t="shared" si="54"/>
        <v/>
      </c>
      <c r="Z205" s="33" t="str">
        <f t="shared" si="50"/>
        <v xml:space="preserve"> </v>
      </c>
      <c r="AA205" s="33" t="str">
        <f>IF(K205="M",IF(S205&lt;&gt;4,"",VLOOKUP(CONCATENATE(R205," ",(S205-3)),$Z$2:AD205,5,0)),IF(S205&lt;&gt;3,"",VLOOKUP(CONCATENATE(R205," ",(S205-2)),$Z$2:AD205,5,0)))</f>
        <v/>
      </c>
      <c r="AB205" s="33" t="str">
        <f>IF(K205="M",IF(S205&lt;&gt;4,"",VLOOKUP(CONCATENATE(R205," ",(S205-2)),$Z$2:AD205,5,0)),IF(S205&lt;&gt;3,"",VLOOKUP(CONCATENATE(R205," ",(S205-1)),$Z$2:AD205,5,0)))</f>
        <v/>
      </c>
      <c r="AC205" s="33" t="str">
        <f>IF(K205="M",IF(S205&lt;&gt;4,"",VLOOKUP(CONCATENATE(R205," ",(S205-1)),$Z$2:AD205,5,0)),IF(S205&lt;&gt;3,"",VLOOKUP(CONCATENATE(R205," ",(S205)),$Z$2:AD205,5,0)))</f>
        <v/>
      </c>
      <c r="AD205" s="33" t="str">
        <f t="shared" si="55"/>
        <v/>
      </c>
    </row>
    <row r="206" spans="1:30" x14ac:dyDescent="0.25">
      <c r="A206" s="65" t="str">
        <f t="shared" si="47"/>
        <v/>
      </c>
      <c r="B206" s="65" t="str">
        <f t="shared" si="48"/>
        <v/>
      </c>
      <c r="C206" s="103">
        <v>205</v>
      </c>
      <c r="D206" s="99"/>
      <c r="E206" s="100">
        <f t="shared" si="56"/>
        <v>1</v>
      </c>
      <c r="F206" s="100"/>
      <c r="G206" s="100"/>
      <c r="H206" s="107" t="str">
        <f t="shared" si="51"/>
        <v/>
      </c>
      <c r="I206" s="108" t="str">
        <f>IF(D206="","",VLOOKUP(D206,ENTRANTS!$A$1:$H$1000,2,0))</f>
        <v/>
      </c>
      <c r="J206" s="108" t="str">
        <f>IF(D206="","",VLOOKUP(D206,ENTRANTS!$A$1:$H$1000,3,0))</f>
        <v/>
      </c>
      <c r="K206" s="103" t="str">
        <f>IF(D206="","",LEFT(VLOOKUP(D206,ENTRANTS!$A$1:$H$1000,5,0),1))</f>
        <v/>
      </c>
      <c r="L206" s="103" t="str">
        <f>IF(D206="","",COUNTIF($K$2:K206,K206))</f>
        <v/>
      </c>
      <c r="M206" s="103" t="str">
        <f>IF(D206="","",VLOOKUP(D206,ENTRANTS!$A$1:$H$1000,4,0))</f>
        <v/>
      </c>
      <c r="N206" s="103" t="str">
        <f>IF(D206="","",COUNTIF($M$2:M206,M206))</f>
        <v/>
      </c>
      <c r="O206" s="108" t="str">
        <f>IF(D206="","",VLOOKUP(D206,ENTRANTS!$A$1:$H$1000,6,0))</f>
        <v/>
      </c>
      <c r="P206" s="86" t="str">
        <f t="shared" si="52"/>
        <v/>
      </c>
      <c r="Q206" s="31"/>
      <c r="R206" s="3" t="str">
        <f t="shared" si="53"/>
        <v/>
      </c>
      <c r="S206" s="4" t="str">
        <f>IF(D206="","",COUNTIF($R$2:R206,R206))</f>
        <v/>
      </c>
      <c r="T206" s="5" t="str">
        <f t="shared" si="45"/>
        <v/>
      </c>
      <c r="U206" s="35" t="str">
        <f>IF(AND(S206=4,K206="M",NOT(O206="Unattached")),SUMIF(R$2:R206,R206,L$2:L206),"")</f>
        <v/>
      </c>
      <c r="V206" s="5" t="str">
        <f t="shared" si="46"/>
        <v/>
      </c>
      <c r="W206" s="35" t="str">
        <f>IF(AND(S206=3,K206="F",NOT(O206="Unattached")),SUMIF(R$2:R206,R206,L$2:L206),"")</f>
        <v/>
      </c>
      <c r="X206" s="6" t="str">
        <f t="shared" si="49"/>
        <v/>
      </c>
      <c r="Y206" s="6" t="str">
        <f t="shared" si="54"/>
        <v/>
      </c>
      <c r="Z206" s="33" t="str">
        <f t="shared" si="50"/>
        <v xml:space="preserve"> </v>
      </c>
      <c r="AA206" s="33" t="str">
        <f>IF(K206="M",IF(S206&lt;&gt;4,"",VLOOKUP(CONCATENATE(R206," ",(S206-3)),$Z$2:AD206,5,0)),IF(S206&lt;&gt;3,"",VLOOKUP(CONCATENATE(R206," ",(S206-2)),$Z$2:AD206,5,0)))</f>
        <v/>
      </c>
      <c r="AB206" s="33" t="str">
        <f>IF(K206="M",IF(S206&lt;&gt;4,"",VLOOKUP(CONCATENATE(R206," ",(S206-2)),$Z$2:AD206,5,0)),IF(S206&lt;&gt;3,"",VLOOKUP(CONCATENATE(R206," ",(S206-1)),$Z$2:AD206,5,0)))</f>
        <v/>
      </c>
      <c r="AC206" s="33" t="str">
        <f>IF(K206="M",IF(S206&lt;&gt;4,"",VLOOKUP(CONCATENATE(R206," ",(S206-1)),$Z$2:AD206,5,0)),IF(S206&lt;&gt;3,"",VLOOKUP(CONCATENATE(R206," ",(S206)),$Z$2:AD206,5,0)))</f>
        <v/>
      </c>
      <c r="AD206" s="33" t="str">
        <f t="shared" si="55"/>
        <v/>
      </c>
    </row>
    <row r="207" spans="1:30" x14ac:dyDescent="0.25">
      <c r="A207" s="65" t="str">
        <f t="shared" si="47"/>
        <v/>
      </c>
      <c r="B207" s="65" t="str">
        <f t="shared" si="48"/>
        <v/>
      </c>
      <c r="C207" s="103">
        <v>206</v>
      </c>
      <c r="D207" s="99"/>
      <c r="E207" s="100">
        <f t="shared" si="56"/>
        <v>1</v>
      </c>
      <c r="F207" s="100"/>
      <c r="G207" s="100"/>
      <c r="H207" s="107" t="str">
        <f t="shared" si="51"/>
        <v/>
      </c>
      <c r="I207" s="108" t="str">
        <f>IF(D207="","",VLOOKUP(D207,ENTRANTS!$A$1:$H$1000,2,0))</f>
        <v/>
      </c>
      <c r="J207" s="108" t="str">
        <f>IF(D207="","",VLOOKUP(D207,ENTRANTS!$A$1:$H$1000,3,0))</f>
        <v/>
      </c>
      <c r="K207" s="103" t="str">
        <f>IF(D207="","",LEFT(VLOOKUP(D207,ENTRANTS!$A$1:$H$1000,5,0),1))</f>
        <v/>
      </c>
      <c r="L207" s="103" t="str">
        <f>IF(D207="","",COUNTIF($K$2:K207,K207))</f>
        <v/>
      </c>
      <c r="M207" s="103" t="str">
        <f>IF(D207="","",VLOOKUP(D207,ENTRANTS!$A$1:$H$1000,4,0))</f>
        <v/>
      </c>
      <c r="N207" s="103" t="str">
        <f>IF(D207="","",COUNTIF($M$2:M207,M207))</f>
        <v/>
      </c>
      <c r="O207" s="108" t="str">
        <f>IF(D207="","",VLOOKUP(D207,ENTRANTS!$A$1:$H$1000,6,0))</f>
        <v/>
      </c>
      <c r="P207" s="86" t="str">
        <f t="shared" si="52"/>
        <v/>
      </c>
      <c r="Q207" s="31"/>
      <c r="R207" s="3" t="str">
        <f t="shared" si="53"/>
        <v/>
      </c>
      <c r="S207" s="4" t="str">
        <f>IF(D207="","",COUNTIF($R$2:R207,R207))</f>
        <v/>
      </c>
      <c r="T207" s="5" t="str">
        <f t="shared" si="45"/>
        <v/>
      </c>
      <c r="U207" s="35" t="str">
        <f>IF(AND(S207=4,K207="M",NOT(O207="Unattached")),SUMIF(R$2:R207,R207,L$2:L207),"")</f>
        <v/>
      </c>
      <c r="V207" s="5" t="str">
        <f t="shared" si="46"/>
        <v/>
      </c>
      <c r="W207" s="35" t="str">
        <f>IF(AND(S207=3,K207="F",NOT(O207="Unattached")),SUMIF(R$2:R207,R207,L$2:L207),"")</f>
        <v/>
      </c>
      <c r="X207" s="6" t="str">
        <f t="shared" si="49"/>
        <v/>
      </c>
      <c r="Y207" s="6" t="str">
        <f t="shared" si="54"/>
        <v/>
      </c>
      <c r="Z207" s="33" t="str">
        <f t="shared" si="50"/>
        <v xml:space="preserve"> </v>
      </c>
      <c r="AA207" s="33" t="str">
        <f>IF(K207="M",IF(S207&lt;&gt;4,"",VLOOKUP(CONCATENATE(R207," ",(S207-3)),$Z$2:AD207,5,0)),IF(S207&lt;&gt;3,"",VLOOKUP(CONCATENATE(R207," ",(S207-2)),$Z$2:AD207,5,0)))</f>
        <v/>
      </c>
      <c r="AB207" s="33" t="str">
        <f>IF(K207="M",IF(S207&lt;&gt;4,"",VLOOKUP(CONCATENATE(R207," ",(S207-2)),$Z$2:AD207,5,0)),IF(S207&lt;&gt;3,"",VLOOKUP(CONCATENATE(R207," ",(S207-1)),$Z$2:AD207,5,0)))</f>
        <v/>
      </c>
      <c r="AC207" s="33" t="str">
        <f>IF(K207="M",IF(S207&lt;&gt;4,"",VLOOKUP(CONCATENATE(R207," ",(S207-1)),$Z$2:AD207,5,0)),IF(S207&lt;&gt;3,"",VLOOKUP(CONCATENATE(R207," ",(S207)),$Z$2:AD207,5,0)))</f>
        <v/>
      </c>
      <c r="AD207" s="33" t="str">
        <f t="shared" si="55"/>
        <v/>
      </c>
    </row>
    <row r="208" spans="1:30" x14ac:dyDescent="0.25">
      <c r="A208" s="65" t="str">
        <f t="shared" si="47"/>
        <v/>
      </c>
      <c r="B208" s="65" t="str">
        <f t="shared" si="48"/>
        <v/>
      </c>
      <c r="C208" s="103">
        <v>207</v>
      </c>
      <c r="D208" s="99"/>
      <c r="E208" s="100">
        <f t="shared" si="56"/>
        <v>1</v>
      </c>
      <c r="F208" s="100"/>
      <c r="G208" s="100"/>
      <c r="H208" s="107" t="str">
        <f t="shared" si="51"/>
        <v/>
      </c>
      <c r="I208" s="108" t="str">
        <f>IF(D208="","",VLOOKUP(D208,ENTRANTS!$A$1:$H$1000,2,0))</f>
        <v/>
      </c>
      <c r="J208" s="108" t="str">
        <f>IF(D208="","",VLOOKUP(D208,ENTRANTS!$A$1:$H$1000,3,0))</f>
        <v/>
      </c>
      <c r="K208" s="103" t="str">
        <f>IF(D208="","",LEFT(VLOOKUP(D208,ENTRANTS!$A$1:$H$1000,5,0),1))</f>
        <v/>
      </c>
      <c r="L208" s="103" t="str">
        <f>IF(D208="","",COUNTIF($K$2:K208,K208))</f>
        <v/>
      </c>
      <c r="M208" s="103" t="str">
        <f>IF(D208="","",VLOOKUP(D208,ENTRANTS!$A$1:$H$1000,4,0))</f>
        <v/>
      </c>
      <c r="N208" s="103" t="str">
        <f>IF(D208="","",COUNTIF($M$2:M208,M208))</f>
        <v/>
      </c>
      <c r="O208" s="108" t="str">
        <f>IF(D208="","",VLOOKUP(D208,ENTRANTS!$A$1:$H$1000,6,0))</f>
        <v/>
      </c>
      <c r="P208" s="86" t="str">
        <f t="shared" si="52"/>
        <v/>
      </c>
      <c r="Q208" s="31"/>
      <c r="R208" s="3" t="str">
        <f t="shared" si="53"/>
        <v/>
      </c>
      <c r="S208" s="4" t="str">
        <f>IF(D208="","",COUNTIF($R$2:R208,R208))</f>
        <v/>
      </c>
      <c r="T208" s="5" t="str">
        <f t="shared" si="45"/>
        <v/>
      </c>
      <c r="U208" s="35" t="str">
        <f>IF(AND(S208=4,K208="M",NOT(O208="Unattached")),SUMIF(R$2:R208,R208,L$2:L208),"")</f>
        <v/>
      </c>
      <c r="V208" s="5" t="str">
        <f t="shared" si="46"/>
        <v/>
      </c>
      <c r="W208" s="35" t="str">
        <f>IF(AND(S208=3,K208="F",NOT(O208="Unattached")),SUMIF(R$2:R208,R208,L$2:L208),"")</f>
        <v/>
      </c>
      <c r="X208" s="6" t="str">
        <f t="shared" si="49"/>
        <v/>
      </c>
      <c r="Y208" s="6" t="str">
        <f t="shared" si="54"/>
        <v/>
      </c>
      <c r="Z208" s="33" t="str">
        <f t="shared" si="50"/>
        <v xml:space="preserve"> </v>
      </c>
      <c r="AA208" s="33" t="str">
        <f>IF(K208="M",IF(S208&lt;&gt;4,"",VLOOKUP(CONCATENATE(R208," ",(S208-3)),$Z$2:AD208,5,0)),IF(S208&lt;&gt;3,"",VLOOKUP(CONCATENATE(R208," ",(S208-2)),$Z$2:AD208,5,0)))</f>
        <v/>
      </c>
      <c r="AB208" s="33" t="str">
        <f>IF(K208="M",IF(S208&lt;&gt;4,"",VLOOKUP(CONCATENATE(R208," ",(S208-2)),$Z$2:AD208,5,0)),IF(S208&lt;&gt;3,"",VLOOKUP(CONCATENATE(R208," ",(S208-1)),$Z$2:AD208,5,0)))</f>
        <v/>
      </c>
      <c r="AC208" s="33" t="str">
        <f>IF(K208="M",IF(S208&lt;&gt;4,"",VLOOKUP(CONCATENATE(R208," ",(S208-1)),$Z$2:AD208,5,0)),IF(S208&lt;&gt;3,"",VLOOKUP(CONCATENATE(R208," ",(S208)),$Z$2:AD208,5,0)))</f>
        <v/>
      </c>
      <c r="AD208" s="33" t="str">
        <f t="shared" si="55"/>
        <v/>
      </c>
    </row>
    <row r="209" spans="1:30" x14ac:dyDescent="0.25">
      <c r="A209" s="65" t="str">
        <f t="shared" si="47"/>
        <v/>
      </c>
      <c r="B209" s="65" t="str">
        <f t="shared" si="48"/>
        <v/>
      </c>
      <c r="C209" s="103">
        <v>208</v>
      </c>
      <c r="D209" s="99"/>
      <c r="E209" s="100">
        <f t="shared" si="56"/>
        <v>1</v>
      </c>
      <c r="F209" s="100"/>
      <c r="G209" s="100"/>
      <c r="H209" s="107" t="str">
        <f t="shared" si="51"/>
        <v/>
      </c>
      <c r="I209" s="108" t="str">
        <f>IF(D209="","",VLOOKUP(D209,ENTRANTS!$A$1:$H$1000,2,0))</f>
        <v/>
      </c>
      <c r="J209" s="108" t="str">
        <f>IF(D209="","",VLOOKUP(D209,ENTRANTS!$A$1:$H$1000,3,0))</f>
        <v/>
      </c>
      <c r="K209" s="103" t="str">
        <f>IF(D209="","",LEFT(VLOOKUP(D209,ENTRANTS!$A$1:$H$1000,5,0),1))</f>
        <v/>
      </c>
      <c r="L209" s="103" t="str">
        <f>IF(D209="","",COUNTIF($K$2:K209,K209))</f>
        <v/>
      </c>
      <c r="M209" s="103" t="str">
        <f>IF(D209="","",VLOOKUP(D209,ENTRANTS!$A$1:$H$1000,4,0))</f>
        <v/>
      </c>
      <c r="N209" s="103" t="str">
        <f>IF(D209="","",COUNTIF($M$2:M209,M209))</f>
        <v/>
      </c>
      <c r="O209" s="108" t="str">
        <f>IF(D209="","",VLOOKUP(D209,ENTRANTS!$A$1:$H$1000,6,0))</f>
        <v/>
      </c>
      <c r="P209" s="86" t="str">
        <f t="shared" si="52"/>
        <v/>
      </c>
      <c r="Q209" s="31"/>
      <c r="R209" s="3" t="str">
        <f t="shared" si="53"/>
        <v/>
      </c>
      <c r="S209" s="4" t="str">
        <f>IF(D209="","",COUNTIF($R$2:R209,R209))</f>
        <v/>
      </c>
      <c r="T209" s="5" t="str">
        <f t="shared" si="45"/>
        <v/>
      </c>
      <c r="U209" s="35" t="str">
        <f>IF(AND(S209=4,K209="M",NOT(O209="Unattached")),SUMIF(R$2:R209,R209,L$2:L209),"")</f>
        <v/>
      </c>
      <c r="V209" s="5" t="str">
        <f t="shared" si="46"/>
        <v/>
      </c>
      <c r="W209" s="35" t="str">
        <f>IF(AND(S209=3,K209="F",NOT(O209="Unattached")),SUMIF(R$2:R209,R209,L$2:L209),"")</f>
        <v/>
      </c>
      <c r="X209" s="6" t="str">
        <f t="shared" si="49"/>
        <v/>
      </c>
      <c r="Y209" s="6" t="str">
        <f t="shared" si="54"/>
        <v/>
      </c>
      <c r="Z209" s="33" t="str">
        <f t="shared" si="50"/>
        <v xml:space="preserve"> </v>
      </c>
      <c r="AA209" s="33" t="str">
        <f>IF(K209="M",IF(S209&lt;&gt;4,"",VLOOKUP(CONCATENATE(R209," ",(S209-3)),$Z$2:AD209,5,0)),IF(S209&lt;&gt;3,"",VLOOKUP(CONCATENATE(R209," ",(S209-2)),$Z$2:AD209,5,0)))</f>
        <v/>
      </c>
      <c r="AB209" s="33" t="str">
        <f>IF(K209="M",IF(S209&lt;&gt;4,"",VLOOKUP(CONCATENATE(R209," ",(S209-2)),$Z$2:AD209,5,0)),IF(S209&lt;&gt;3,"",VLOOKUP(CONCATENATE(R209," ",(S209-1)),$Z$2:AD209,5,0)))</f>
        <v/>
      </c>
      <c r="AC209" s="33" t="str">
        <f>IF(K209="M",IF(S209&lt;&gt;4,"",VLOOKUP(CONCATENATE(R209," ",(S209-1)),$Z$2:AD209,5,0)),IF(S209&lt;&gt;3,"",VLOOKUP(CONCATENATE(R209," ",(S209)),$Z$2:AD209,5,0)))</f>
        <v/>
      </c>
      <c r="AD209" s="33" t="str">
        <f t="shared" si="55"/>
        <v/>
      </c>
    </row>
    <row r="210" spans="1:30" x14ac:dyDescent="0.25">
      <c r="A210" s="65" t="str">
        <f t="shared" si="47"/>
        <v/>
      </c>
      <c r="B210" s="65" t="str">
        <f t="shared" si="48"/>
        <v/>
      </c>
      <c r="C210" s="103">
        <v>209</v>
      </c>
      <c r="D210" s="99"/>
      <c r="E210" s="100">
        <f t="shared" si="56"/>
        <v>1</v>
      </c>
      <c r="F210" s="100"/>
      <c r="G210" s="100"/>
      <c r="H210" s="107" t="str">
        <f t="shared" si="51"/>
        <v/>
      </c>
      <c r="I210" s="108" t="str">
        <f>IF(D210="","",VLOOKUP(D210,ENTRANTS!$A$1:$H$1000,2,0))</f>
        <v/>
      </c>
      <c r="J210" s="108" t="str">
        <f>IF(D210="","",VLOOKUP(D210,ENTRANTS!$A$1:$H$1000,3,0))</f>
        <v/>
      </c>
      <c r="K210" s="103" t="str">
        <f>IF(D210="","",LEFT(VLOOKUP(D210,ENTRANTS!$A$1:$H$1000,5,0),1))</f>
        <v/>
      </c>
      <c r="L210" s="103" t="str">
        <f>IF(D210="","",COUNTIF($K$2:K210,K210))</f>
        <v/>
      </c>
      <c r="M210" s="103" t="str">
        <f>IF(D210="","",VLOOKUP(D210,ENTRANTS!$A$1:$H$1000,4,0))</f>
        <v/>
      </c>
      <c r="N210" s="103" t="str">
        <f>IF(D210="","",COUNTIF($M$2:M210,M210))</f>
        <v/>
      </c>
      <c r="O210" s="108" t="str">
        <f>IF(D210="","",VLOOKUP(D210,ENTRANTS!$A$1:$H$1000,6,0))</f>
        <v/>
      </c>
      <c r="P210" s="86" t="str">
        <f t="shared" si="52"/>
        <v/>
      </c>
      <c r="Q210" s="31"/>
      <c r="R210" s="3" t="str">
        <f t="shared" si="53"/>
        <v/>
      </c>
      <c r="S210" s="4" t="str">
        <f>IF(D210="","",COUNTIF($R$2:R210,R210))</f>
        <v/>
      </c>
      <c r="T210" s="5" t="str">
        <f t="shared" si="45"/>
        <v/>
      </c>
      <c r="U210" s="35" t="str">
        <f>IF(AND(S210=4,K210="M",NOT(O210="Unattached")),SUMIF(R$2:R210,R210,L$2:L210),"")</f>
        <v/>
      </c>
      <c r="V210" s="5" t="str">
        <f t="shared" si="46"/>
        <v/>
      </c>
      <c r="W210" s="35" t="str">
        <f>IF(AND(S210=3,K210="F",NOT(O210="Unattached")),SUMIF(R$2:R210,R210,L$2:L210),"")</f>
        <v/>
      </c>
      <c r="X210" s="6" t="str">
        <f t="shared" si="49"/>
        <v/>
      </c>
      <c r="Y210" s="6" t="str">
        <f t="shared" si="54"/>
        <v/>
      </c>
      <c r="Z210" s="33" t="str">
        <f t="shared" si="50"/>
        <v xml:space="preserve"> </v>
      </c>
      <c r="AA210" s="33" t="str">
        <f>IF(K210="M",IF(S210&lt;&gt;4,"",VLOOKUP(CONCATENATE(R210," ",(S210-3)),$Z$2:AD210,5,0)),IF(S210&lt;&gt;3,"",VLOOKUP(CONCATENATE(R210," ",(S210-2)),$Z$2:AD210,5,0)))</f>
        <v/>
      </c>
      <c r="AB210" s="33" t="str">
        <f>IF(K210="M",IF(S210&lt;&gt;4,"",VLOOKUP(CONCATENATE(R210," ",(S210-2)),$Z$2:AD210,5,0)),IF(S210&lt;&gt;3,"",VLOOKUP(CONCATENATE(R210," ",(S210-1)),$Z$2:AD210,5,0)))</f>
        <v/>
      </c>
      <c r="AC210" s="33" t="str">
        <f>IF(K210="M",IF(S210&lt;&gt;4,"",VLOOKUP(CONCATENATE(R210," ",(S210-1)),$Z$2:AD210,5,0)),IF(S210&lt;&gt;3,"",VLOOKUP(CONCATENATE(R210," ",(S210)),$Z$2:AD210,5,0)))</f>
        <v/>
      </c>
      <c r="AD210" s="33" t="str">
        <f t="shared" si="55"/>
        <v/>
      </c>
    </row>
    <row r="211" spans="1:30" x14ac:dyDescent="0.25">
      <c r="A211" s="65" t="str">
        <f t="shared" si="47"/>
        <v/>
      </c>
      <c r="B211" s="65" t="str">
        <f t="shared" si="48"/>
        <v/>
      </c>
      <c r="C211" s="103">
        <v>210</v>
      </c>
      <c r="D211" s="99"/>
      <c r="E211" s="100">
        <f t="shared" si="56"/>
        <v>1</v>
      </c>
      <c r="F211" s="100"/>
      <c r="G211" s="100"/>
      <c r="H211" s="107" t="str">
        <f t="shared" si="51"/>
        <v/>
      </c>
      <c r="I211" s="108" t="str">
        <f>IF(D211="","",VLOOKUP(D211,ENTRANTS!$A$1:$H$1000,2,0))</f>
        <v/>
      </c>
      <c r="J211" s="108" t="str">
        <f>IF(D211="","",VLOOKUP(D211,ENTRANTS!$A$1:$H$1000,3,0))</f>
        <v/>
      </c>
      <c r="K211" s="103" t="str">
        <f>IF(D211="","",LEFT(VLOOKUP(D211,ENTRANTS!$A$1:$H$1000,5,0),1))</f>
        <v/>
      </c>
      <c r="L211" s="103" t="str">
        <f>IF(D211="","",COUNTIF($K$2:K211,K211))</f>
        <v/>
      </c>
      <c r="M211" s="103" t="str">
        <f>IF(D211="","",VLOOKUP(D211,ENTRANTS!$A$1:$H$1000,4,0))</f>
        <v/>
      </c>
      <c r="N211" s="103" t="str">
        <f>IF(D211="","",COUNTIF($M$2:M211,M211))</f>
        <v/>
      </c>
      <c r="O211" s="108" t="str">
        <f>IF(D211="","",VLOOKUP(D211,ENTRANTS!$A$1:$H$1000,6,0))</f>
        <v/>
      </c>
      <c r="P211" s="86" t="str">
        <f t="shared" si="52"/>
        <v/>
      </c>
      <c r="Q211" s="31"/>
      <c r="R211" s="3" t="str">
        <f t="shared" si="53"/>
        <v/>
      </c>
      <c r="S211" s="4" t="str">
        <f>IF(D211="","",COUNTIF($R$2:R211,R211))</f>
        <v/>
      </c>
      <c r="T211" s="5" t="str">
        <f t="shared" si="45"/>
        <v/>
      </c>
      <c r="U211" s="35" t="str">
        <f>IF(AND(S211=4,K211="M",NOT(O211="Unattached")),SUMIF(R$2:R211,R211,L$2:L211),"")</f>
        <v/>
      </c>
      <c r="V211" s="5" t="str">
        <f t="shared" si="46"/>
        <v/>
      </c>
      <c r="W211" s="35" t="str">
        <f>IF(AND(S211=3,K211="F",NOT(O211="Unattached")),SUMIF(R$2:R211,R211,L$2:L211),"")</f>
        <v/>
      </c>
      <c r="X211" s="6" t="str">
        <f t="shared" si="49"/>
        <v/>
      </c>
      <c r="Y211" s="6" t="str">
        <f t="shared" si="54"/>
        <v/>
      </c>
      <c r="Z211" s="33" t="str">
        <f t="shared" si="50"/>
        <v xml:space="preserve"> </v>
      </c>
      <c r="AA211" s="33" t="str">
        <f>IF(K211="M",IF(S211&lt;&gt;4,"",VLOOKUP(CONCATENATE(R211," ",(S211-3)),$Z$2:AD211,5,0)),IF(S211&lt;&gt;3,"",VLOOKUP(CONCATENATE(R211," ",(S211-2)),$Z$2:AD211,5,0)))</f>
        <v/>
      </c>
      <c r="AB211" s="33" t="str">
        <f>IF(K211="M",IF(S211&lt;&gt;4,"",VLOOKUP(CONCATENATE(R211," ",(S211-2)),$Z$2:AD211,5,0)),IF(S211&lt;&gt;3,"",VLOOKUP(CONCATENATE(R211," ",(S211-1)),$Z$2:AD211,5,0)))</f>
        <v/>
      </c>
      <c r="AC211" s="33" t="str">
        <f>IF(K211="M",IF(S211&lt;&gt;4,"",VLOOKUP(CONCATENATE(R211," ",(S211-1)),$Z$2:AD211,5,0)),IF(S211&lt;&gt;3,"",VLOOKUP(CONCATENATE(R211," ",(S211)),$Z$2:AD211,5,0)))</f>
        <v/>
      </c>
      <c r="AD211" s="33" t="str">
        <f t="shared" si="55"/>
        <v/>
      </c>
    </row>
    <row r="212" spans="1:30" x14ac:dyDescent="0.25">
      <c r="A212" s="65" t="str">
        <f t="shared" si="47"/>
        <v/>
      </c>
      <c r="B212" s="65" t="str">
        <f t="shared" si="48"/>
        <v/>
      </c>
      <c r="C212" s="103">
        <v>211</v>
      </c>
      <c r="D212" s="99"/>
      <c r="E212" s="100">
        <f t="shared" si="56"/>
        <v>1</v>
      </c>
      <c r="F212" s="100"/>
      <c r="G212" s="100"/>
      <c r="H212" s="107" t="str">
        <f t="shared" si="51"/>
        <v/>
      </c>
      <c r="I212" s="108" t="str">
        <f>IF(D212="","",VLOOKUP(D212,ENTRANTS!$A$1:$H$1000,2,0))</f>
        <v/>
      </c>
      <c r="J212" s="108" t="str">
        <f>IF(D212="","",VLOOKUP(D212,ENTRANTS!$A$1:$H$1000,3,0))</f>
        <v/>
      </c>
      <c r="K212" s="103" t="str">
        <f>IF(D212="","",LEFT(VLOOKUP(D212,ENTRANTS!$A$1:$H$1000,5,0),1))</f>
        <v/>
      </c>
      <c r="L212" s="103" t="str">
        <f>IF(D212="","",COUNTIF($K$2:K212,K212))</f>
        <v/>
      </c>
      <c r="M212" s="103" t="str">
        <f>IF(D212="","",VLOOKUP(D212,ENTRANTS!$A$1:$H$1000,4,0))</f>
        <v/>
      </c>
      <c r="N212" s="103" t="str">
        <f>IF(D212="","",COUNTIF($M$2:M212,M212))</f>
        <v/>
      </c>
      <c r="O212" s="108" t="str">
        <f>IF(D212="","",VLOOKUP(D212,ENTRANTS!$A$1:$H$1000,6,0))</f>
        <v/>
      </c>
      <c r="P212" s="86" t="str">
        <f t="shared" si="52"/>
        <v/>
      </c>
      <c r="Q212" s="31"/>
      <c r="R212" s="3" t="str">
        <f t="shared" si="53"/>
        <v/>
      </c>
      <c r="S212" s="4" t="str">
        <f>IF(D212="","",COUNTIF($R$2:R212,R212))</f>
        <v/>
      </c>
      <c r="T212" s="5" t="str">
        <f t="shared" si="45"/>
        <v/>
      </c>
      <c r="U212" s="35" t="str">
        <f>IF(AND(S212=4,K212="M",NOT(O212="Unattached")),SUMIF(R$2:R212,R212,L$2:L212),"")</f>
        <v/>
      </c>
      <c r="V212" s="5" t="str">
        <f t="shared" si="46"/>
        <v/>
      </c>
      <c r="W212" s="35" t="str">
        <f>IF(AND(S212=3,K212="F",NOT(O212="Unattached")),SUMIF(R$2:R212,R212,L$2:L212),"")</f>
        <v/>
      </c>
      <c r="X212" s="6" t="str">
        <f t="shared" si="49"/>
        <v/>
      </c>
      <c r="Y212" s="6" t="str">
        <f t="shared" si="54"/>
        <v/>
      </c>
      <c r="Z212" s="33" t="str">
        <f t="shared" si="50"/>
        <v xml:space="preserve"> </v>
      </c>
      <c r="AA212" s="33" t="str">
        <f>IF(K212="M",IF(S212&lt;&gt;4,"",VLOOKUP(CONCATENATE(R212," ",(S212-3)),$Z$2:AD212,5,0)),IF(S212&lt;&gt;3,"",VLOOKUP(CONCATENATE(R212," ",(S212-2)),$Z$2:AD212,5,0)))</f>
        <v/>
      </c>
      <c r="AB212" s="33" t="str">
        <f>IF(K212="M",IF(S212&lt;&gt;4,"",VLOOKUP(CONCATENATE(R212," ",(S212-2)),$Z$2:AD212,5,0)),IF(S212&lt;&gt;3,"",VLOOKUP(CONCATENATE(R212," ",(S212-1)),$Z$2:AD212,5,0)))</f>
        <v/>
      </c>
      <c r="AC212" s="33" t="str">
        <f>IF(K212="M",IF(S212&lt;&gt;4,"",VLOOKUP(CONCATENATE(R212," ",(S212-1)),$Z$2:AD212,5,0)),IF(S212&lt;&gt;3,"",VLOOKUP(CONCATENATE(R212," ",(S212)),$Z$2:AD212,5,0)))</f>
        <v/>
      </c>
      <c r="AD212" s="33" t="str">
        <f t="shared" si="55"/>
        <v/>
      </c>
    </row>
    <row r="213" spans="1:30" x14ac:dyDescent="0.25">
      <c r="A213" s="65" t="str">
        <f t="shared" si="47"/>
        <v/>
      </c>
      <c r="B213" s="65" t="str">
        <f t="shared" si="48"/>
        <v/>
      </c>
      <c r="C213" s="103">
        <v>212</v>
      </c>
      <c r="D213" s="99"/>
      <c r="E213" s="100">
        <f t="shared" si="56"/>
        <v>1</v>
      </c>
      <c r="F213" s="100"/>
      <c r="G213" s="100"/>
      <c r="H213" s="107" t="str">
        <f t="shared" si="51"/>
        <v/>
      </c>
      <c r="I213" s="108" t="str">
        <f>IF(D213="","",VLOOKUP(D213,ENTRANTS!$A$1:$H$1000,2,0))</f>
        <v/>
      </c>
      <c r="J213" s="108" t="str">
        <f>IF(D213="","",VLOOKUP(D213,ENTRANTS!$A$1:$H$1000,3,0))</f>
        <v/>
      </c>
      <c r="K213" s="103" t="str">
        <f>IF(D213="","",LEFT(VLOOKUP(D213,ENTRANTS!$A$1:$H$1000,5,0),1))</f>
        <v/>
      </c>
      <c r="L213" s="103" t="str">
        <f>IF(D213="","",COUNTIF($K$2:K213,K213))</f>
        <v/>
      </c>
      <c r="M213" s="103" t="str">
        <f>IF(D213="","",VLOOKUP(D213,ENTRANTS!$A$1:$H$1000,4,0))</f>
        <v/>
      </c>
      <c r="N213" s="103" t="str">
        <f>IF(D213="","",COUNTIF($M$2:M213,M213))</f>
        <v/>
      </c>
      <c r="O213" s="108" t="str">
        <f>IF(D213="","",VLOOKUP(D213,ENTRANTS!$A$1:$H$1000,6,0))</f>
        <v/>
      </c>
      <c r="P213" s="86" t="str">
        <f t="shared" si="52"/>
        <v/>
      </c>
      <c r="Q213" s="31"/>
      <c r="R213" s="3" t="str">
        <f t="shared" si="53"/>
        <v/>
      </c>
      <c r="S213" s="4" t="str">
        <f>IF(D213="","",COUNTIF($R$2:R213,R213))</f>
        <v/>
      </c>
      <c r="T213" s="5" t="str">
        <f t="shared" si="45"/>
        <v/>
      </c>
      <c r="U213" s="35" t="str">
        <f>IF(AND(S213=4,K213="M",NOT(O213="Unattached")),SUMIF(R$2:R213,R213,L$2:L213),"")</f>
        <v/>
      </c>
      <c r="V213" s="5" t="str">
        <f t="shared" si="46"/>
        <v/>
      </c>
      <c r="W213" s="35" t="str">
        <f>IF(AND(S213=3,K213="F",NOT(O213="Unattached")),SUMIF(R$2:R213,R213,L$2:L213),"")</f>
        <v/>
      </c>
      <c r="X213" s="6" t="str">
        <f t="shared" si="49"/>
        <v/>
      </c>
      <c r="Y213" s="6" t="str">
        <f t="shared" si="54"/>
        <v/>
      </c>
      <c r="Z213" s="33" t="str">
        <f t="shared" si="50"/>
        <v xml:space="preserve"> </v>
      </c>
      <c r="AA213" s="33" t="str">
        <f>IF(K213="M",IF(S213&lt;&gt;4,"",VLOOKUP(CONCATENATE(R213," ",(S213-3)),$Z$2:AD213,5,0)),IF(S213&lt;&gt;3,"",VLOOKUP(CONCATENATE(R213," ",(S213-2)),$Z$2:AD213,5,0)))</f>
        <v/>
      </c>
      <c r="AB213" s="33" t="str">
        <f>IF(K213="M",IF(S213&lt;&gt;4,"",VLOOKUP(CONCATENATE(R213," ",(S213-2)),$Z$2:AD213,5,0)),IF(S213&lt;&gt;3,"",VLOOKUP(CONCATENATE(R213," ",(S213-1)),$Z$2:AD213,5,0)))</f>
        <v/>
      </c>
      <c r="AC213" s="33" t="str">
        <f>IF(K213="M",IF(S213&lt;&gt;4,"",VLOOKUP(CONCATENATE(R213," ",(S213-1)),$Z$2:AD213,5,0)),IF(S213&lt;&gt;3,"",VLOOKUP(CONCATENATE(R213," ",(S213)),$Z$2:AD213,5,0)))</f>
        <v/>
      </c>
      <c r="AD213" s="33" t="str">
        <f t="shared" si="55"/>
        <v/>
      </c>
    </row>
    <row r="214" spans="1:30" x14ac:dyDescent="0.25">
      <c r="A214" s="65" t="str">
        <f t="shared" si="47"/>
        <v/>
      </c>
      <c r="B214" s="65" t="str">
        <f t="shared" si="48"/>
        <v/>
      </c>
      <c r="C214" s="103">
        <v>213</v>
      </c>
      <c r="D214" s="99"/>
      <c r="E214" s="100">
        <f t="shared" si="56"/>
        <v>1</v>
      </c>
      <c r="F214" s="100"/>
      <c r="G214" s="100"/>
      <c r="H214" s="107" t="str">
        <f t="shared" si="51"/>
        <v/>
      </c>
      <c r="I214" s="108" t="str">
        <f>IF(D214="","",VLOOKUP(D214,ENTRANTS!$A$1:$H$1000,2,0))</f>
        <v/>
      </c>
      <c r="J214" s="108" t="str">
        <f>IF(D214="","",VLOOKUP(D214,ENTRANTS!$A$1:$H$1000,3,0))</f>
        <v/>
      </c>
      <c r="K214" s="103" t="str">
        <f>IF(D214="","",LEFT(VLOOKUP(D214,ENTRANTS!$A$1:$H$1000,5,0),1))</f>
        <v/>
      </c>
      <c r="L214" s="103" t="str">
        <f>IF(D214="","",COUNTIF($K$2:K214,K214))</f>
        <v/>
      </c>
      <c r="M214" s="103" t="str">
        <f>IF(D214="","",VLOOKUP(D214,ENTRANTS!$A$1:$H$1000,4,0))</f>
        <v/>
      </c>
      <c r="N214" s="103" t="str">
        <f>IF(D214="","",COUNTIF($M$2:M214,M214))</f>
        <v/>
      </c>
      <c r="O214" s="108" t="str">
        <f>IF(D214="","",VLOOKUP(D214,ENTRANTS!$A$1:$H$1000,6,0))</f>
        <v/>
      </c>
      <c r="P214" s="86" t="str">
        <f t="shared" si="52"/>
        <v/>
      </c>
      <c r="Q214" s="31"/>
      <c r="R214" s="3" t="str">
        <f t="shared" si="53"/>
        <v/>
      </c>
      <c r="S214" s="4" t="str">
        <f>IF(D214="","",COUNTIF($R$2:R214,R214))</f>
        <v/>
      </c>
      <c r="T214" s="5" t="str">
        <f t="shared" ref="T214:T277" si="57">IF(U214="","",RANK(U214,$U$2:$U$1000,1))</f>
        <v/>
      </c>
      <c r="U214" s="35" t="str">
        <f>IF(AND(S214=4,K214="M",NOT(O214="Unattached")),SUMIF(R$2:R214,R214,L$2:L214),"")</f>
        <v/>
      </c>
      <c r="V214" s="5" t="str">
        <f t="shared" ref="V214:V277" si="58">IF(W214="","",RANK(W214,$W$2:$W$1000,1))</f>
        <v/>
      </c>
      <c r="W214" s="35" t="str">
        <f>IF(AND(S214=3,K214="F",NOT(O214="Unattached")),SUMIF(R$2:R214,R214,L$2:L214),"")</f>
        <v/>
      </c>
      <c r="X214" s="6" t="str">
        <f t="shared" si="49"/>
        <v/>
      </c>
      <c r="Y214" s="6" t="str">
        <f t="shared" si="54"/>
        <v/>
      </c>
      <c r="Z214" s="33" t="str">
        <f t="shared" si="50"/>
        <v xml:space="preserve"> </v>
      </c>
      <c r="AA214" s="33" t="str">
        <f>IF(K214="M",IF(S214&lt;&gt;4,"",VLOOKUP(CONCATENATE(R214," ",(S214-3)),$Z$2:AD214,5,0)),IF(S214&lt;&gt;3,"",VLOOKUP(CONCATENATE(R214," ",(S214-2)),$Z$2:AD214,5,0)))</f>
        <v/>
      </c>
      <c r="AB214" s="33" t="str">
        <f>IF(K214="M",IF(S214&lt;&gt;4,"",VLOOKUP(CONCATENATE(R214," ",(S214-2)),$Z$2:AD214,5,0)),IF(S214&lt;&gt;3,"",VLOOKUP(CONCATENATE(R214," ",(S214-1)),$Z$2:AD214,5,0)))</f>
        <v/>
      </c>
      <c r="AC214" s="33" t="str">
        <f>IF(K214="M",IF(S214&lt;&gt;4,"",VLOOKUP(CONCATENATE(R214," ",(S214-1)),$Z$2:AD214,5,0)),IF(S214&lt;&gt;3,"",VLOOKUP(CONCATENATE(R214," ",(S214)),$Z$2:AD214,5,0)))</f>
        <v/>
      </c>
      <c r="AD214" s="33" t="str">
        <f t="shared" si="55"/>
        <v/>
      </c>
    </row>
    <row r="215" spans="1:30" x14ac:dyDescent="0.25">
      <c r="A215" s="65" t="str">
        <f t="shared" si="47"/>
        <v/>
      </c>
      <c r="B215" s="65" t="str">
        <f t="shared" si="48"/>
        <v/>
      </c>
      <c r="C215" s="103">
        <v>214</v>
      </c>
      <c r="D215" s="99"/>
      <c r="E215" s="100">
        <f t="shared" si="56"/>
        <v>1</v>
      </c>
      <c r="F215" s="100"/>
      <c r="G215" s="100"/>
      <c r="H215" s="107" t="str">
        <f t="shared" si="51"/>
        <v/>
      </c>
      <c r="I215" s="108" t="str">
        <f>IF(D215="","",VLOOKUP(D215,ENTRANTS!$A$1:$H$1000,2,0))</f>
        <v/>
      </c>
      <c r="J215" s="108" t="str">
        <f>IF(D215="","",VLOOKUP(D215,ENTRANTS!$A$1:$H$1000,3,0))</f>
        <v/>
      </c>
      <c r="K215" s="103" t="str">
        <f>IF(D215="","",LEFT(VLOOKUP(D215,ENTRANTS!$A$1:$H$1000,5,0),1))</f>
        <v/>
      </c>
      <c r="L215" s="103" t="str">
        <f>IF(D215="","",COUNTIF($K$2:K215,K215))</f>
        <v/>
      </c>
      <c r="M215" s="103" t="str">
        <f>IF(D215="","",VLOOKUP(D215,ENTRANTS!$A$1:$H$1000,4,0))</f>
        <v/>
      </c>
      <c r="N215" s="103" t="str">
        <f>IF(D215="","",COUNTIF($M$2:M215,M215))</f>
        <v/>
      </c>
      <c r="O215" s="108" t="str">
        <f>IF(D215="","",VLOOKUP(D215,ENTRANTS!$A$1:$H$1000,6,0))</f>
        <v/>
      </c>
      <c r="P215" s="86" t="str">
        <f t="shared" si="52"/>
        <v/>
      </c>
      <c r="Q215" s="31"/>
      <c r="R215" s="3" t="str">
        <f t="shared" si="53"/>
        <v/>
      </c>
      <c r="S215" s="4" t="str">
        <f>IF(D215="","",COUNTIF($R$2:R215,R215))</f>
        <v/>
      </c>
      <c r="T215" s="5" t="str">
        <f t="shared" si="57"/>
        <v/>
      </c>
      <c r="U215" s="35" t="str">
        <f>IF(AND(S215=4,K215="M",NOT(O215="Unattached")),SUMIF(R$2:R215,R215,L$2:L215),"")</f>
        <v/>
      </c>
      <c r="V215" s="5" t="str">
        <f t="shared" si="58"/>
        <v/>
      </c>
      <c r="W215" s="35" t="str">
        <f>IF(AND(S215=3,K215="F",NOT(O215="Unattached")),SUMIF(R$2:R215,R215,L$2:L215),"")</f>
        <v/>
      </c>
      <c r="X215" s="6" t="str">
        <f t="shared" si="49"/>
        <v/>
      </c>
      <c r="Y215" s="6" t="str">
        <f t="shared" si="54"/>
        <v/>
      </c>
      <c r="Z215" s="33" t="str">
        <f t="shared" si="50"/>
        <v xml:space="preserve"> </v>
      </c>
      <c r="AA215" s="33" t="str">
        <f>IF(K215="M",IF(S215&lt;&gt;4,"",VLOOKUP(CONCATENATE(R215," ",(S215-3)),$Z$2:AD215,5,0)),IF(S215&lt;&gt;3,"",VLOOKUP(CONCATENATE(R215," ",(S215-2)),$Z$2:AD215,5,0)))</f>
        <v/>
      </c>
      <c r="AB215" s="33" t="str">
        <f>IF(K215="M",IF(S215&lt;&gt;4,"",VLOOKUP(CONCATENATE(R215," ",(S215-2)),$Z$2:AD215,5,0)),IF(S215&lt;&gt;3,"",VLOOKUP(CONCATENATE(R215," ",(S215-1)),$Z$2:AD215,5,0)))</f>
        <v/>
      </c>
      <c r="AC215" s="33" t="str">
        <f>IF(K215="M",IF(S215&lt;&gt;4,"",VLOOKUP(CONCATENATE(R215," ",(S215-1)),$Z$2:AD215,5,0)),IF(S215&lt;&gt;3,"",VLOOKUP(CONCATENATE(R215," ",(S215)),$Z$2:AD215,5,0)))</f>
        <v/>
      </c>
      <c r="AD215" s="33" t="str">
        <f t="shared" si="55"/>
        <v/>
      </c>
    </row>
    <row r="216" spans="1:30" x14ac:dyDescent="0.25">
      <c r="A216" s="65" t="str">
        <f t="shared" si="47"/>
        <v/>
      </c>
      <c r="B216" s="65" t="str">
        <f t="shared" si="48"/>
        <v/>
      </c>
      <c r="C216" s="103">
        <v>215</v>
      </c>
      <c r="D216" s="99"/>
      <c r="E216" s="100">
        <f t="shared" si="56"/>
        <v>1</v>
      </c>
      <c r="F216" s="100"/>
      <c r="G216" s="100"/>
      <c r="H216" s="107" t="str">
        <f t="shared" si="51"/>
        <v/>
      </c>
      <c r="I216" s="108" t="str">
        <f>IF(D216="","",VLOOKUP(D216,ENTRANTS!$A$1:$H$1000,2,0))</f>
        <v/>
      </c>
      <c r="J216" s="108" t="str">
        <f>IF(D216="","",VLOOKUP(D216,ENTRANTS!$A$1:$H$1000,3,0))</f>
        <v/>
      </c>
      <c r="K216" s="103" t="str">
        <f>IF(D216="","",LEFT(VLOOKUP(D216,ENTRANTS!$A$1:$H$1000,5,0),1))</f>
        <v/>
      </c>
      <c r="L216" s="103" t="str">
        <f>IF(D216="","",COUNTIF($K$2:K216,K216))</f>
        <v/>
      </c>
      <c r="M216" s="103" t="str">
        <f>IF(D216="","",VLOOKUP(D216,ENTRANTS!$A$1:$H$1000,4,0))</f>
        <v/>
      </c>
      <c r="N216" s="103" t="str">
        <f>IF(D216="","",COUNTIF($M$2:M216,M216))</f>
        <v/>
      </c>
      <c r="O216" s="108" t="str">
        <f>IF(D216="","",VLOOKUP(D216,ENTRANTS!$A$1:$H$1000,6,0))</f>
        <v/>
      </c>
      <c r="P216" s="86" t="str">
        <f t="shared" si="52"/>
        <v/>
      </c>
      <c r="Q216" s="31"/>
      <c r="R216" s="3" t="str">
        <f t="shared" si="53"/>
        <v/>
      </c>
      <c r="S216" s="4" t="str">
        <f>IF(D216="","",COUNTIF($R$2:R216,R216))</f>
        <v/>
      </c>
      <c r="T216" s="5" t="str">
        <f t="shared" si="57"/>
        <v/>
      </c>
      <c r="U216" s="35" t="str">
        <f>IF(AND(S216=4,K216="M",NOT(O216="Unattached")),SUMIF(R$2:R216,R216,L$2:L216),"")</f>
        <v/>
      </c>
      <c r="V216" s="5" t="str">
        <f t="shared" si="58"/>
        <v/>
      </c>
      <c r="W216" s="35" t="str">
        <f>IF(AND(S216=3,K216="F",NOT(O216="Unattached")),SUMIF(R$2:R216,R216,L$2:L216),"")</f>
        <v/>
      </c>
      <c r="X216" s="6" t="str">
        <f t="shared" si="49"/>
        <v/>
      </c>
      <c r="Y216" s="6" t="str">
        <f t="shared" si="54"/>
        <v/>
      </c>
      <c r="Z216" s="33" t="str">
        <f t="shared" si="50"/>
        <v xml:space="preserve"> </v>
      </c>
      <c r="AA216" s="33" t="str">
        <f>IF(K216="M",IF(S216&lt;&gt;4,"",VLOOKUP(CONCATENATE(R216," ",(S216-3)),$Z$2:AD216,5,0)),IF(S216&lt;&gt;3,"",VLOOKUP(CONCATENATE(R216," ",(S216-2)),$Z$2:AD216,5,0)))</f>
        <v/>
      </c>
      <c r="AB216" s="33" t="str">
        <f>IF(K216="M",IF(S216&lt;&gt;4,"",VLOOKUP(CONCATENATE(R216," ",(S216-2)),$Z$2:AD216,5,0)),IF(S216&lt;&gt;3,"",VLOOKUP(CONCATENATE(R216," ",(S216-1)),$Z$2:AD216,5,0)))</f>
        <v/>
      </c>
      <c r="AC216" s="33" t="str">
        <f>IF(K216="M",IF(S216&lt;&gt;4,"",VLOOKUP(CONCATENATE(R216," ",(S216-1)),$Z$2:AD216,5,0)),IF(S216&lt;&gt;3,"",VLOOKUP(CONCATENATE(R216," ",(S216)),$Z$2:AD216,5,0)))</f>
        <v/>
      </c>
      <c r="AD216" s="33" t="str">
        <f t="shared" si="55"/>
        <v/>
      </c>
    </row>
    <row r="217" spans="1:30" x14ac:dyDescent="0.25">
      <c r="A217" s="65" t="str">
        <f t="shared" si="47"/>
        <v/>
      </c>
      <c r="B217" s="65" t="str">
        <f t="shared" si="48"/>
        <v/>
      </c>
      <c r="C217" s="103">
        <v>216</v>
      </c>
      <c r="D217" s="99"/>
      <c r="E217" s="100">
        <f t="shared" si="56"/>
        <v>1</v>
      </c>
      <c r="F217" s="100"/>
      <c r="G217" s="100"/>
      <c r="H217" s="107" t="str">
        <f t="shared" si="51"/>
        <v/>
      </c>
      <c r="I217" s="108" t="str">
        <f>IF(D217="","",VLOOKUP(D217,ENTRANTS!$A$1:$H$1000,2,0))</f>
        <v/>
      </c>
      <c r="J217" s="108" t="str">
        <f>IF(D217="","",VLOOKUP(D217,ENTRANTS!$A$1:$H$1000,3,0))</f>
        <v/>
      </c>
      <c r="K217" s="103" t="str">
        <f>IF(D217="","",LEFT(VLOOKUP(D217,ENTRANTS!$A$1:$H$1000,5,0),1))</f>
        <v/>
      </c>
      <c r="L217" s="103" t="str">
        <f>IF(D217="","",COUNTIF($K$2:K217,K217))</f>
        <v/>
      </c>
      <c r="M217" s="103" t="str">
        <f>IF(D217="","",VLOOKUP(D217,ENTRANTS!$A$1:$H$1000,4,0))</f>
        <v/>
      </c>
      <c r="N217" s="103" t="str">
        <f>IF(D217="","",COUNTIF($M$2:M217,M217))</f>
        <v/>
      </c>
      <c r="O217" s="108" t="str">
        <f>IF(D217="","",VLOOKUP(D217,ENTRANTS!$A$1:$H$1000,6,0))</f>
        <v/>
      </c>
      <c r="P217" s="86" t="str">
        <f t="shared" si="52"/>
        <v/>
      </c>
      <c r="Q217" s="31"/>
      <c r="R217" s="3" t="str">
        <f t="shared" si="53"/>
        <v/>
      </c>
      <c r="S217" s="4" t="str">
        <f>IF(D217="","",COUNTIF($R$2:R217,R217))</f>
        <v/>
      </c>
      <c r="T217" s="5" t="str">
        <f t="shared" si="57"/>
        <v/>
      </c>
      <c r="U217" s="35" t="str">
        <f>IF(AND(S217=4,K217="M",NOT(O217="Unattached")),SUMIF(R$2:R217,R217,L$2:L217),"")</f>
        <v/>
      </c>
      <c r="V217" s="5" t="str">
        <f t="shared" si="58"/>
        <v/>
      </c>
      <c r="W217" s="35" t="str">
        <f>IF(AND(S217=3,K217="F",NOT(O217="Unattached")),SUMIF(R$2:R217,R217,L$2:L217),"")</f>
        <v/>
      </c>
      <c r="X217" s="6" t="str">
        <f t="shared" si="49"/>
        <v/>
      </c>
      <c r="Y217" s="6" t="str">
        <f t="shared" si="54"/>
        <v/>
      </c>
      <c r="Z217" s="33" t="str">
        <f t="shared" si="50"/>
        <v xml:space="preserve"> </v>
      </c>
      <c r="AA217" s="33" t="str">
        <f>IF(K217="M",IF(S217&lt;&gt;4,"",VLOOKUP(CONCATENATE(R217," ",(S217-3)),$Z$2:AD217,5,0)),IF(S217&lt;&gt;3,"",VLOOKUP(CONCATENATE(R217," ",(S217-2)),$Z$2:AD217,5,0)))</f>
        <v/>
      </c>
      <c r="AB217" s="33" t="str">
        <f>IF(K217="M",IF(S217&lt;&gt;4,"",VLOOKUP(CONCATENATE(R217," ",(S217-2)),$Z$2:AD217,5,0)),IF(S217&lt;&gt;3,"",VLOOKUP(CONCATENATE(R217," ",(S217-1)),$Z$2:AD217,5,0)))</f>
        <v/>
      </c>
      <c r="AC217" s="33" t="str">
        <f>IF(K217="M",IF(S217&lt;&gt;4,"",VLOOKUP(CONCATENATE(R217," ",(S217-1)),$Z$2:AD217,5,0)),IF(S217&lt;&gt;3,"",VLOOKUP(CONCATENATE(R217," ",(S217)),$Z$2:AD217,5,0)))</f>
        <v/>
      </c>
      <c r="AD217" s="33" t="str">
        <f t="shared" si="55"/>
        <v/>
      </c>
    </row>
    <row r="218" spans="1:30" x14ac:dyDescent="0.25">
      <c r="A218" s="65" t="str">
        <f t="shared" si="47"/>
        <v/>
      </c>
      <c r="B218" s="65" t="str">
        <f t="shared" si="48"/>
        <v/>
      </c>
      <c r="C218" s="103">
        <v>217</v>
      </c>
      <c r="D218" s="99"/>
      <c r="E218" s="100">
        <f t="shared" si="56"/>
        <v>1</v>
      </c>
      <c r="F218" s="100"/>
      <c r="G218" s="100"/>
      <c r="H218" s="107" t="str">
        <f t="shared" si="51"/>
        <v/>
      </c>
      <c r="I218" s="108" t="str">
        <f>IF(D218="","",VLOOKUP(D218,ENTRANTS!$A$1:$H$1000,2,0))</f>
        <v/>
      </c>
      <c r="J218" s="108" t="str">
        <f>IF(D218="","",VLOOKUP(D218,ENTRANTS!$A$1:$H$1000,3,0))</f>
        <v/>
      </c>
      <c r="K218" s="103" t="str">
        <f>IF(D218="","",LEFT(VLOOKUP(D218,ENTRANTS!$A$1:$H$1000,5,0),1))</f>
        <v/>
      </c>
      <c r="L218" s="103" t="str">
        <f>IF(D218="","",COUNTIF($K$2:K218,K218))</f>
        <v/>
      </c>
      <c r="M218" s="103" t="str">
        <f>IF(D218="","",VLOOKUP(D218,ENTRANTS!$A$1:$H$1000,4,0))</f>
        <v/>
      </c>
      <c r="N218" s="103" t="str">
        <f>IF(D218="","",COUNTIF($M$2:M218,M218))</f>
        <v/>
      </c>
      <c r="O218" s="108" t="str">
        <f>IF(D218="","",VLOOKUP(D218,ENTRANTS!$A$1:$H$1000,6,0))</f>
        <v/>
      </c>
      <c r="P218" s="86" t="str">
        <f t="shared" si="52"/>
        <v/>
      </c>
      <c r="Q218" s="31"/>
      <c r="R218" s="3" t="str">
        <f t="shared" si="53"/>
        <v/>
      </c>
      <c r="S218" s="4" t="str">
        <f>IF(D218="","",COUNTIF($R$2:R218,R218))</f>
        <v/>
      </c>
      <c r="T218" s="5" t="str">
        <f t="shared" si="57"/>
        <v/>
      </c>
      <c r="U218" s="35" t="str">
        <f>IF(AND(S218=4,K218="M",NOT(O218="Unattached")),SUMIF(R$2:R218,R218,L$2:L218),"")</f>
        <v/>
      </c>
      <c r="V218" s="5" t="str">
        <f t="shared" si="58"/>
        <v/>
      </c>
      <c r="W218" s="35" t="str">
        <f>IF(AND(S218=3,K218="F",NOT(O218="Unattached")),SUMIF(R$2:R218,R218,L$2:L218),"")</f>
        <v/>
      </c>
      <c r="X218" s="6" t="str">
        <f t="shared" si="49"/>
        <v/>
      </c>
      <c r="Y218" s="6" t="str">
        <f t="shared" si="54"/>
        <v/>
      </c>
      <c r="Z218" s="33" t="str">
        <f t="shared" si="50"/>
        <v xml:space="preserve"> </v>
      </c>
      <c r="AA218" s="33" t="str">
        <f>IF(K218="M",IF(S218&lt;&gt;4,"",VLOOKUP(CONCATENATE(R218," ",(S218-3)),$Z$2:AD218,5,0)),IF(S218&lt;&gt;3,"",VLOOKUP(CONCATENATE(R218," ",(S218-2)),$Z$2:AD218,5,0)))</f>
        <v/>
      </c>
      <c r="AB218" s="33" t="str">
        <f>IF(K218="M",IF(S218&lt;&gt;4,"",VLOOKUP(CONCATENATE(R218," ",(S218-2)),$Z$2:AD218,5,0)),IF(S218&lt;&gt;3,"",VLOOKUP(CONCATENATE(R218," ",(S218-1)),$Z$2:AD218,5,0)))</f>
        <v/>
      </c>
      <c r="AC218" s="33" t="str">
        <f>IF(K218="M",IF(S218&lt;&gt;4,"",VLOOKUP(CONCATENATE(R218," ",(S218-1)),$Z$2:AD218,5,0)),IF(S218&lt;&gt;3,"",VLOOKUP(CONCATENATE(R218," ",(S218)),$Z$2:AD218,5,0)))</f>
        <v/>
      </c>
      <c r="AD218" s="33" t="str">
        <f t="shared" si="55"/>
        <v/>
      </c>
    </row>
    <row r="219" spans="1:30" x14ac:dyDescent="0.25">
      <c r="A219" s="65" t="str">
        <f t="shared" si="47"/>
        <v/>
      </c>
      <c r="B219" s="65" t="str">
        <f t="shared" si="48"/>
        <v/>
      </c>
      <c r="C219" s="103">
        <v>218</v>
      </c>
      <c r="D219" s="99"/>
      <c r="E219" s="100">
        <f t="shared" si="56"/>
        <v>1</v>
      </c>
      <c r="F219" s="100"/>
      <c r="G219" s="100"/>
      <c r="H219" s="107" t="str">
        <f t="shared" si="51"/>
        <v/>
      </c>
      <c r="I219" s="108" t="str">
        <f>IF(D219="","",VLOOKUP(D219,ENTRANTS!$A$1:$H$1000,2,0))</f>
        <v/>
      </c>
      <c r="J219" s="108" t="str">
        <f>IF(D219="","",VLOOKUP(D219,ENTRANTS!$A$1:$H$1000,3,0))</f>
        <v/>
      </c>
      <c r="K219" s="103" t="str">
        <f>IF(D219="","",LEFT(VLOOKUP(D219,ENTRANTS!$A$1:$H$1000,5,0),1))</f>
        <v/>
      </c>
      <c r="L219" s="103" t="str">
        <f>IF(D219="","",COUNTIF($K$2:K219,K219))</f>
        <v/>
      </c>
      <c r="M219" s="103" t="str">
        <f>IF(D219="","",VLOOKUP(D219,ENTRANTS!$A$1:$H$1000,4,0))</f>
        <v/>
      </c>
      <c r="N219" s="103" t="str">
        <f>IF(D219="","",COUNTIF($M$2:M219,M219))</f>
        <v/>
      </c>
      <c r="O219" s="108" t="str">
        <f>IF(D219="","",VLOOKUP(D219,ENTRANTS!$A$1:$H$1000,6,0))</f>
        <v/>
      </c>
      <c r="P219" s="86" t="str">
        <f t="shared" si="52"/>
        <v/>
      </c>
      <c r="Q219" s="31"/>
      <c r="R219" s="3" t="str">
        <f t="shared" si="53"/>
        <v/>
      </c>
      <c r="S219" s="4" t="str">
        <f>IF(D219="","",COUNTIF($R$2:R219,R219))</f>
        <v/>
      </c>
      <c r="T219" s="5" t="str">
        <f t="shared" si="57"/>
        <v/>
      </c>
      <c r="U219" s="35" t="str">
        <f>IF(AND(S219=4,K219="M",NOT(O219="Unattached")),SUMIF(R$2:R219,R219,L$2:L219),"")</f>
        <v/>
      </c>
      <c r="V219" s="5" t="str">
        <f t="shared" si="58"/>
        <v/>
      </c>
      <c r="W219" s="35" t="str">
        <f>IF(AND(S219=3,K219="F",NOT(O219="Unattached")),SUMIF(R$2:R219,R219,L$2:L219),"")</f>
        <v/>
      </c>
      <c r="X219" s="6" t="str">
        <f t="shared" si="49"/>
        <v/>
      </c>
      <c r="Y219" s="6" t="str">
        <f t="shared" si="54"/>
        <v/>
      </c>
      <c r="Z219" s="33" t="str">
        <f t="shared" si="50"/>
        <v xml:space="preserve"> </v>
      </c>
      <c r="AA219" s="33" t="str">
        <f>IF(K219="M",IF(S219&lt;&gt;4,"",VLOOKUP(CONCATENATE(R219," ",(S219-3)),$Z$2:AD219,5,0)),IF(S219&lt;&gt;3,"",VLOOKUP(CONCATENATE(R219," ",(S219-2)),$Z$2:AD219,5,0)))</f>
        <v/>
      </c>
      <c r="AB219" s="33" t="str">
        <f>IF(K219="M",IF(S219&lt;&gt;4,"",VLOOKUP(CONCATENATE(R219," ",(S219-2)),$Z$2:AD219,5,0)),IF(S219&lt;&gt;3,"",VLOOKUP(CONCATENATE(R219," ",(S219-1)),$Z$2:AD219,5,0)))</f>
        <v/>
      </c>
      <c r="AC219" s="33" t="str">
        <f>IF(K219="M",IF(S219&lt;&gt;4,"",VLOOKUP(CONCATENATE(R219," ",(S219-1)),$Z$2:AD219,5,0)),IF(S219&lt;&gt;3,"",VLOOKUP(CONCATENATE(R219," ",(S219)),$Z$2:AD219,5,0)))</f>
        <v/>
      </c>
      <c r="AD219" s="33" t="str">
        <f t="shared" si="55"/>
        <v/>
      </c>
    </row>
    <row r="220" spans="1:30" x14ac:dyDescent="0.25">
      <c r="A220" s="65" t="str">
        <f t="shared" si="47"/>
        <v/>
      </c>
      <c r="B220" s="65" t="str">
        <f t="shared" si="48"/>
        <v/>
      </c>
      <c r="C220" s="103">
        <v>219</v>
      </c>
      <c r="D220" s="99"/>
      <c r="E220" s="100">
        <f t="shared" si="56"/>
        <v>1</v>
      </c>
      <c r="F220" s="100"/>
      <c r="G220" s="100"/>
      <c r="H220" s="107" t="str">
        <f t="shared" si="51"/>
        <v/>
      </c>
      <c r="I220" s="108" t="str">
        <f>IF(D220="","",VLOOKUP(D220,ENTRANTS!$A$1:$H$1000,2,0))</f>
        <v/>
      </c>
      <c r="J220" s="108" t="str">
        <f>IF(D220="","",VLOOKUP(D220,ENTRANTS!$A$1:$H$1000,3,0))</f>
        <v/>
      </c>
      <c r="K220" s="103" t="str">
        <f>IF(D220="","",LEFT(VLOOKUP(D220,ENTRANTS!$A$1:$H$1000,5,0),1))</f>
        <v/>
      </c>
      <c r="L220" s="103" t="str">
        <f>IF(D220="","",COUNTIF($K$2:K220,K220))</f>
        <v/>
      </c>
      <c r="M220" s="103" t="str">
        <f>IF(D220="","",VLOOKUP(D220,ENTRANTS!$A$1:$H$1000,4,0))</f>
        <v/>
      </c>
      <c r="N220" s="103" t="str">
        <f>IF(D220="","",COUNTIF($M$2:M220,M220))</f>
        <v/>
      </c>
      <c r="O220" s="108" t="str">
        <f>IF(D220="","",VLOOKUP(D220,ENTRANTS!$A$1:$H$1000,6,0))</f>
        <v/>
      </c>
      <c r="P220" s="86" t="str">
        <f t="shared" si="52"/>
        <v/>
      </c>
      <c r="Q220" s="31"/>
      <c r="R220" s="3" t="str">
        <f t="shared" si="53"/>
        <v/>
      </c>
      <c r="S220" s="4" t="str">
        <f>IF(D220="","",COUNTIF($R$2:R220,R220))</f>
        <v/>
      </c>
      <c r="T220" s="5" t="str">
        <f t="shared" si="57"/>
        <v/>
      </c>
      <c r="U220" s="35" t="str">
        <f>IF(AND(S220=4,K220="M",NOT(O220="Unattached")),SUMIF(R$2:R220,R220,L$2:L220),"")</f>
        <v/>
      </c>
      <c r="V220" s="5" t="str">
        <f t="shared" si="58"/>
        <v/>
      </c>
      <c r="W220" s="35" t="str">
        <f>IF(AND(S220=3,K220="F",NOT(O220="Unattached")),SUMIF(R$2:R220,R220,L$2:L220),"")</f>
        <v/>
      </c>
      <c r="X220" s="6" t="str">
        <f t="shared" si="49"/>
        <v/>
      </c>
      <c r="Y220" s="6" t="str">
        <f t="shared" si="54"/>
        <v/>
      </c>
      <c r="Z220" s="33" t="str">
        <f t="shared" si="50"/>
        <v xml:space="preserve"> </v>
      </c>
      <c r="AA220" s="33" t="str">
        <f>IF(K220="M",IF(S220&lt;&gt;4,"",VLOOKUP(CONCATENATE(R220," ",(S220-3)),$Z$2:AD220,5,0)),IF(S220&lt;&gt;3,"",VLOOKUP(CONCATENATE(R220," ",(S220-2)),$Z$2:AD220,5,0)))</f>
        <v/>
      </c>
      <c r="AB220" s="33" t="str">
        <f>IF(K220="M",IF(S220&lt;&gt;4,"",VLOOKUP(CONCATENATE(R220," ",(S220-2)),$Z$2:AD220,5,0)),IF(S220&lt;&gt;3,"",VLOOKUP(CONCATENATE(R220," ",(S220-1)),$Z$2:AD220,5,0)))</f>
        <v/>
      </c>
      <c r="AC220" s="33" t="str">
        <f>IF(K220="M",IF(S220&lt;&gt;4,"",VLOOKUP(CONCATENATE(R220," ",(S220-1)),$Z$2:AD220,5,0)),IF(S220&lt;&gt;3,"",VLOOKUP(CONCATENATE(R220," ",(S220)),$Z$2:AD220,5,0)))</f>
        <v/>
      </c>
      <c r="AD220" s="33" t="str">
        <f t="shared" si="55"/>
        <v/>
      </c>
    </row>
    <row r="221" spans="1:30" x14ac:dyDescent="0.25">
      <c r="A221" s="65" t="str">
        <f t="shared" si="47"/>
        <v/>
      </c>
      <c r="B221" s="65" t="str">
        <f t="shared" si="48"/>
        <v/>
      </c>
      <c r="C221" s="103">
        <v>220</v>
      </c>
      <c r="D221" s="99"/>
      <c r="E221" s="100">
        <f t="shared" si="56"/>
        <v>1</v>
      </c>
      <c r="F221" s="100"/>
      <c r="G221" s="100"/>
      <c r="H221" s="107" t="str">
        <f t="shared" si="51"/>
        <v/>
      </c>
      <c r="I221" s="108" t="str">
        <f>IF(D221="","",VLOOKUP(D221,ENTRANTS!$A$1:$H$1000,2,0))</f>
        <v/>
      </c>
      <c r="J221" s="108" t="str">
        <f>IF(D221="","",VLOOKUP(D221,ENTRANTS!$A$1:$H$1000,3,0))</f>
        <v/>
      </c>
      <c r="K221" s="103" t="str">
        <f>IF(D221="","",LEFT(VLOOKUP(D221,ENTRANTS!$A$1:$H$1000,5,0),1))</f>
        <v/>
      </c>
      <c r="L221" s="103" t="str">
        <f>IF(D221="","",COUNTIF($K$2:K221,K221))</f>
        <v/>
      </c>
      <c r="M221" s="103" t="str">
        <f>IF(D221="","",VLOOKUP(D221,ENTRANTS!$A$1:$H$1000,4,0))</f>
        <v/>
      </c>
      <c r="N221" s="103" t="str">
        <f>IF(D221="","",COUNTIF($M$2:M221,M221))</f>
        <v/>
      </c>
      <c r="O221" s="108" t="str">
        <f>IF(D221="","",VLOOKUP(D221,ENTRANTS!$A$1:$H$1000,6,0))</f>
        <v/>
      </c>
      <c r="P221" s="86" t="str">
        <f t="shared" si="52"/>
        <v/>
      </c>
      <c r="Q221" s="31"/>
      <c r="R221" s="3" t="str">
        <f t="shared" si="53"/>
        <v/>
      </c>
      <c r="S221" s="4" t="str">
        <f>IF(D221="","",COUNTIF($R$2:R221,R221))</f>
        <v/>
      </c>
      <c r="T221" s="5" t="str">
        <f t="shared" si="57"/>
        <v/>
      </c>
      <c r="U221" s="35" t="str">
        <f>IF(AND(S221=4,K221="M",NOT(O221="Unattached")),SUMIF(R$2:R221,R221,L$2:L221),"")</f>
        <v/>
      </c>
      <c r="V221" s="5" t="str">
        <f t="shared" si="58"/>
        <v/>
      </c>
      <c r="W221" s="35" t="str">
        <f>IF(AND(S221=3,K221="F",NOT(O221="Unattached")),SUMIF(R$2:R221,R221,L$2:L221),"")</f>
        <v/>
      </c>
      <c r="X221" s="6" t="str">
        <f t="shared" si="49"/>
        <v/>
      </c>
      <c r="Y221" s="6" t="str">
        <f t="shared" si="54"/>
        <v/>
      </c>
      <c r="Z221" s="33" t="str">
        <f t="shared" si="50"/>
        <v xml:space="preserve"> </v>
      </c>
      <c r="AA221" s="33" t="str">
        <f>IF(K221="M",IF(S221&lt;&gt;4,"",VLOOKUP(CONCATENATE(R221," ",(S221-3)),$Z$2:AD221,5,0)),IF(S221&lt;&gt;3,"",VLOOKUP(CONCATENATE(R221," ",(S221-2)),$Z$2:AD221,5,0)))</f>
        <v/>
      </c>
      <c r="AB221" s="33" t="str">
        <f>IF(K221="M",IF(S221&lt;&gt;4,"",VLOOKUP(CONCATENATE(R221," ",(S221-2)),$Z$2:AD221,5,0)),IF(S221&lt;&gt;3,"",VLOOKUP(CONCATENATE(R221," ",(S221-1)),$Z$2:AD221,5,0)))</f>
        <v/>
      </c>
      <c r="AC221" s="33" t="str">
        <f>IF(K221="M",IF(S221&lt;&gt;4,"",VLOOKUP(CONCATENATE(R221," ",(S221-1)),$Z$2:AD221,5,0)),IF(S221&lt;&gt;3,"",VLOOKUP(CONCATENATE(R221," ",(S221)),$Z$2:AD221,5,0)))</f>
        <v/>
      </c>
      <c r="AD221" s="33" t="str">
        <f t="shared" si="55"/>
        <v/>
      </c>
    </row>
    <row r="222" spans="1:30" x14ac:dyDescent="0.25">
      <c r="A222" s="65" t="str">
        <f t="shared" si="47"/>
        <v/>
      </c>
      <c r="B222" s="65" t="str">
        <f t="shared" si="48"/>
        <v/>
      </c>
      <c r="C222" s="103">
        <v>221</v>
      </c>
      <c r="D222" s="99"/>
      <c r="E222" s="100">
        <f t="shared" si="56"/>
        <v>1</v>
      </c>
      <c r="F222" s="100"/>
      <c r="G222" s="100"/>
      <c r="H222" s="107" t="str">
        <f t="shared" si="51"/>
        <v/>
      </c>
      <c r="I222" s="108" t="str">
        <f>IF(D222="","",VLOOKUP(D222,ENTRANTS!$A$1:$H$1000,2,0))</f>
        <v/>
      </c>
      <c r="J222" s="108" t="str">
        <f>IF(D222="","",VLOOKUP(D222,ENTRANTS!$A$1:$H$1000,3,0))</f>
        <v/>
      </c>
      <c r="K222" s="103" t="str">
        <f>IF(D222="","",LEFT(VLOOKUP(D222,ENTRANTS!$A$1:$H$1000,5,0),1))</f>
        <v/>
      </c>
      <c r="L222" s="103" t="str">
        <f>IF(D222="","",COUNTIF($K$2:K222,K222))</f>
        <v/>
      </c>
      <c r="M222" s="103" t="str">
        <f>IF(D222="","",VLOOKUP(D222,ENTRANTS!$A$1:$H$1000,4,0))</f>
        <v/>
      </c>
      <c r="N222" s="103" t="str">
        <f>IF(D222="","",COUNTIF($M$2:M222,M222))</f>
        <v/>
      </c>
      <c r="O222" s="108" t="str">
        <f>IF(D222="","",VLOOKUP(D222,ENTRANTS!$A$1:$H$1000,6,0))</f>
        <v/>
      </c>
      <c r="P222" s="86" t="str">
        <f t="shared" si="52"/>
        <v/>
      </c>
      <c r="Q222" s="31"/>
      <c r="R222" s="3" t="str">
        <f t="shared" si="53"/>
        <v/>
      </c>
      <c r="S222" s="4" t="str">
        <f>IF(D222="","",COUNTIF($R$2:R222,R222))</f>
        <v/>
      </c>
      <c r="T222" s="5" t="str">
        <f t="shared" si="57"/>
        <v/>
      </c>
      <c r="U222" s="35" t="str">
        <f>IF(AND(S222=4,K222="M",NOT(O222="Unattached")),SUMIF(R$2:R222,R222,L$2:L222),"")</f>
        <v/>
      </c>
      <c r="V222" s="5" t="str">
        <f t="shared" si="58"/>
        <v/>
      </c>
      <c r="W222" s="35" t="str">
        <f>IF(AND(S222=3,K222="F",NOT(O222="Unattached")),SUMIF(R$2:R222,R222,L$2:L222),"")</f>
        <v/>
      </c>
      <c r="X222" s="6" t="str">
        <f t="shared" si="49"/>
        <v/>
      </c>
      <c r="Y222" s="6" t="str">
        <f t="shared" si="54"/>
        <v/>
      </c>
      <c r="Z222" s="33" t="str">
        <f t="shared" si="50"/>
        <v xml:space="preserve"> </v>
      </c>
      <c r="AA222" s="33" t="str">
        <f>IF(K222="M",IF(S222&lt;&gt;4,"",VLOOKUP(CONCATENATE(R222," ",(S222-3)),$Z$2:AD222,5,0)),IF(S222&lt;&gt;3,"",VLOOKUP(CONCATENATE(R222," ",(S222-2)),$Z$2:AD222,5,0)))</f>
        <v/>
      </c>
      <c r="AB222" s="33" t="str">
        <f>IF(K222="M",IF(S222&lt;&gt;4,"",VLOOKUP(CONCATENATE(R222," ",(S222-2)),$Z$2:AD222,5,0)),IF(S222&lt;&gt;3,"",VLOOKUP(CONCATENATE(R222," ",(S222-1)),$Z$2:AD222,5,0)))</f>
        <v/>
      </c>
      <c r="AC222" s="33" t="str">
        <f>IF(K222="M",IF(S222&lt;&gt;4,"",VLOOKUP(CONCATENATE(R222," ",(S222-1)),$Z$2:AD222,5,0)),IF(S222&lt;&gt;3,"",VLOOKUP(CONCATENATE(R222," ",(S222)),$Z$2:AD222,5,0)))</f>
        <v/>
      </c>
      <c r="AD222" s="33" t="str">
        <f t="shared" si="55"/>
        <v/>
      </c>
    </row>
    <row r="223" spans="1:30" x14ac:dyDescent="0.25">
      <c r="A223" s="65" t="str">
        <f t="shared" si="47"/>
        <v/>
      </c>
      <c r="B223" s="65" t="str">
        <f t="shared" si="48"/>
        <v/>
      </c>
      <c r="C223" s="103">
        <v>222</v>
      </c>
      <c r="D223" s="99"/>
      <c r="E223" s="100">
        <f t="shared" si="56"/>
        <v>1</v>
      </c>
      <c r="F223" s="100"/>
      <c r="G223" s="100"/>
      <c r="H223" s="107" t="str">
        <f t="shared" si="51"/>
        <v/>
      </c>
      <c r="I223" s="108" t="str">
        <f>IF(D223="","",VLOOKUP(D223,ENTRANTS!$A$1:$H$1000,2,0))</f>
        <v/>
      </c>
      <c r="J223" s="108" t="str">
        <f>IF(D223="","",VLOOKUP(D223,ENTRANTS!$A$1:$H$1000,3,0))</f>
        <v/>
      </c>
      <c r="K223" s="103" t="str">
        <f>IF(D223="","",LEFT(VLOOKUP(D223,ENTRANTS!$A$1:$H$1000,5,0),1))</f>
        <v/>
      </c>
      <c r="L223" s="103" t="str">
        <f>IF(D223="","",COUNTIF($K$2:K223,K223))</f>
        <v/>
      </c>
      <c r="M223" s="103" t="str">
        <f>IF(D223="","",VLOOKUP(D223,ENTRANTS!$A$1:$H$1000,4,0))</f>
        <v/>
      </c>
      <c r="N223" s="103" t="str">
        <f>IF(D223="","",COUNTIF($M$2:M223,M223))</f>
        <v/>
      </c>
      <c r="O223" s="108" t="str">
        <f>IF(D223="","",VLOOKUP(D223,ENTRANTS!$A$1:$H$1000,6,0))</f>
        <v/>
      </c>
      <c r="P223" s="86" t="str">
        <f t="shared" si="52"/>
        <v/>
      </c>
      <c r="Q223" s="31"/>
      <c r="R223" s="3" t="str">
        <f t="shared" si="53"/>
        <v/>
      </c>
      <c r="S223" s="4" t="str">
        <f>IF(D223="","",COUNTIF($R$2:R223,R223))</f>
        <v/>
      </c>
      <c r="T223" s="5" t="str">
        <f t="shared" si="57"/>
        <v/>
      </c>
      <c r="U223" s="35" t="str">
        <f>IF(AND(S223=4,K223="M",NOT(O223="Unattached")),SUMIF(R$2:R223,R223,L$2:L223),"")</f>
        <v/>
      </c>
      <c r="V223" s="5" t="str">
        <f t="shared" si="58"/>
        <v/>
      </c>
      <c r="W223" s="35" t="str">
        <f>IF(AND(S223=3,K223="F",NOT(O223="Unattached")),SUMIF(R$2:R223,R223,L$2:L223),"")</f>
        <v/>
      </c>
      <c r="X223" s="6" t="str">
        <f t="shared" si="49"/>
        <v/>
      </c>
      <c r="Y223" s="6" t="str">
        <f t="shared" si="54"/>
        <v/>
      </c>
      <c r="Z223" s="33" t="str">
        <f t="shared" si="50"/>
        <v xml:space="preserve"> </v>
      </c>
      <c r="AA223" s="33" t="str">
        <f>IF(K223="M",IF(S223&lt;&gt;4,"",VLOOKUP(CONCATENATE(R223," ",(S223-3)),$Z$2:AD223,5,0)),IF(S223&lt;&gt;3,"",VLOOKUP(CONCATENATE(R223," ",(S223-2)),$Z$2:AD223,5,0)))</f>
        <v/>
      </c>
      <c r="AB223" s="33" t="str">
        <f>IF(K223="M",IF(S223&lt;&gt;4,"",VLOOKUP(CONCATENATE(R223," ",(S223-2)),$Z$2:AD223,5,0)),IF(S223&lt;&gt;3,"",VLOOKUP(CONCATENATE(R223," ",(S223-1)),$Z$2:AD223,5,0)))</f>
        <v/>
      </c>
      <c r="AC223" s="33" t="str">
        <f>IF(K223="M",IF(S223&lt;&gt;4,"",VLOOKUP(CONCATENATE(R223," ",(S223-1)),$Z$2:AD223,5,0)),IF(S223&lt;&gt;3,"",VLOOKUP(CONCATENATE(R223," ",(S223)),$Z$2:AD223,5,0)))</f>
        <v/>
      </c>
      <c r="AD223" s="33" t="str">
        <f t="shared" si="55"/>
        <v/>
      </c>
    </row>
    <row r="224" spans="1:30" x14ac:dyDescent="0.25">
      <c r="A224" s="65" t="str">
        <f t="shared" si="47"/>
        <v/>
      </c>
      <c r="B224" s="65" t="str">
        <f t="shared" si="48"/>
        <v/>
      </c>
      <c r="C224" s="103">
        <v>223</v>
      </c>
      <c r="D224" s="99"/>
      <c r="E224" s="100">
        <f t="shared" si="56"/>
        <v>1</v>
      </c>
      <c r="F224" s="100"/>
      <c r="G224" s="100"/>
      <c r="H224" s="107" t="str">
        <f t="shared" si="51"/>
        <v/>
      </c>
      <c r="I224" s="108" t="str">
        <f>IF(D224="","",VLOOKUP(D224,ENTRANTS!$A$1:$H$1000,2,0))</f>
        <v/>
      </c>
      <c r="J224" s="108" t="str">
        <f>IF(D224="","",VLOOKUP(D224,ENTRANTS!$A$1:$H$1000,3,0))</f>
        <v/>
      </c>
      <c r="K224" s="103" t="str">
        <f>IF(D224="","",LEFT(VLOOKUP(D224,ENTRANTS!$A$1:$H$1000,5,0),1))</f>
        <v/>
      </c>
      <c r="L224" s="103" t="str">
        <f>IF(D224="","",COUNTIF($K$2:K224,K224))</f>
        <v/>
      </c>
      <c r="M224" s="103" t="str">
        <f>IF(D224="","",VLOOKUP(D224,ENTRANTS!$A$1:$H$1000,4,0))</f>
        <v/>
      </c>
      <c r="N224" s="103" t="str">
        <f>IF(D224="","",COUNTIF($M$2:M224,M224))</f>
        <v/>
      </c>
      <c r="O224" s="108" t="str">
        <f>IF(D224="","",VLOOKUP(D224,ENTRANTS!$A$1:$H$1000,6,0))</f>
        <v/>
      </c>
      <c r="P224" s="86" t="str">
        <f t="shared" si="52"/>
        <v/>
      </c>
      <c r="Q224" s="31"/>
      <c r="R224" s="3" t="str">
        <f t="shared" si="53"/>
        <v/>
      </c>
      <c r="S224" s="4" t="str">
        <f>IF(D224="","",COUNTIF($R$2:R224,R224))</f>
        <v/>
      </c>
      <c r="T224" s="5" t="str">
        <f t="shared" si="57"/>
        <v/>
      </c>
      <c r="U224" s="35" t="str">
        <f>IF(AND(S224=4,K224="M",NOT(O224="Unattached")),SUMIF(R$2:R224,R224,L$2:L224),"")</f>
        <v/>
      </c>
      <c r="V224" s="5" t="str">
        <f t="shared" si="58"/>
        <v/>
      </c>
      <c r="W224" s="35" t="str">
        <f>IF(AND(S224=3,K224="F",NOT(O224="Unattached")),SUMIF(R$2:R224,R224,L$2:L224),"")</f>
        <v/>
      </c>
      <c r="X224" s="6" t="str">
        <f t="shared" si="49"/>
        <v/>
      </c>
      <c r="Y224" s="6" t="str">
        <f t="shared" si="54"/>
        <v/>
      </c>
      <c r="Z224" s="33" t="str">
        <f t="shared" si="50"/>
        <v xml:space="preserve"> </v>
      </c>
      <c r="AA224" s="33" t="str">
        <f>IF(K224="M",IF(S224&lt;&gt;4,"",VLOOKUP(CONCATENATE(R224," ",(S224-3)),$Z$2:AD224,5,0)),IF(S224&lt;&gt;3,"",VLOOKUP(CONCATENATE(R224," ",(S224-2)),$Z$2:AD224,5,0)))</f>
        <v/>
      </c>
      <c r="AB224" s="33" t="str">
        <f>IF(K224="M",IF(S224&lt;&gt;4,"",VLOOKUP(CONCATENATE(R224," ",(S224-2)),$Z$2:AD224,5,0)),IF(S224&lt;&gt;3,"",VLOOKUP(CONCATENATE(R224," ",(S224-1)),$Z$2:AD224,5,0)))</f>
        <v/>
      </c>
      <c r="AC224" s="33" t="str">
        <f>IF(K224="M",IF(S224&lt;&gt;4,"",VLOOKUP(CONCATENATE(R224," ",(S224-1)),$Z$2:AD224,5,0)),IF(S224&lt;&gt;3,"",VLOOKUP(CONCATENATE(R224," ",(S224)),$Z$2:AD224,5,0)))</f>
        <v/>
      </c>
      <c r="AD224" s="33" t="str">
        <f t="shared" si="55"/>
        <v/>
      </c>
    </row>
    <row r="225" spans="1:30" x14ac:dyDescent="0.25">
      <c r="A225" s="65" t="str">
        <f t="shared" si="47"/>
        <v/>
      </c>
      <c r="B225" s="65" t="str">
        <f t="shared" si="48"/>
        <v/>
      </c>
      <c r="C225" s="103">
        <v>224</v>
      </c>
      <c r="D225" s="99"/>
      <c r="E225" s="100">
        <f t="shared" si="56"/>
        <v>1</v>
      </c>
      <c r="F225" s="100"/>
      <c r="G225" s="100"/>
      <c r="H225" s="107" t="str">
        <f t="shared" si="51"/>
        <v/>
      </c>
      <c r="I225" s="108" t="str">
        <f>IF(D225="","",VLOOKUP(D225,ENTRANTS!$A$1:$H$1000,2,0))</f>
        <v/>
      </c>
      <c r="J225" s="108" t="str">
        <f>IF(D225="","",VLOOKUP(D225,ENTRANTS!$A$1:$H$1000,3,0))</f>
        <v/>
      </c>
      <c r="K225" s="103" t="str">
        <f>IF(D225="","",LEFT(VLOOKUP(D225,ENTRANTS!$A$1:$H$1000,5,0),1))</f>
        <v/>
      </c>
      <c r="L225" s="103" t="str">
        <f>IF(D225="","",COUNTIF($K$2:K225,K225))</f>
        <v/>
      </c>
      <c r="M225" s="103" t="str">
        <f>IF(D225="","",VLOOKUP(D225,ENTRANTS!$A$1:$H$1000,4,0))</f>
        <v/>
      </c>
      <c r="N225" s="103" t="str">
        <f>IF(D225="","",COUNTIF($M$2:M225,M225))</f>
        <v/>
      </c>
      <c r="O225" s="108" t="str">
        <f>IF(D225="","",VLOOKUP(D225,ENTRANTS!$A$1:$H$1000,6,0))</f>
        <v/>
      </c>
      <c r="P225" s="86" t="str">
        <f t="shared" si="52"/>
        <v/>
      </c>
      <c r="Q225" s="31"/>
      <c r="R225" s="3" t="str">
        <f t="shared" si="53"/>
        <v/>
      </c>
      <c r="S225" s="4" t="str">
        <f>IF(D225="","",COUNTIF($R$2:R225,R225))</f>
        <v/>
      </c>
      <c r="T225" s="5" t="str">
        <f t="shared" si="57"/>
        <v/>
      </c>
      <c r="U225" s="35" t="str">
        <f>IF(AND(S225=4,K225="M",NOT(O225="Unattached")),SUMIF(R$2:R225,R225,L$2:L225),"")</f>
        <v/>
      </c>
      <c r="V225" s="5" t="str">
        <f t="shared" si="58"/>
        <v/>
      </c>
      <c r="W225" s="35" t="str">
        <f>IF(AND(S225=3,K225="F",NOT(O225="Unattached")),SUMIF(R$2:R225,R225,L$2:L225),"")</f>
        <v/>
      </c>
      <c r="X225" s="6" t="str">
        <f t="shared" si="49"/>
        <v/>
      </c>
      <c r="Y225" s="6" t="str">
        <f t="shared" si="54"/>
        <v/>
      </c>
      <c r="Z225" s="33" t="str">
        <f t="shared" si="50"/>
        <v xml:space="preserve"> </v>
      </c>
      <c r="AA225" s="33" t="str">
        <f>IF(K225="M",IF(S225&lt;&gt;4,"",VLOOKUP(CONCATENATE(R225," ",(S225-3)),$Z$2:AD225,5,0)),IF(S225&lt;&gt;3,"",VLOOKUP(CONCATENATE(R225," ",(S225-2)),$Z$2:AD225,5,0)))</f>
        <v/>
      </c>
      <c r="AB225" s="33" t="str">
        <f>IF(K225="M",IF(S225&lt;&gt;4,"",VLOOKUP(CONCATENATE(R225," ",(S225-2)),$Z$2:AD225,5,0)),IF(S225&lt;&gt;3,"",VLOOKUP(CONCATENATE(R225," ",(S225-1)),$Z$2:AD225,5,0)))</f>
        <v/>
      </c>
      <c r="AC225" s="33" t="str">
        <f>IF(K225="M",IF(S225&lt;&gt;4,"",VLOOKUP(CONCATENATE(R225," ",(S225-1)),$Z$2:AD225,5,0)),IF(S225&lt;&gt;3,"",VLOOKUP(CONCATENATE(R225," ",(S225)),$Z$2:AD225,5,0)))</f>
        <v/>
      </c>
      <c r="AD225" s="33" t="str">
        <f t="shared" si="55"/>
        <v/>
      </c>
    </row>
    <row r="226" spans="1:30" x14ac:dyDescent="0.25">
      <c r="A226" s="65" t="str">
        <f t="shared" si="47"/>
        <v/>
      </c>
      <c r="B226" s="65" t="str">
        <f t="shared" si="48"/>
        <v/>
      </c>
      <c r="C226" s="103">
        <v>225</v>
      </c>
      <c r="D226" s="99"/>
      <c r="E226" s="100">
        <f t="shared" si="56"/>
        <v>1</v>
      </c>
      <c r="F226" s="100"/>
      <c r="G226" s="100"/>
      <c r="H226" s="107" t="str">
        <f t="shared" si="51"/>
        <v/>
      </c>
      <c r="I226" s="108" t="str">
        <f>IF(D226="","",VLOOKUP(D226,ENTRANTS!$A$1:$H$1000,2,0))</f>
        <v/>
      </c>
      <c r="J226" s="108" t="str">
        <f>IF(D226="","",VLOOKUP(D226,ENTRANTS!$A$1:$H$1000,3,0))</f>
        <v/>
      </c>
      <c r="K226" s="103" t="str">
        <f>IF(D226="","",LEFT(VLOOKUP(D226,ENTRANTS!$A$1:$H$1000,5,0),1))</f>
        <v/>
      </c>
      <c r="L226" s="103" t="str">
        <f>IF(D226="","",COUNTIF($K$2:K226,K226))</f>
        <v/>
      </c>
      <c r="M226" s="103" t="str">
        <f>IF(D226="","",VLOOKUP(D226,ENTRANTS!$A$1:$H$1000,4,0))</f>
        <v/>
      </c>
      <c r="N226" s="103" t="str">
        <f>IF(D226="","",COUNTIF($M$2:M226,M226))</f>
        <v/>
      </c>
      <c r="O226" s="108" t="str">
        <f>IF(D226="","",VLOOKUP(D226,ENTRANTS!$A$1:$H$1000,6,0))</f>
        <v/>
      </c>
      <c r="P226" s="86" t="str">
        <f t="shared" si="52"/>
        <v/>
      </c>
      <c r="Q226" s="31"/>
      <c r="R226" s="3" t="str">
        <f t="shared" si="53"/>
        <v/>
      </c>
      <c r="S226" s="4" t="str">
        <f>IF(D226="","",COUNTIF($R$2:R226,R226))</f>
        <v/>
      </c>
      <c r="T226" s="5" t="str">
        <f t="shared" si="57"/>
        <v/>
      </c>
      <c r="U226" s="35" t="str">
        <f>IF(AND(S226=4,K226="M",NOT(O226="Unattached")),SUMIF(R$2:R226,R226,L$2:L226),"")</f>
        <v/>
      </c>
      <c r="V226" s="5" t="str">
        <f t="shared" si="58"/>
        <v/>
      </c>
      <c r="W226" s="35" t="str">
        <f>IF(AND(S226=3,K226="F",NOT(O226="Unattached")),SUMIF(R$2:R226,R226,L$2:L226),"")</f>
        <v/>
      </c>
      <c r="X226" s="6" t="str">
        <f t="shared" si="49"/>
        <v/>
      </c>
      <c r="Y226" s="6" t="str">
        <f t="shared" si="54"/>
        <v/>
      </c>
      <c r="Z226" s="33" t="str">
        <f t="shared" si="50"/>
        <v xml:space="preserve"> </v>
      </c>
      <c r="AA226" s="33" t="str">
        <f>IF(K226="M",IF(S226&lt;&gt;4,"",VLOOKUP(CONCATENATE(R226," ",(S226-3)),$Z$2:AD226,5,0)),IF(S226&lt;&gt;3,"",VLOOKUP(CONCATENATE(R226," ",(S226-2)),$Z$2:AD226,5,0)))</f>
        <v/>
      </c>
      <c r="AB226" s="33" t="str">
        <f>IF(K226="M",IF(S226&lt;&gt;4,"",VLOOKUP(CONCATENATE(R226," ",(S226-2)),$Z$2:AD226,5,0)),IF(S226&lt;&gt;3,"",VLOOKUP(CONCATENATE(R226," ",(S226-1)),$Z$2:AD226,5,0)))</f>
        <v/>
      </c>
      <c r="AC226" s="33" t="str">
        <f>IF(K226="M",IF(S226&lt;&gt;4,"",VLOOKUP(CONCATENATE(R226," ",(S226-1)),$Z$2:AD226,5,0)),IF(S226&lt;&gt;3,"",VLOOKUP(CONCATENATE(R226," ",(S226)),$Z$2:AD226,5,0)))</f>
        <v/>
      </c>
      <c r="AD226" s="33" t="str">
        <f t="shared" si="55"/>
        <v/>
      </c>
    </row>
    <row r="227" spans="1:30" x14ac:dyDescent="0.25">
      <c r="A227" s="65" t="str">
        <f t="shared" si="47"/>
        <v/>
      </c>
      <c r="B227" s="65" t="str">
        <f t="shared" si="48"/>
        <v/>
      </c>
      <c r="C227" s="103">
        <v>226</v>
      </c>
      <c r="D227" s="99"/>
      <c r="E227" s="100">
        <f t="shared" si="56"/>
        <v>1</v>
      </c>
      <c r="F227" s="100"/>
      <c r="G227" s="100"/>
      <c r="H227" s="107" t="str">
        <f t="shared" si="51"/>
        <v/>
      </c>
      <c r="I227" s="108" t="str">
        <f>IF(D227="","",VLOOKUP(D227,ENTRANTS!$A$1:$H$1000,2,0))</f>
        <v/>
      </c>
      <c r="J227" s="108" t="str">
        <f>IF(D227="","",VLOOKUP(D227,ENTRANTS!$A$1:$H$1000,3,0))</f>
        <v/>
      </c>
      <c r="K227" s="103" t="str">
        <f>IF(D227="","",LEFT(VLOOKUP(D227,ENTRANTS!$A$1:$H$1000,5,0),1))</f>
        <v/>
      </c>
      <c r="L227" s="103" t="str">
        <f>IF(D227="","",COUNTIF($K$2:K227,K227))</f>
        <v/>
      </c>
      <c r="M227" s="103" t="str">
        <f>IF(D227="","",VLOOKUP(D227,ENTRANTS!$A$1:$H$1000,4,0))</f>
        <v/>
      </c>
      <c r="N227" s="103" t="str">
        <f>IF(D227="","",COUNTIF($M$2:M227,M227))</f>
        <v/>
      </c>
      <c r="O227" s="108" t="str">
        <f>IF(D227="","",VLOOKUP(D227,ENTRANTS!$A$1:$H$1000,6,0))</f>
        <v/>
      </c>
      <c r="P227" s="86" t="str">
        <f t="shared" si="52"/>
        <v/>
      </c>
      <c r="Q227" s="31"/>
      <c r="R227" s="3" t="str">
        <f t="shared" si="53"/>
        <v/>
      </c>
      <c r="S227" s="4" t="str">
        <f>IF(D227="","",COUNTIF($R$2:R227,R227))</f>
        <v/>
      </c>
      <c r="T227" s="5" t="str">
        <f t="shared" si="57"/>
        <v/>
      </c>
      <c r="U227" s="35" t="str">
        <f>IF(AND(S227=4,K227="M",NOT(O227="Unattached")),SUMIF(R$2:R227,R227,L$2:L227),"")</f>
        <v/>
      </c>
      <c r="V227" s="5" t="str">
        <f t="shared" si="58"/>
        <v/>
      </c>
      <c r="W227" s="35" t="str">
        <f>IF(AND(S227=3,K227="F",NOT(O227="Unattached")),SUMIF(R$2:R227,R227,L$2:L227),"")</f>
        <v/>
      </c>
      <c r="X227" s="6" t="str">
        <f t="shared" si="49"/>
        <v/>
      </c>
      <c r="Y227" s="6" t="str">
        <f t="shared" si="54"/>
        <v/>
      </c>
      <c r="Z227" s="33" t="str">
        <f t="shared" si="50"/>
        <v xml:space="preserve"> </v>
      </c>
      <c r="AA227" s="33" t="str">
        <f>IF(K227="M",IF(S227&lt;&gt;4,"",VLOOKUP(CONCATENATE(R227," ",(S227-3)),$Z$2:AD227,5,0)),IF(S227&lt;&gt;3,"",VLOOKUP(CONCATENATE(R227," ",(S227-2)),$Z$2:AD227,5,0)))</f>
        <v/>
      </c>
      <c r="AB227" s="33" t="str">
        <f>IF(K227="M",IF(S227&lt;&gt;4,"",VLOOKUP(CONCATENATE(R227," ",(S227-2)),$Z$2:AD227,5,0)),IF(S227&lt;&gt;3,"",VLOOKUP(CONCATENATE(R227," ",(S227-1)),$Z$2:AD227,5,0)))</f>
        <v/>
      </c>
      <c r="AC227" s="33" t="str">
        <f>IF(K227="M",IF(S227&lt;&gt;4,"",VLOOKUP(CONCATENATE(R227," ",(S227-1)),$Z$2:AD227,5,0)),IF(S227&lt;&gt;3,"",VLOOKUP(CONCATENATE(R227," ",(S227)),$Z$2:AD227,5,0)))</f>
        <v/>
      </c>
      <c r="AD227" s="33" t="str">
        <f t="shared" si="55"/>
        <v/>
      </c>
    </row>
    <row r="228" spans="1:30" x14ac:dyDescent="0.25">
      <c r="A228" s="65" t="str">
        <f t="shared" si="47"/>
        <v/>
      </c>
      <c r="B228" s="65" t="str">
        <f t="shared" si="48"/>
        <v/>
      </c>
      <c r="C228" s="103">
        <v>227</v>
      </c>
      <c r="D228" s="99"/>
      <c r="E228" s="100">
        <f t="shared" si="56"/>
        <v>1</v>
      </c>
      <c r="F228" s="100"/>
      <c r="G228" s="100"/>
      <c r="H228" s="107" t="str">
        <f t="shared" si="51"/>
        <v/>
      </c>
      <c r="I228" s="108" t="str">
        <f>IF(D228="","",VLOOKUP(D228,ENTRANTS!$A$1:$H$1000,2,0))</f>
        <v/>
      </c>
      <c r="J228" s="108" t="str">
        <f>IF(D228="","",VLOOKUP(D228,ENTRANTS!$A$1:$H$1000,3,0))</f>
        <v/>
      </c>
      <c r="K228" s="103" t="str">
        <f>IF(D228="","",LEFT(VLOOKUP(D228,ENTRANTS!$A$1:$H$1000,5,0),1))</f>
        <v/>
      </c>
      <c r="L228" s="103" t="str">
        <f>IF(D228="","",COUNTIF($K$2:K228,K228))</f>
        <v/>
      </c>
      <c r="M228" s="103" t="str">
        <f>IF(D228="","",VLOOKUP(D228,ENTRANTS!$A$1:$H$1000,4,0))</f>
        <v/>
      </c>
      <c r="N228" s="103" t="str">
        <f>IF(D228="","",COUNTIF($M$2:M228,M228))</f>
        <v/>
      </c>
      <c r="O228" s="108" t="str">
        <f>IF(D228="","",VLOOKUP(D228,ENTRANTS!$A$1:$H$1000,6,0))</f>
        <v/>
      </c>
      <c r="P228" s="86" t="str">
        <f t="shared" si="52"/>
        <v/>
      </c>
      <c r="Q228" s="31"/>
      <c r="R228" s="3" t="str">
        <f t="shared" si="53"/>
        <v/>
      </c>
      <c r="S228" s="4" t="str">
        <f>IF(D228="","",COUNTIF($R$2:R228,R228))</f>
        <v/>
      </c>
      <c r="T228" s="5" t="str">
        <f t="shared" si="57"/>
        <v/>
      </c>
      <c r="U228" s="35" t="str">
        <f>IF(AND(S228=4,K228="M",NOT(O228="Unattached")),SUMIF(R$2:R228,R228,L$2:L228),"")</f>
        <v/>
      </c>
      <c r="V228" s="5" t="str">
        <f t="shared" si="58"/>
        <v/>
      </c>
      <c r="W228" s="35" t="str">
        <f>IF(AND(S228=3,K228="F",NOT(O228="Unattached")),SUMIF(R$2:R228,R228,L$2:L228),"")</f>
        <v/>
      </c>
      <c r="X228" s="6" t="str">
        <f t="shared" si="49"/>
        <v/>
      </c>
      <c r="Y228" s="6" t="str">
        <f t="shared" si="54"/>
        <v/>
      </c>
      <c r="Z228" s="33" t="str">
        <f t="shared" si="50"/>
        <v xml:space="preserve"> </v>
      </c>
      <c r="AA228" s="33" t="str">
        <f>IF(K228="M",IF(S228&lt;&gt;4,"",VLOOKUP(CONCATENATE(R228," ",(S228-3)),$Z$2:AD228,5,0)),IF(S228&lt;&gt;3,"",VLOOKUP(CONCATENATE(R228," ",(S228-2)),$Z$2:AD228,5,0)))</f>
        <v/>
      </c>
      <c r="AB228" s="33" t="str">
        <f>IF(K228="M",IF(S228&lt;&gt;4,"",VLOOKUP(CONCATENATE(R228," ",(S228-2)),$Z$2:AD228,5,0)),IF(S228&lt;&gt;3,"",VLOOKUP(CONCATENATE(R228," ",(S228-1)),$Z$2:AD228,5,0)))</f>
        <v/>
      </c>
      <c r="AC228" s="33" t="str">
        <f>IF(K228="M",IF(S228&lt;&gt;4,"",VLOOKUP(CONCATENATE(R228," ",(S228-1)),$Z$2:AD228,5,0)),IF(S228&lt;&gt;3,"",VLOOKUP(CONCATENATE(R228," ",(S228)),$Z$2:AD228,5,0)))</f>
        <v/>
      </c>
      <c r="AD228" s="33" t="str">
        <f t="shared" si="55"/>
        <v/>
      </c>
    </row>
    <row r="229" spans="1:30" x14ac:dyDescent="0.25">
      <c r="A229" s="65" t="str">
        <f t="shared" si="47"/>
        <v/>
      </c>
      <c r="B229" s="65" t="str">
        <f t="shared" si="48"/>
        <v/>
      </c>
      <c r="C229" s="103">
        <v>228</v>
      </c>
      <c r="D229" s="99"/>
      <c r="E229" s="100">
        <f t="shared" si="56"/>
        <v>1</v>
      </c>
      <c r="F229" s="100"/>
      <c r="G229" s="100"/>
      <c r="H229" s="107" t="str">
        <f t="shared" si="51"/>
        <v/>
      </c>
      <c r="I229" s="108" t="str">
        <f>IF(D229="","",VLOOKUP(D229,ENTRANTS!$A$1:$H$1000,2,0))</f>
        <v/>
      </c>
      <c r="J229" s="108" t="str">
        <f>IF(D229="","",VLOOKUP(D229,ENTRANTS!$A$1:$H$1000,3,0))</f>
        <v/>
      </c>
      <c r="K229" s="103" t="str">
        <f>IF(D229="","",LEFT(VLOOKUP(D229,ENTRANTS!$A$1:$H$1000,5,0),1))</f>
        <v/>
      </c>
      <c r="L229" s="103" t="str">
        <f>IF(D229="","",COUNTIF($K$2:K229,K229))</f>
        <v/>
      </c>
      <c r="M229" s="103" t="str">
        <f>IF(D229="","",VLOOKUP(D229,ENTRANTS!$A$1:$H$1000,4,0))</f>
        <v/>
      </c>
      <c r="N229" s="103" t="str">
        <f>IF(D229="","",COUNTIF($M$2:M229,M229))</f>
        <v/>
      </c>
      <c r="O229" s="108" t="str">
        <f>IF(D229="","",VLOOKUP(D229,ENTRANTS!$A$1:$H$1000,6,0))</f>
        <v/>
      </c>
      <c r="P229" s="86" t="str">
        <f t="shared" si="52"/>
        <v/>
      </c>
      <c r="Q229" s="31"/>
      <c r="R229" s="3" t="str">
        <f t="shared" si="53"/>
        <v/>
      </c>
      <c r="S229" s="4" t="str">
        <f>IF(D229="","",COUNTIF($R$2:R229,R229))</f>
        <v/>
      </c>
      <c r="T229" s="5" t="str">
        <f t="shared" si="57"/>
        <v/>
      </c>
      <c r="U229" s="35" t="str">
        <f>IF(AND(S229=4,K229="M",NOT(O229="Unattached")),SUMIF(R$2:R229,R229,L$2:L229),"")</f>
        <v/>
      </c>
      <c r="V229" s="5" t="str">
        <f t="shared" si="58"/>
        <v/>
      </c>
      <c r="W229" s="35" t="str">
        <f>IF(AND(S229=3,K229="F",NOT(O229="Unattached")),SUMIF(R$2:R229,R229,L$2:L229),"")</f>
        <v/>
      </c>
      <c r="X229" s="6" t="str">
        <f t="shared" si="49"/>
        <v/>
      </c>
      <c r="Y229" s="6" t="str">
        <f t="shared" si="54"/>
        <v/>
      </c>
      <c r="Z229" s="33" t="str">
        <f t="shared" si="50"/>
        <v xml:space="preserve"> </v>
      </c>
      <c r="AA229" s="33" t="str">
        <f>IF(K229="M",IF(S229&lt;&gt;4,"",VLOOKUP(CONCATENATE(R229," ",(S229-3)),$Z$2:AD229,5,0)),IF(S229&lt;&gt;3,"",VLOOKUP(CONCATENATE(R229," ",(S229-2)),$Z$2:AD229,5,0)))</f>
        <v/>
      </c>
      <c r="AB229" s="33" t="str">
        <f>IF(K229="M",IF(S229&lt;&gt;4,"",VLOOKUP(CONCATENATE(R229," ",(S229-2)),$Z$2:AD229,5,0)),IF(S229&lt;&gt;3,"",VLOOKUP(CONCATENATE(R229," ",(S229-1)),$Z$2:AD229,5,0)))</f>
        <v/>
      </c>
      <c r="AC229" s="33" t="str">
        <f>IF(K229="M",IF(S229&lt;&gt;4,"",VLOOKUP(CONCATENATE(R229," ",(S229-1)),$Z$2:AD229,5,0)),IF(S229&lt;&gt;3,"",VLOOKUP(CONCATENATE(R229," ",(S229)),$Z$2:AD229,5,0)))</f>
        <v/>
      </c>
      <c r="AD229" s="33" t="str">
        <f t="shared" si="55"/>
        <v/>
      </c>
    </row>
    <row r="230" spans="1:30" x14ac:dyDescent="0.25">
      <c r="A230" s="65" t="str">
        <f t="shared" si="47"/>
        <v/>
      </c>
      <c r="B230" s="65" t="str">
        <f t="shared" si="48"/>
        <v/>
      </c>
      <c r="C230" s="103">
        <v>229</v>
      </c>
      <c r="D230" s="99"/>
      <c r="E230" s="100">
        <f t="shared" si="56"/>
        <v>1</v>
      </c>
      <c r="F230" s="100"/>
      <c r="G230" s="100"/>
      <c r="H230" s="107" t="str">
        <f t="shared" si="51"/>
        <v/>
      </c>
      <c r="I230" s="108" t="str">
        <f>IF(D230="","",VLOOKUP(D230,ENTRANTS!$A$1:$H$1000,2,0))</f>
        <v/>
      </c>
      <c r="J230" s="108" t="str">
        <f>IF(D230="","",VLOOKUP(D230,ENTRANTS!$A$1:$H$1000,3,0))</f>
        <v/>
      </c>
      <c r="K230" s="103" t="str">
        <f>IF(D230="","",LEFT(VLOOKUP(D230,ENTRANTS!$A$1:$H$1000,5,0),1))</f>
        <v/>
      </c>
      <c r="L230" s="103" t="str">
        <f>IF(D230="","",COUNTIF($K$2:K230,K230))</f>
        <v/>
      </c>
      <c r="M230" s="103" t="str">
        <f>IF(D230="","",VLOOKUP(D230,ENTRANTS!$A$1:$H$1000,4,0))</f>
        <v/>
      </c>
      <c r="N230" s="103" t="str">
        <f>IF(D230="","",COUNTIF($M$2:M230,M230))</f>
        <v/>
      </c>
      <c r="O230" s="108" t="str">
        <f>IF(D230="","",VLOOKUP(D230,ENTRANTS!$A$1:$H$1000,6,0))</f>
        <v/>
      </c>
      <c r="P230" s="86" t="str">
        <f t="shared" si="52"/>
        <v/>
      </c>
      <c r="Q230" s="31"/>
      <c r="R230" s="3" t="str">
        <f t="shared" si="53"/>
        <v/>
      </c>
      <c r="S230" s="4" t="str">
        <f>IF(D230="","",COUNTIF($R$2:R230,R230))</f>
        <v/>
      </c>
      <c r="T230" s="5" t="str">
        <f t="shared" si="57"/>
        <v/>
      </c>
      <c r="U230" s="35" t="str">
        <f>IF(AND(S230=4,K230="M",NOT(O230="Unattached")),SUMIF(R$2:R230,R230,L$2:L230),"")</f>
        <v/>
      </c>
      <c r="V230" s="5" t="str">
        <f t="shared" si="58"/>
        <v/>
      </c>
      <c r="W230" s="35" t="str">
        <f>IF(AND(S230=3,K230="F",NOT(O230="Unattached")),SUMIF(R$2:R230,R230,L$2:L230),"")</f>
        <v/>
      </c>
      <c r="X230" s="6" t="str">
        <f t="shared" si="49"/>
        <v/>
      </c>
      <c r="Y230" s="6" t="str">
        <f t="shared" si="54"/>
        <v/>
      </c>
      <c r="Z230" s="33" t="str">
        <f t="shared" si="50"/>
        <v xml:space="preserve"> </v>
      </c>
      <c r="AA230" s="33" t="str">
        <f>IF(K230="M",IF(S230&lt;&gt;4,"",VLOOKUP(CONCATENATE(R230," ",(S230-3)),$Z$2:AD230,5,0)),IF(S230&lt;&gt;3,"",VLOOKUP(CONCATENATE(R230," ",(S230-2)),$Z$2:AD230,5,0)))</f>
        <v/>
      </c>
      <c r="AB230" s="33" t="str">
        <f>IF(K230="M",IF(S230&lt;&gt;4,"",VLOOKUP(CONCATENATE(R230," ",(S230-2)),$Z$2:AD230,5,0)),IF(S230&lt;&gt;3,"",VLOOKUP(CONCATENATE(R230," ",(S230-1)),$Z$2:AD230,5,0)))</f>
        <v/>
      </c>
      <c r="AC230" s="33" t="str">
        <f>IF(K230="M",IF(S230&lt;&gt;4,"",VLOOKUP(CONCATENATE(R230," ",(S230-1)),$Z$2:AD230,5,0)),IF(S230&lt;&gt;3,"",VLOOKUP(CONCATENATE(R230," ",(S230)),$Z$2:AD230,5,0)))</f>
        <v/>
      </c>
      <c r="AD230" s="33" t="str">
        <f t="shared" si="55"/>
        <v/>
      </c>
    </row>
    <row r="231" spans="1:30" x14ac:dyDescent="0.25">
      <c r="A231" s="65" t="str">
        <f t="shared" si="47"/>
        <v/>
      </c>
      <c r="B231" s="65" t="str">
        <f t="shared" si="48"/>
        <v/>
      </c>
      <c r="C231" s="103">
        <v>230</v>
      </c>
      <c r="D231" s="99"/>
      <c r="E231" s="100">
        <f t="shared" si="56"/>
        <v>1</v>
      </c>
      <c r="F231" s="100"/>
      <c r="G231" s="100"/>
      <c r="H231" s="107" t="str">
        <f t="shared" si="51"/>
        <v/>
      </c>
      <c r="I231" s="108" t="str">
        <f>IF(D231="","",VLOOKUP(D231,ENTRANTS!$A$1:$H$1000,2,0))</f>
        <v/>
      </c>
      <c r="J231" s="108" t="str">
        <f>IF(D231="","",VLOOKUP(D231,ENTRANTS!$A$1:$H$1000,3,0))</f>
        <v/>
      </c>
      <c r="K231" s="103" t="str">
        <f>IF(D231="","",LEFT(VLOOKUP(D231,ENTRANTS!$A$1:$H$1000,5,0),1))</f>
        <v/>
      </c>
      <c r="L231" s="103" t="str">
        <f>IF(D231="","",COUNTIF($K$2:K231,K231))</f>
        <v/>
      </c>
      <c r="M231" s="103" t="str">
        <f>IF(D231="","",VLOOKUP(D231,ENTRANTS!$A$1:$H$1000,4,0))</f>
        <v/>
      </c>
      <c r="N231" s="103" t="str">
        <f>IF(D231="","",COUNTIF($M$2:M231,M231))</f>
        <v/>
      </c>
      <c r="O231" s="108" t="str">
        <f>IF(D231="","",VLOOKUP(D231,ENTRANTS!$A$1:$H$1000,6,0))</f>
        <v/>
      </c>
      <c r="P231" s="86" t="str">
        <f t="shared" si="52"/>
        <v/>
      </c>
      <c r="Q231" s="31"/>
      <c r="R231" s="3" t="str">
        <f t="shared" si="53"/>
        <v/>
      </c>
      <c r="S231" s="4" t="str">
        <f>IF(D231="","",COUNTIF($R$2:R231,R231))</f>
        <v/>
      </c>
      <c r="T231" s="5" t="str">
        <f t="shared" si="57"/>
        <v/>
      </c>
      <c r="U231" s="35" t="str">
        <f>IF(AND(S231=4,K231="M",NOT(O231="Unattached")),SUMIF(R$2:R231,R231,L$2:L231),"")</f>
        <v/>
      </c>
      <c r="V231" s="5" t="str">
        <f t="shared" si="58"/>
        <v/>
      </c>
      <c r="W231" s="35" t="str">
        <f>IF(AND(S231=3,K231="F",NOT(O231="Unattached")),SUMIF(R$2:R231,R231,L$2:L231),"")</f>
        <v/>
      </c>
      <c r="X231" s="6" t="str">
        <f t="shared" si="49"/>
        <v/>
      </c>
      <c r="Y231" s="6" t="str">
        <f t="shared" si="54"/>
        <v/>
      </c>
      <c r="Z231" s="33" t="str">
        <f t="shared" si="50"/>
        <v xml:space="preserve"> </v>
      </c>
      <c r="AA231" s="33" t="str">
        <f>IF(K231="M",IF(S231&lt;&gt;4,"",VLOOKUP(CONCATENATE(R231," ",(S231-3)),$Z$2:AD231,5,0)),IF(S231&lt;&gt;3,"",VLOOKUP(CONCATENATE(R231," ",(S231-2)),$Z$2:AD231,5,0)))</f>
        <v/>
      </c>
      <c r="AB231" s="33" t="str">
        <f>IF(K231="M",IF(S231&lt;&gt;4,"",VLOOKUP(CONCATENATE(R231," ",(S231-2)),$Z$2:AD231,5,0)),IF(S231&lt;&gt;3,"",VLOOKUP(CONCATENATE(R231," ",(S231-1)),$Z$2:AD231,5,0)))</f>
        <v/>
      </c>
      <c r="AC231" s="33" t="str">
        <f>IF(K231="M",IF(S231&lt;&gt;4,"",VLOOKUP(CONCATENATE(R231," ",(S231-1)),$Z$2:AD231,5,0)),IF(S231&lt;&gt;3,"",VLOOKUP(CONCATENATE(R231," ",(S231)),$Z$2:AD231,5,0)))</f>
        <v/>
      </c>
      <c r="AD231" s="33" t="str">
        <f t="shared" si="55"/>
        <v/>
      </c>
    </row>
    <row r="232" spans="1:30" x14ac:dyDescent="0.25">
      <c r="A232" s="65" t="str">
        <f t="shared" si="47"/>
        <v/>
      </c>
      <c r="B232" s="65" t="str">
        <f t="shared" si="48"/>
        <v/>
      </c>
      <c r="C232" s="103">
        <v>231</v>
      </c>
      <c r="D232" s="99"/>
      <c r="E232" s="100">
        <f t="shared" si="56"/>
        <v>1</v>
      </c>
      <c r="F232" s="100"/>
      <c r="G232" s="100"/>
      <c r="H232" s="107" t="str">
        <f t="shared" si="51"/>
        <v/>
      </c>
      <c r="I232" s="108" t="str">
        <f>IF(D232="","",VLOOKUP(D232,ENTRANTS!$A$1:$H$1000,2,0))</f>
        <v/>
      </c>
      <c r="J232" s="108" t="str">
        <f>IF(D232="","",VLOOKUP(D232,ENTRANTS!$A$1:$H$1000,3,0))</f>
        <v/>
      </c>
      <c r="K232" s="103" t="str">
        <f>IF(D232="","",LEFT(VLOOKUP(D232,ENTRANTS!$A$1:$H$1000,5,0),1))</f>
        <v/>
      </c>
      <c r="L232" s="103" t="str">
        <f>IF(D232="","",COUNTIF($K$2:K232,K232))</f>
        <v/>
      </c>
      <c r="M232" s="103" t="str">
        <f>IF(D232="","",VLOOKUP(D232,ENTRANTS!$A$1:$H$1000,4,0))</f>
        <v/>
      </c>
      <c r="N232" s="103" t="str">
        <f>IF(D232="","",COUNTIF($M$2:M232,M232))</f>
        <v/>
      </c>
      <c r="O232" s="108" t="str">
        <f>IF(D232="","",VLOOKUP(D232,ENTRANTS!$A$1:$H$1000,6,0))</f>
        <v/>
      </c>
      <c r="P232" s="86" t="str">
        <f t="shared" si="52"/>
        <v/>
      </c>
      <c r="Q232" s="31"/>
      <c r="R232" s="3" t="str">
        <f t="shared" si="53"/>
        <v/>
      </c>
      <c r="S232" s="4" t="str">
        <f>IF(D232="","",COUNTIF($R$2:R232,R232))</f>
        <v/>
      </c>
      <c r="T232" s="5" t="str">
        <f t="shared" si="57"/>
        <v/>
      </c>
      <c r="U232" s="35" t="str">
        <f>IF(AND(S232=4,K232="M",NOT(O232="Unattached")),SUMIF(R$2:R232,R232,L$2:L232),"")</f>
        <v/>
      </c>
      <c r="V232" s="5" t="str">
        <f t="shared" si="58"/>
        <v/>
      </c>
      <c r="W232" s="35" t="str">
        <f>IF(AND(S232=3,K232="F",NOT(O232="Unattached")),SUMIF(R$2:R232,R232,L$2:L232),"")</f>
        <v/>
      </c>
      <c r="X232" s="6" t="str">
        <f t="shared" si="49"/>
        <v/>
      </c>
      <c r="Y232" s="6" t="str">
        <f t="shared" si="54"/>
        <v/>
      </c>
      <c r="Z232" s="33" t="str">
        <f t="shared" si="50"/>
        <v xml:space="preserve"> </v>
      </c>
      <c r="AA232" s="33" t="str">
        <f>IF(K232="M",IF(S232&lt;&gt;4,"",VLOOKUP(CONCATENATE(R232," ",(S232-3)),$Z$2:AD232,5,0)),IF(S232&lt;&gt;3,"",VLOOKUP(CONCATENATE(R232," ",(S232-2)),$Z$2:AD232,5,0)))</f>
        <v/>
      </c>
      <c r="AB232" s="33" t="str">
        <f>IF(K232="M",IF(S232&lt;&gt;4,"",VLOOKUP(CONCATENATE(R232," ",(S232-2)),$Z$2:AD232,5,0)),IF(S232&lt;&gt;3,"",VLOOKUP(CONCATENATE(R232," ",(S232-1)),$Z$2:AD232,5,0)))</f>
        <v/>
      </c>
      <c r="AC232" s="33" t="str">
        <f>IF(K232="M",IF(S232&lt;&gt;4,"",VLOOKUP(CONCATENATE(R232," ",(S232-1)),$Z$2:AD232,5,0)),IF(S232&lt;&gt;3,"",VLOOKUP(CONCATENATE(R232," ",(S232)),$Z$2:AD232,5,0)))</f>
        <v/>
      </c>
      <c r="AD232" s="33" t="str">
        <f t="shared" si="55"/>
        <v/>
      </c>
    </row>
    <row r="233" spans="1:30" x14ac:dyDescent="0.25">
      <c r="A233" s="65" t="str">
        <f t="shared" si="47"/>
        <v/>
      </c>
      <c r="B233" s="65" t="str">
        <f t="shared" si="48"/>
        <v/>
      </c>
      <c r="C233" s="103">
        <v>232</v>
      </c>
      <c r="D233" s="99"/>
      <c r="E233" s="100">
        <f t="shared" si="56"/>
        <v>1</v>
      </c>
      <c r="F233" s="100"/>
      <c r="G233" s="100"/>
      <c r="H233" s="107" t="str">
        <f t="shared" si="51"/>
        <v/>
      </c>
      <c r="I233" s="108" t="str">
        <f>IF(D233="","",VLOOKUP(D233,ENTRANTS!$A$1:$H$1000,2,0))</f>
        <v/>
      </c>
      <c r="J233" s="108" t="str">
        <f>IF(D233="","",VLOOKUP(D233,ENTRANTS!$A$1:$H$1000,3,0))</f>
        <v/>
      </c>
      <c r="K233" s="103" t="str">
        <f>IF(D233="","",LEFT(VLOOKUP(D233,ENTRANTS!$A$1:$H$1000,5,0),1))</f>
        <v/>
      </c>
      <c r="L233" s="103" t="str">
        <f>IF(D233="","",COUNTIF($K$2:K233,K233))</f>
        <v/>
      </c>
      <c r="M233" s="103" t="str">
        <f>IF(D233="","",VLOOKUP(D233,ENTRANTS!$A$1:$H$1000,4,0))</f>
        <v/>
      </c>
      <c r="N233" s="103" t="str">
        <f>IF(D233="","",COUNTIF($M$2:M233,M233))</f>
        <v/>
      </c>
      <c r="O233" s="108" t="str">
        <f>IF(D233="","",VLOOKUP(D233,ENTRANTS!$A$1:$H$1000,6,0))</f>
        <v/>
      </c>
      <c r="P233" s="86" t="str">
        <f t="shared" si="52"/>
        <v/>
      </c>
      <c r="Q233" s="31"/>
      <c r="R233" s="3" t="str">
        <f t="shared" si="53"/>
        <v/>
      </c>
      <c r="S233" s="4" t="str">
        <f>IF(D233="","",COUNTIF($R$2:R233,R233))</f>
        <v/>
      </c>
      <c r="T233" s="5" t="str">
        <f t="shared" si="57"/>
        <v/>
      </c>
      <c r="U233" s="35" t="str">
        <f>IF(AND(S233=4,K233="M",NOT(O233="Unattached")),SUMIF(R$2:R233,R233,L$2:L233),"")</f>
        <v/>
      </c>
      <c r="V233" s="5" t="str">
        <f t="shared" si="58"/>
        <v/>
      </c>
      <c r="W233" s="35" t="str">
        <f>IF(AND(S233=3,K233="F",NOT(O233="Unattached")),SUMIF(R$2:R233,R233,L$2:L233),"")</f>
        <v/>
      </c>
      <c r="X233" s="6" t="str">
        <f t="shared" si="49"/>
        <v/>
      </c>
      <c r="Y233" s="6" t="str">
        <f t="shared" si="54"/>
        <v/>
      </c>
      <c r="Z233" s="33" t="str">
        <f t="shared" si="50"/>
        <v xml:space="preserve"> </v>
      </c>
      <c r="AA233" s="33" t="str">
        <f>IF(K233="M",IF(S233&lt;&gt;4,"",VLOOKUP(CONCATENATE(R233," ",(S233-3)),$Z$2:AD233,5,0)),IF(S233&lt;&gt;3,"",VLOOKUP(CONCATENATE(R233," ",(S233-2)),$Z$2:AD233,5,0)))</f>
        <v/>
      </c>
      <c r="AB233" s="33" t="str">
        <f>IF(K233="M",IF(S233&lt;&gt;4,"",VLOOKUP(CONCATENATE(R233," ",(S233-2)),$Z$2:AD233,5,0)),IF(S233&lt;&gt;3,"",VLOOKUP(CONCATENATE(R233," ",(S233-1)),$Z$2:AD233,5,0)))</f>
        <v/>
      </c>
      <c r="AC233" s="33" t="str">
        <f>IF(K233="M",IF(S233&lt;&gt;4,"",VLOOKUP(CONCATENATE(R233," ",(S233-1)),$Z$2:AD233,5,0)),IF(S233&lt;&gt;3,"",VLOOKUP(CONCATENATE(R233," ",(S233)),$Z$2:AD233,5,0)))</f>
        <v/>
      </c>
      <c r="AD233" s="33" t="str">
        <f t="shared" si="55"/>
        <v/>
      </c>
    </row>
    <row r="234" spans="1:30" x14ac:dyDescent="0.25">
      <c r="A234" s="65" t="str">
        <f t="shared" si="47"/>
        <v/>
      </c>
      <c r="B234" s="65" t="str">
        <f t="shared" si="48"/>
        <v/>
      </c>
      <c r="C234" s="103">
        <v>233</v>
      </c>
      <c r="D234" s="99"/>
      <c r="E234" s="100">
        <f t="shared" si="56"/>
        <v>1</v>
      </c>
      <c r="F234" s="100"/>
      <c r="G234" s="100"/>
      <c r="H234" s="107" t="str">
        <f t="shared" si="51"/>
        <v/>
      </c>
      <c r="I234" s="108" t="str">
        <f>IF(D234="","",VLOOKUP(D234,ENTRANTS!$A$1:$H$1000,2,0))</f>
        <v/>
      </c>
      <c r="J234" s="108" t="str">
        <f>IF(D234="","",VLOOKUP(D234,ENTRANTS!$A$1:$H$1000,3,0))</f>
        <v/>
      </c>
      <c r="K234" s="103" t="str">
        <f>IF(D234="","",LEFT(VLOOKUP(D234,ENTRANTS!$A$1:$H$1000,5,0),1))</f>
        <v/>
      </c>
      <c r="L234" s="103" t="str">
        <f>IF(D234="","",COUNTIF($K$2:K234,K234))</f>
        <v/>
      </c>
      <c r="M234" s="103" t="str">
        <f>IF(D234="","",VLOOKUP(D234,ENTRANTS!$A$1:$H$1000,4,0))</f>
        <v/>
      </c>
      <c r="N234" s="103" t="str">
        <f>IF(D234="","",COUNTIF($M$2:M234,M234))</f>
        <v/>
      </c>
      <c r="O234" s="108" t="str">
        <f>IF(D234="","",VLOOKUP(D234,ENTRANTS!$A$1:$H$1000,6,0))</f>
        <v/>
      </c>
      <c r="P234" s="86" t="str">
        <f t="shared" si="52"/>
        <v/>
      </c>
      <c r="Q234" s="31"/>
      <c r="R234" s="3" t="str">
        <f t="shared" si="53"/>
        <v/>
      </c>
      <c r="S234" s="4" t="str">
        <f>IF(D234="","",COUNTIF($R$2:R234,R234))</f>
        <v/>
      </c>
      <c r="T234" s="5" t="str">
        <f t="shared" si="57"/>
        <v/>
      </c>
      <c r="U234" s="35" t="str">
        <f>IF(AND(S234=4,K234="M",NOT(O234="Unattached")),SUMIF(R$2:R234,R234,L$2:L234),"")</f>
        <v/>
      </c>
      <c r="V234" s="5" t="str">
        <f t="shared" si="58"/>
        <v/>
      </c>
      <c r="W234" s="35" t="str">
        <f>IF(AND(S234=3,K234="F",NOT(O234="Unattached")),SUMIF(R$2:R234,R234,L$2:L234),"")</f>
        <v/>
      </c>
      <c r="X234" s="6" t="str">
        <f t="shared" si="49"/>
        <v/>
      </c>
      <c r="Y234" s="6" t="str">
        <f t="shared" si="54"/>
        <v/>
      </c>
      <c r="Z234" s="33" t="str">
        <f t="shared" si="50"/>
        <v xml:space="preserve"> </v>
      </c>
      <c r="AA234" s="33" t="str">
        <f>IF(K234="M",IF(S234&lt;&gt;4,"",VLOOKUP(CONCATENATE(R234," ",(S234-3)),$Z$2:AD234,5,0)),IF(S234&lt;&gt;3,"",VLOOKUP(CONCATENATE(R234," ",(S234-2)),$Z$2:AD234,5,0)))</f>
        <v/>
      </c>
      <c r="AB234" s="33" t="str">
        <f>IF(K234="M",IF(S234&lt;&gt;4,"",VLOOKUP(CONCATENATE(R234," ",(S234-2)),$Z$2:AD234,5,0)),IF(S234&lt;&gt;3,"",VLOOKUP(CONCATENATE(R234," ",(S234-1)),$Z$2:AD234,5,0)))</f>
        <v/>
      </c>
      <c r="AC234" s="33" t="str">
        <f>IF(K234="M",IF(S234&lt;&gt;4,"",VLOOKUP(CONCATENATE(R234," ",(S234-1)),$Z$2:AD234,5,0)),IF(S234&lt;&gt;3,"",VLOOKUP(CONCATENATE(R234," ",(S234)),$Z$2:AD234,5,0)))</f>
        <v/>
      </c>
      <c r="AD234" s="33" t="str">
        <f t="shared" si="55"/>
        <v/>
      </c>
    </row>
    <row r="235" spans="1:30" x14ac:dyDescent="0.25">
      <c r="A235" s="65" t="str">
        <f t="shared" si="47"/>
        <v/>
      </c>
      <c r="B235" s="65" t="str">
        <f t="shared" si="48"/>
        <v/>
      </c>
      <c r="C235" s="103">
        <v>234</v>
      </c>
      <c r="D235" s="99"/>
      <c r="E235" s="100">
        <f t="shared" si="56"/>
        <v>1</v>
      </c>
      <c r="F235" s="100"/>
      <c r="G235" s="100"/>
      <c r="H235" s="107" t="str">
        <f t="shared" si="51"/>
        <v/>
      </c>
      <c r="I235" s="108" t="str">
        <f>IF(D235="","",VLOOKUP(D235,ENTRANTS!$A$1:$H$1000,2,0))</f>
        <v/>
      </c>
      <c r="J235" s="108" t="str">
        <f>IF(D235="","",VLOOKUP(D235,ENTRANTS!$A$1:$H$1000,3,0))</f>
        <v/>
      </c>
      <c r="K235" s="103" t="str">
        <f>IF(D235="","",LEFT(VLOOKUP(D235,ENTRANTS!$A$1:$H$1000,5,0),1))</f>
        <v/>
      </c>
      <c r="L235" s="103" t="str">
        <f>IF(D235="","",COUNTIF($K$2:K235,K235))</f>
        <v/>
      </c>
      <c r="M235" s="103" t="str">
        <f>IF(D235="","",VLOOKUP(D235,ENTRANTS!$A$1:$H$1000,4,0))</f>
        <v/>
      </c>
      <c r="N235" s="103" t="str">
        <f>IF(D235="","",COUNTIF($M$2:M235,M235))</f>
        <v/>
      </c>
      <c r="O235" s="108" t="str">
        <f>IF(D235="","",VLOOKUP(D235,ENTRANTS!$A$1:$H$1000,6,0))</f>
        <v/>
      </c>
      <c r="P235" s="86" t="str">
        <f t="shared" si="52"/>
        <v/>
      </c>
      <c r="Q235" s="31"/>
      <c r="R235" s="3" t="str">
        <f t="shared" si="53"/>
        <v/>
      </c>
      <c r="S235" s="4" t="str">
        <f>IF(D235="","",COUNTIF($R$2:R235,R235))</f>
        <v/>
      </c>
      <c r="T235" s="5" t="str">
        <f t="shared" si="57"/>
        <v/>
      </c>
      <c r="U235" s="35" t="str">
        <f>IF(AND(S235=4,K235="M",NOT(O235="Unattached")),SUMIF(R$2:R235,R235,L$2:L235),"")</f>
        <v/>
      </c>
      <c r="V235" s="5" t="str">
        <f t="shared" si="58"/>
        <v/>
      </c>
      <c r="W235" s="35" t="str">
        <f>IF(AND(S235=3,K235="F",NOT(O235="Unattached")),SUMIF(R$2:R235,R235,L$2:L235),"")</f>
        <v/>
      </c>
      <c r="X235" s="6" t="str">
        <f t="shared" si="49"/>
        <v/>
      </c>
      <c r="Y235" s="6" t="str">
        <f t="shared" si="54"/>
        <v/>
      </c>
      <c r="Z235" s="33" t="str">
        <f t="shared" si="50"/>
        <v xml:space="preserve"> </v>
      </c>
      <c r="AA235" s="33" t="str">
        <f>IF(K235="M",IF(S235&lt;&gt;4,"",VLOOKUP(CONCATENATE(R235," ",(S235-3)),$Z$2:AD235,5,0)),IF(S235&lt;&gt;3,"",VLOOKUP(CONCATENATE(R235," ",(S235-2)),$Z$2:AD235,5,0)))</f>
        <v/>
      </c>
      <c r="AB235" s="33" t="str">
        <f>IF(K235="M",IF(S235&lt;&gt;4,"",VLOOKUP(CONCATENATE(R235," ",(S235-2)),$Z$2:AD235,5,0)),IF(S235&lt;&gt;3,"",VLOOKUP(CONCATENATE(R235," ",(S235-1)),$Z$2:AD235,5,0)))</f>
        <v/>
      </c>
      <c r="AC235" s="33" t="str">
        <f>IF(K235="M",IF(S235&lt;&gt;4,"",VLOOKUP(CONCATENATE(R235," ",(S235-1)),$Z$2:AD235,5,0)),IF(S235&lt;&gt;3,"",VLOOKUP(CONCATENATE(R235," ",(S235)),$Z$2:AD235,5,0)))</f>
        <v/>
      </c>
      <c r="AD235" s="33" t="str">
        <f t="shared" si="55"/>
        <v/>
      </c>
    </row>
    <row r="236" spans="1:30" x14ac:dyDescent="0.25">
      <c r="A236" s="65" t="str">
        <f t="shared" si="47"/>
        <v/>
      </c>
      <c r="B236" s="65" t="str">
        <f t="shared" si="48"/>
        <v/>
      </c>
      <c r="C236" s="103">
        <v>235</v>
      </c>
      <c r="D236" s="99"/>
      <c r="E236" s="100">
        <f t="shared" si="56"/>
        <v>1</v>
      </c>
      <c r="F236" s="100"/>
      <c r="G236" s="100"/>
      <c r="H236" s="107" t="str">
        <f t="shared" si="51"/>
        <v/>
      </c>
      <c r="I236" s="108" t="str">
        <f>IF(D236="","",VLOOKUP(D236,ENTRANTS!$A$1:$H$1000,2,0))</f>
        <v/>
      </c>
      <c r="J236" s="108" t="str">
        <f>IF(D236="","",VLOOKUP(D236,ENTRANTS!$A$1:$H$1000,3,0))</f>
        <v/>
      </c>
      <c r="K236" s="103" t="str">
        <f>IF(D236="","",LEFT(VLOOKUP(D236,ENTRANTS!$A$1:$H$1000,5,0),1))</f>
        <v/>
      </c>
      <c r="L236" s="103" t="str">
        <f>IF(D236="","",COUNTIF($K$2:K236,K236))</f>
        <v/>
      </c>
      <c r="M236" s="103" t="str">
        <f>IF(D236="","",VLOOKUP(D236,ENTRANTS!$A$1:$H$1000,4,0))</f>
        <v/>
      </c>
      <c r="N236" s="103" t="str">
        <f>IF(D236="","",COUNTIF($M$2:M236,M236))</f>
        <v/>
      </c>
      <c r="O236" s="108" t="str">
        <f>IF(D236="","",VLOOKUP(D236,ENTRANTS!$A$1:$H$1000,6,0))</f>
        <v/>
      </c>
      <c r="P236" s="86" t="str">
        <f t="shared" si="52"/>
        <v/>
      </c>
      <c r="Q236" s="31"/>
      <c r="R236" s="3" t="str">
        <f t="shared" si="53"/>
        <v/>
      </c>
      <c r="S236" s="4" t="str">
        <f>IF(D236="","",COUNTIF($R$2:R236,R236))</f>
        <v/>
      </c>
      <c r="T236" s="5" t="str">
        <f t="shared" si="57"/>
        <v/>
      </c>
      <c r="U236" s="35" t="str">
        <f>IF(AND(S236=4,K236="M",NOT(O236="Unattached")),SUMIF(R$2:R236,R236,L$2:L236),"")</f>
        <v/>
      </c>
      <c r="V236" s="5" t="str">
        <f t="shared" si="58"/>
        <v/>
      </c>
      <c r="W236" s="35" t="str">
        <f>IF(AND(S236=3,K236="F",NOT(O236="Unattached")),SUMIF(R$2:R236,R236,L$2:L236),"")</f>
        <v/>
      </c>
      <c r="X236" s="6" t="str">
        <f t="shared" si="49"/>
        <v/>
      </c>
      <c r="Y236" s="6" t="str">
        <f t="shared" si="54"/>
        <v/>
      </c>
      <c r="Z236" s="33" t="str">
        <f t="shared" si="50"/>
        <v xml:space="preserve"> </v>
      </c>
      <c r="AA236" s="33" t="str">
        <f>IF(K236="M",IF(S236&lt;&gt;4,"",VLOOKUP(CONCATENATE(R236," ",(S236-3)),$Z$2:AD236,5,0)),IF(S236&lt;&gt;3,"",VLOOKUP(CONCATENATE(R236," ",(S236-2)),$Z$2:AD236,5,0)))</f>
        <v/>
      </c>
      <c r="AB236" s="33" t="str">
        <f>IF(K236="M",IF(S236&lt;&gt;4,"",VLOOKUP(CONCATENATE(R236," ",(S236-2)),$Z$2:AD236,5,0)),IF(S236&lt;&gt;3,"",VLOOKUP(CONCATENATE(R236," ",(S236-1)),$Z$2:AD236,5,0)))</f>
        <v/>
      </c>
      <c r="AC236" s="33" t="str">
        <f>IF(K236="M",IF(S236&lt;&gt;4,"",VLOOKUP(CONCATENATE(R236," ",(S236-1)),$Z$2:AD236,5,0)),IF(S236&lt;&gt;3,"",VLOOKUP(CONCATENATE(R236," ",(S236)),$Z$2:AD236,5,0)))</f>
        <v/>
      </c>
      <c r="AD236" s="33" t="str">
        <f t="shared" si="55"/>
        <v/>
      </c>
    </row>
    <row r="237" spans="1:30" x14ac:dyDescent="0.25">
      <c r="A237" s="65" t="str">
        <f t="shared" si="47"/>
        <v/>
      </c>
      <c r="B237" s="65" t="str">
        <f t="shared" si="48"/>
        <v/>
      </c>
      <c r="C237" s="103">
        <v>236</v>
      </c>
      <c r="D237" s="99"/>
      <c r="E237" s="100">
        <f t="shared" si="56"/>
        <v>1</v>
      </c>
      <c r="F237" s="100"/>
      <c r="G237" s="100"/>
      <c r="H237" s="107" t="str">
        <f t="shared" si="51"/>
        <v/>
      </c>
      <c r="I237" s="108" t="str">
        <f>IF(D237="","",VLOOKUP(D237,ENTRANTS!$A$1:$H$1000,2,0))</f>
        <v/>
      </c>
      <c r="J237" s="108" t="str">
        <f>IF(D237="","",VLOOKUP(D237,ENTRANTS!$A$1:$H$1000,3,0))</f>
        <v/>
      </c>
      <c r="K237" s="103" t="str">
        <f>IF(D237="","",LEFT(VLOOKUP(D237,ENTRANTS!$A$1:$H$1000,5,0),1))</f>
        <v/>
      </c>
      <c r="L237" s="103" t="str">
        <f>IF(D237="","",COUNTIF($K$2:K237,K237))</f>
        <v/>
      </c>
      <c r="M237" s="103" t="str">
        <f>IF(D237="","",VLOOKUP(D237,ENTRANTS!$A$1:$H$1000,4,0))</f>
        <v/>
      </c>
      <c r="N237" s="103" t="str">
        <f>IF(D237="","",COUNTIF($M$2:M237,M237))</f>
        <v/>
      </c>
      <c r="O237" s="108" t="str">
        <f>IF(D237="","",VLOOKUP(D237,ENTRANTS!$A$1:$H$1000,6,0))</f>
        <v/>
      </c>
      <c r="P237" s="86" t="str">
        <f t="shared" si="52"/>
        <v/>
      </c>
      <c r="Q237" s="31"/>
      <c r="R237" s="3" t="str">
        <f t="shared" si="53"/>
        <v/>
      </c>
      <c r="S237" s="4" t="str">
        <f>IF(D237="","",COUNTIF($R$2:R237,R237))</f>
        <v/>
      </c>
      <c r="T237" s="5" t="str">
        <f t="shared" si="57"/>
        <v/>
      </c>
      <c r="U237" s="35" t="str">
        <f>IF(AND(S237=4,K237="M",NOT(O237="Unattached")),SUMIF(R$2:R237,R237,L$2:L237),"")</f>
        <v/>
      </c>
      <c r="V237" s="5" t="str">
        <f t="shared" si="58"/>
        <v/>
      </c>
      <c r="W237" s="35" t="str">
        <f>IF(AND(S237=3,K237="F",NOT(O237="Unattached")),SUMIF(R$2:R237,R237,L$2:L237),"")</f>
        <v/>
      </c>
      <c r="X237" s="6" t="str">
        <f t="shared" si="49"/>
        <v/>
      </c>
      <c r="Y237" s="6" t="str">
        <f t="shared" si="54"/>
        <v/>
      </c>
      <c r="Z237" s="33" t="str">
        <f t="shared" si="50"/>
        <v xml:space="preserve"> </v>
      </c>
      <c r="AA237" s="33" t="str">
        <f>IF(K237="M",IF(S237&lt;&gt;4,"",VLOOKUP(CONCATENATE(R237," ",(S237-3)),$Z$2:AD237,5,0)),IF(S237&lt;&gt;3,"",VLOOKUP(CONCATENATE(R237," ",(S237-2)),$Z$2:AD237,5,0)))</f>
        <v/>
      </c>
      <c r="AB237" s="33" t="str">
        <f>IF(K237="M",IF(S237&lt;&gt;4,"",VLOOKUP(CONCATENATE(R237," ",(S237-2)),$Z$2:AD237,5,0)),IF(S237&lt;&gt;3,"",VLOOKUP(CONCATENATE(R237," ",(S237-1)),$Z$2:AD237,5,0)))</f>
        <v/>
      </c>
      <c r="AC237" s="33" t="str">
        <f>IF(K237="M",IF(S237&lt;&gt;4,"",VLOOKUP(CONCATENATE(R237," ",(S237-1)),$Z$2:AD237,5,0)),IF(S237&lt;&gt;3,"",VLOOKUP(CONCATENATE(R237," ",(S237)),$Z$2:AD237,5,0)))</f>
        <v/>
      </c>
      <c r="AD237" s="33" t="str">
        <f t="shared" si="55"/>
        <v/>
      </c>
    </row>
    <row r="238" spans="1:30" x14ac:dyDescent="0.25">
      <c r="A238" s="65" t="str">
        <f t="shared" si="47"/>
        <v/>
      </c>
      <c r="B238" s="65" t="str">
        <f t="shared" si="48"/>
        <v/>
      </c>
      <c r="C238" s="103">
        <v>237</v>
      </c>
      <c r="D238" s="99"/>
      <c r="E238" s="100">
        <f t="shared" si="56"/>
        <v>1</v>
      </c>
      <c r="F238" s="100"/>
      <c r="G238" s="100"/>
      <c r="H238" s="107" t="str">
        <f t="shared" si="51"/>
        <v/>
      </c>
      <c r="I238" s="108" t="str">
        <f>IF(D238="","",VLOOKUP(D238,ENTRANTS!$A$1:$H$1000,2,0))</f>
        <v/>
      </c>
      <c r="J238" s="108" t="str">
        <f>IF(D238="","",VLOOKUP(D238,ENTRANTS!$A$1:$H$1000,3,0))</f>
        <v/>
      </c>
      <c r="K238" s="103" t="str">
        <f>IF(D238="","",LEFT(VLOOKUP(D238,ENTRANTS!$A$1:$H$1000,5,0),1))</f>
        <v/>
      </c>
      <c r="L238" s="103" t="str">
        <f>IF(D238="","",COUNTIF($K$2:K238,K238))</f>
        <v/>
      </c>
      <c r="M238" s="103" t="str">
        <f>IF(D238="","",VLOOKUP(D238,ENTRANTS!$A$1:$H$1000,4,0))</f>
        <v/>
      </c>
      <c r="N238" s="103" t="str">
        <f>IF(D238="","",COUNTIF($M$2:M238,M238))</f>
        <v/>
      </c>
      <c r="O238" s="108" t="str">
        <f>IF(D238="","",VLOOKUP(D238,ENTRANTS!$A$1:$H$1000,6,0))</f>
        <v/>
      </c>
      <c r="P238" s="86" t="str">
        <f t="shared" si="52"/>
        <v/>
      </c>
      <c r="Q238" s="31"/>
      <c r="R238" s="3" t="str">
        <f t="shared" si="53"/>
        <v/>
      </c>
      <c r="S238" s="4" t="str">
        <f>IF(D238="","",COUNTIF($R$2:R238,R238))</f>
        <v/>
      </c>
      <c r="T238" s="5" t="str">
        <f t="shared" si="57"/>
        <v/>
      </c>
      <c r="U238" s="35" t="str">
        <f>IF(AND(S238=4,K238="M",NOT(O238="Unattached")),SUMIF(R$2:R238,R238,L$2:L238),"")</f>
        <v/>
      </c>
      <c r="V238" s="5" t="str">
        <f t="shared" si="58"/>
        <v/>
      </c>
      <c r="W238" s="35" t="str">
        <f>IF(AND(S238=3,K238="F",NOT(O238="Unattached")),SUMIF(R$2:R238,R238,L$2:L238),"")</f>
        <v/>
      </c>
      <c r="X238" s="6" t="str">
        <f t="shared" si="49"/>
        <v/>
      </c>
      <c r="Y238" s="6" t="str">
        <f t="shared" si="54"/>
        <v/>
      </c>
      <c r="Z238" s="33" t="str">
        <f t="shared" si="50"/>
        <v xml:space="preserve"> </v>
      </c>
      <c r="AA238" s="33" t="str">
        <f>IF(K238="M",IF(S238&lt;&gt;4,"",VLOOKUP(CONCATENATE(R238," ",(S238-3)),$Z$2:AD238,5,0)),IF(S238&lt;&gt;3,"",VLOOKUP(CONCATENATE(R238," ",(S238-2)),$Z$2:AD238,5,0)))</f>
        <v/>
      </c>
      <c r="AB238" s="33" t="str">
        <f>IF(K238="M",IF(S238&lt;&gt;4,"",VLOOKUP(CONCATENATE(R238," ",(S238-2)),$Z$2:AD238,5,0)),IF(S238&lt;&gt;3,"",VLOOKUP(CONCATENATE(R238," ",(S238-1)),$Z$2:AD238,5,0)))</f>
        <v/>
      </c>
      <c r="AC238" s="33" t="str">
        <f>IF(K238="M",IF(S238&lt;&gt;4,"",VLOOKUP(CONCATENATE(R238," ",(S238-1)),$Z$2:AD238,5,0)),IF(S238&lt;&gt;3,"",VLOOKUP(CONCATENATE(R238," ",(S238)),$Z$2:AD238,5,0)))</f>
        <v/>
      </c>
      <c r="AD238" s="33" t="str">
        <f t="shared" si="55"/>
        <v/>
      </c>
    </row>
    <row r="239" spans="1:30" x14ac:dyDescent="0.25">
      <c r="A239" s="65" t="str">
        <f t="shared" si="47"/>
        <v/>
      </c>
      <c r="B239" s="65" t="str">
        <f t="shared" si="48"/>
        <v/>
      </c>
      <c r="C239" s="103">
        <v>238</v>
      </c>
      <c r="D239" s="99"/>
      <c r="E239" s="100">
        <f t="shared" si="56"/>
        <v>1</v>
      </c>
      <c r="F239" s="100"/>
      <c r="G239" s="100"/>
      <c r="H239" s="107" t="str">
        <f t="shared" si="51"/>
        <v/>
      </c>
      <c r="I239" s="108" t="str">
        <f>IF(D239="","",VLOOKUP(D239,ENTRANTS!$A$1:$H$1000,2,0))</f>
        <v/>
      </c>
      <c r="J239" s="108" t="str">
        <f>IF(D239="","",VLOOKUP(D239,ENTRANTS!$A$1:$H$1000,3,0))</f>
        <v/>
      </c>
      <c r="K239" s="103" t="str">
        <f>IF(D239="","",LEFT(VLOOKUP(D239,ENTRANTS!$A$1:$H$1000,5,0),1))</f>
        <v/>
      </c>
      <c r="L239" s="103" t="str">
        <f>IF(D239="","",COUNTIF($K$2:K239,K239))</f>
        <v/>
      </c>
      <c r="M239" s="103" t="str">
        <f>IF(D239="","",VLOOKUP(D239,ENTRANTS!$A$1:$H$1000,4,0))</f>
        <v/>
      </c>
      <c r="N239" s="103" t="str">
        <f>IF(D239="","",COUNTIF($M$2:M239,M239))</f>
        <v/>
      </c>
      <c r="O239" s="108" t="str">
        <f>IF(D239="","",VLOOKUP(D239,ENTRANTS!$A$1:$H$1000,6,0))</f>
        <v/>
      </c>
      <c r="P239" s="86" t="str">
        <f t="shared" si="52"/>
        <v/>
      </c>
      <c r="Q239" s="31"/>
      <c r="R239" s="3" t="str">
        <f t="shared" si="53"/>
        <v/>
      </c>
      <c r="S239" s="4" t="str">
        <f>IF(D239="","",COUNTIF($R$2:R239,R239))</f>
        <v/>
      </c>
      <c r="T239" s="5" t="str">
        <f t="shared" si="57"/>
        <v/>
      </c>
      <c r="U239" s="35" t="str">
        <f>IF(AND(S239=4,K239="M",NOT(O239="Unattached")),SUMIF(R$2:R239,R239,L$2:L239),"")</f>
        <v/>
      </c>
      <c r="V239" s="5" t="str">
        <f t="shared" si="58"/>
        <v/>
      </c>
      <c r="W239" s="35" t="str">
        <f>IF(AND(S239=3,K239="F",NOT(O239="Unattached")),SUMIF(R$2:R239,R239,L$2:L239),"")</f>
        <v/>
      </c>
      <c r="X239" s="6" t="str">
        <f t="shared" si="49"/>
        <v/>
      </c>
      <c r="Y239" s="6" t="str">
        <f t="shared" si="54"/>
        <v/>
      </c>
      <c r="Z239" s="33" t="str">
        <f t="shared" si="50"/>
        <v xml:space="preserve"> </v>
      </c>
      <c r="AA239" s="33" t="str">
        <f>IF(K239="M",IF(S239&lt;&gt;4,"",VLOOKUP(CONCATENATE(R239," ",(S239-3)),$Z$2:AD239,5,0)),IF(S239&lt;&gt;3,"",VLOOKUP(CONCATENATE(R239," ",(S239-2)),$Z$2:AD239,5,0)))</f>
        <v/>
      </c>
      <c r="AB239" s="33" t="str">
        <f>IF(K239="M",IF(S239&lt;&gt;4,"",VLOOKUP(CONCATENATE(R239," ",(S239-2)),$Z$2:AD239,5,0)),IF(S239&lt;&gt;3,"",VLOOKUP(CONCATENATE(R239," ",(S239-1)),$Z$2:AD239,5,0)))</f>
        <v/>
      </c>
      <c r="AC239" s="33" t="str">
        <f>IF(K239="M",IF(S239&lt;&gt;4,"",VLOOKUP(CONCATENATE(R239," ",(S239-1)),$Z$2:AD239,5,0)),IF(S239&lt;&gt;3,"",VLOOKUP(CONCATENATE(R239," ",(S239)),$Z$2:AD239,5,0)))</f>
        <v/>
      </c>
      <c r="AD239" s="33" t="str">
        <f t="shared" si="55"/>
        <v/>
      </c>
    </row>
    <row r="240" spans="1:30" x14ac:dyDescent="0.25">
      <c r="A240" s="65" t="str">
        <f t="shared" si="47"/>
        <v/>
      </c>
      <c r="B240" s="65" t="str">
        <f t="shared" si="48"/>
        <v/>
      </c>
      <c r="C240" s="103">
        <v>239</v>
      </c>
      <c r="D240" s="99"/>
      <c r="E240" s="100">
        <f t="shared" si="56"/>
        <v>1</v>
      </c>
      <c r="F240" s="100"/>
      <c r="G240" s="100"/>
      <c r="H240" s="107" t="str">
        <f t="shared" si="51"/>
        <v/>
      </c>
      <c r="I240" s="108" t="str">
        <f>IF(D240="","",VLOOKUP(D240,ENTRANTS!$A$1:$H$1000,2,0))</f>
        <v/>
      </c>
      <c r="J240" s="108" t="str">
        <f>IF(D240="","",VLOOKUP(D240,ENTRANTS!$A$1:$H$1000,3,0))</f>
        <v/>
      </c>
      <c r="K240" s="103" t="str">
        <f>IF(D240="","",LEFT(VLOOKUP(D240,ENTRANTS!$A$1:$H$1000,5,0),1))</f>
        <v/>
      </c>
      <c r="L240" s="103" t="str">
        <f>IF(D240="","",COUNTIF($K$2:K240,K240))</f>
        <v/>
      </c>
      <c r="M240" s="103" t="str">
        <f>IF(D240="","",VLOOKUP(D240,ENTRANTS!$A$1:$H$1000,4,0))</f>
        <v/>
      </c>
      <c r="N240" s="103" t="str">
        <f>IF(D240="","",COUNTIF($M$2:M240,M240))</f>
        <v/>
      </c>
      <c r="O240" s="108" t="str">
        <f>IF(D240="","",VLOOKUP(D240,ENTRANTS!$A$1:$H$1000,6,0))</f>
        <v/>
      </c>
      <c r="P240" s="86" t="str">
        <f t="shared" si="52"/>
        <v/>
      </c>
      <c r="Q240" s="31"/>
      <c r="R240" s="3" t="str">
        <f t="shared" si="53"/>
        <v/>
      </c>
      <c r="S240" s="4" t="str">
        <f>IF(D240="","",COUNTIF($R$2:R240,R240))</f>
        <v/>
      </c>
      <c r="T240" s="5" t="str">
        <f t="shared" si="57"/>
        <v/>
      </c>
      <c r="U240" s="35" t="str">
        <f>IF(AND(S240=4,K240="M",NOT(O240="Unattached")),SUMIF(R$2:R240,R240,L$2:L240),"")</f>
        <v/>
      </c>
      <c r="V240" s="5" t="str">
        <f t="shared" si="58"/>
        <v/>
      </c>
      <c r="W240" s="35" t="str">
        <f>IF(AND(S240=3,K240="F",NOT(O240="Unattached")),SUMIF(R$2:R240,R240,L$2:L240),"")</f>
        <v/>
      </c>
      <c r="X240" s="6" t="str">
        <f t="shared" si="49"/>
        <v/>
      </c>
      <c r="Y240" s="6" t="str">
        <f t="shared" si="54"/>
        <v/>
      </c>
      <c r="Z240" s="33" t="str">
        <f t="shared" si="50"/>
        <v xml:space="preserve"> </v>
      </c>
      <c r="AA240" s="33" t="str">
        <f>IF(K240="M",IF(S240&lt;&gt;4,"",VLOOKUP(CONCATENATE(R240," ",(S240-3)),$Z$2:AD240,5,0)),IF(S240&lt;&gt;3,"",VLOOKUP(CONCATENATE(R240," ",(S240-2)),$Z$2:AD240,5,0)))</f>
        <v/>
      </c>
      <c r="AB240" s="33" t="str">
        <f>IF(K240="M",IF(S240&lt;&gt;4,"",VLOOKUP(CONCATENATE(R240," ",(S240-2)),$Z$2:AD240,5,0)),IF(S240&lt;&gt;3,"",VLOOKUP(CONCATENATE(R240," ",(S240-1)),$Z$2:AD240,5,0)))</f>
        <v/>
      </c>
      <c r="AC240" s="33" t="str">
        <f>IF(K240="M",IF(S240&lt;&gt;4,"",VLOOKUP(CONCATENATE(R240," ",(S240-1)),$Z$2:AD240,5,0)),IF(S240&lt;&gt;3,"",VLOOKUP(CONCATENATE(R240," ",(S240)),$Z$2:AD240,5,0)))</f>
        <v/>
      </c>
      <c r="AD240" s="33" t="str">
        <f t="shared" si="55"/>
        <v/>
      </c>
    </row>
    <row r="241" spans="1:30" x14ac:dyDescent="0.25">
      <c r="A241" s="65" t="str">
        <f t="shared" si="47"/>
        <v/>
      </c>
      <c r="B241" s="65" t="str">
        <f t="shared" si="48"/>
        <v/>
      </c>
      <c r="C241" s="103">
        <v>240</v>
      </c>
      <c r="D241" s="99"/>
      <c r="E241" s="100">
        <f t="shared" si="56"/>
        <v>1</v>
      </c>
      <c r="F241" s="100"/>
      <c r="G241" s="100"/>
      <c r="H241" s="107" t="str">
        <f t="shared" si="51"/>
        <v/>
      </c>
      <c r="I241" s="108" t="str">
        <f>IF(D241="","",VLOOKUP(D241,ENTRANTS!$A$1:$H$1000,2,0))</f>
        <v/>
      </c>
      <c r="J241" s="108" t="str">
        <f>IF(D241="","",VLOOKUP(D241,ENTRANTS!$A$1:$H$1000,3,0))</f>
        <v/>
      </c>
      <c r="K241" s="103" t="str">
        <f>IF(D241="","",LEFT(VLOOKUP(D241,ENTRANTS!$A$1:$H$1000,5,0),1))</f>
        <v/>
      </c>
      <c r="L241" s="103" t="str">
        <f>IF(D241="","",COUNTIF($K$2:K241,K241))</f>
        <v/>
      </c>
      <c r="M241" s="103" t="str">
        <f>IF(D241="","",VLOOKUP(D241,ENTRANTS!$A$1:$H$1000,4,0))</f>
        <v/>
      </c>
      <c r="N241" s="103" t="str">
        <f>IF(D241="","",COUNTIF($M$2:M241,M241))</f>
        <v/>
      </c>
      <c r="O241" s="108" t="str">
        <f>IF(D241="","",VLOOKUP(D241,ENTRANTS!$A$1:$H$1000,6,0))</f>
        <v/>
      </c>
      <c r="P241" s="86" t="str">
        <f t="shared" si="52"/>
        <v/>
      </c>
      <c r="Q241" s="31"/>
      <c r="R241" s="3" t="str">
        <f t="shared" si="53"/>
        <v/>
      </c>
      <c r="S241" s="4" t="str">
        <f>IF(D241="","",COUNTIF($R$2:R241,R241))</f>
        <v/>
      </c>
      <c r="T241" s="5" t="str">
        <f t="shared" si="57"/>
        <v/>
      </c>
      <c r="U241" s="35" t="str">
        <f>IF(AND(S241=4,K241="M",NOT(O241="Unattached")),SUMIF(R$2:R241,R241,L$2:L241),"")</f>
        <v/>
      </c>
      <c r="V241" s="5" t="str">
        <f t="shared" si="58"/>
        <v/>
      </c>
      <c r="W241" s="35" t="str">
        <f>IF(AND(S241=3,K241="F",NOT(O241="Unattached")),SUMIF(R$2:R241,R241,L$2:L241),"")</f>
        <v/>
      </c>
      <c r="X241" s="6" t="str">
        <f t="shared" si="49"/>
        <v/>
      </c>
      <c r="Y241" s="6" t="str">
        <f t="shared" si="54"/>
        <v/>
      </c>
      <c r="Z241" s="33" t="str">
        <f t="shared" si="50"/>
        <v xml:space="preserve"> </v>
      </c>
      <c r="AA241" s="33" t="str">
        <f>IF(K241="M",IF(S241&lt;&gt;4,"",VLOOKUP(CONCATENATE(R241," ",(S241-3)),$Z$2:AD241,5,0)),IF(S241&lt;&gt;3,"",VLOOKUP(CONCATENATE(R241," ",(S241-2)),$Z$2:AD241,5,0)))</f>
        <v/>
      </c>
      <c r="AB241" s="33" t="str">
        <f>IF(K241="M",IF(S241&lt;&gt;4,"",VLOOKUP(CONCATENATE(R241," ",(S241-2)),$Z$2:AD241,5,0)),IF(S241&lt;&gt;3,"",VLOOKUP(CONCATENATE(R241," ",(S241-1)),$Z$2:AD241,5,0)))</f>
        <v/>
      </c>
      <c r="AC241" s="33" t="str">
        <f>IF(K241="M",IF(S241&lt;&gt;4,"",VLOOKUP(CONCATENATE(R241," ",(S241-1)),$Z$2:AD241,5,0)),IF(S241&lt;&gt;3,"",VLOOKUP(CONCATENATE(R241," ",(S241)),$Z$2:AD241,5,0)))</f>
        <v/>
      </c>
      <c r="AD241" s="33" t="str">
        <f t="shared" si="55"/>
        <v/>
      </c>
    </row>
    <row r="242" spans="1:30" x14ac:dyDescent="0.25">
      <c r="A242" s="65" t="str">
        <f t="shared" si="47"/>
        <v/>
      </c>
      <c r="B242" s="65" t="str">
        <f t="shared" si="48"/>
        <v/>
      </c>
      <c r="C242" s="103">
        <v>241</v>
      </c>
      <c r="D242" s="99"/>
      <c r="E242" s="100">
        <f t="shared" si="56"/>
        <v>1</v>
      </c>
      <c r="F242" s="100"/>
      <c r="G242" s="100"/>
      <c r="H242" s="107" t="str">
        <f t="shared" si="51"/>
        <v/>
      </c>
      <c r="I242" s="108" t="str">
        <f>IF(D242="","",VLOOKUP(D242,ENTRANTS!$A$1:$H$1000,2,0))</f>
        <v/>
      </c>
      <c r="J242" s="108" t="str">
        <f>IF(D242="","",VLOOKUP(D242,ENTRANTS!$A$1:$H$1000,3,0))</f>
        <v/>
      </c>
      <c r="K242" s="103" t="str">
        <f>IF(D242="","",LEFT(VLOOKUP(D242,ENTRANTS!$A$1:$H$1000,5,0),1))</f>
        <v/>
      </c>
      <c r="L242" s="103" t="str">
        <f>IF(D242="","",COUNTIF($K$2:K242,K242))</f>
        <v/>
      </c>
      <c r="M242" s="103" t="str">
        <f>IF(D242="","",VLOOKUP(D242,ENTRANTS!$A$1:$H$1000,4,0))</f>
        <v/>
      </c>
      <c r="N242" s="103" t="str">
        <f>IF(D242="","",COUNTIF($M$2:M242,M242))</f>
        <v/>
      </c>
      <c r="O242" s="108" t="str">
        <f>IF(D242="","",VLOOKUP(D242,ENTRANTS!$A$1:$H$1000,6,0))</f>
        <v/>
      </c>
      <c r="P242" s="86" t="str">
        <f t="shared" si="52"/>
        <v/>
      </c>
      <c r="Q242" s="31"/>
      <c r="R242" s="3" t="str">
        <f t="shared" si="53"/>
        <v/>
      </c>
      <c r="S242" s="4" t="str">
        <f>IF(D242="","",COUNTIF($R$2:R242,R242))</f>
        <v/>
      </c>
      <c r="T242" s="5" t="str">
        <f t="shared" si="57"/>
        <v/>
      </c>
      <c r="U242" s="35" t="str">
        <f>IF(AND(S242=4,K242="M",NOT(O242="Unattached")),SUMIF(R$2:R242,R242,L$2:L242),"")</f>
        <v/>
      </c>
      <c r="V242" s="5" t="str">
        <f t="shared" si="58"/>
        <v/>
      </c>
      <c r="W242" s="35" t="str">
        <f>IF(AND(S242=3,K242="F",NOT(O242="Unattached")),SUMIF(R$2:R242,R242,L$2:L242),"")</f>
        <v/>
      </c>
      <c r="X242" s="6" t="str">
        <f t="shared" si="49"/>
        <v/>
      </c>
      <c r="Y242" s="6" t="str">
        <f t="shared" si="54"/>
        <v/>
      </c>
      <c r="Z242" s="33" t="str">
        <f t="shared" si="50"/>
        <v xml:space="preserve"> </v>
      </c>
      <c r="AA242" s="33" t="str">
        <f>IF(K242="M",IF(S242&lt;&gt;4,"",VLOOKUP(CONCATENATE(R242," ",(S242-3)),$Z$2:AD242,5,0)),IF(S242&lt;&gt;3,"",VLOOKUP(CONCATENATE(R242," ",(S242-2)),$Z$2:AD242,5,0)))</f>
        <v/>
      </c>
      <c r="AB242" s="33" t="str">
        <f>IF(K242="M",IF(S242&lt;&gt;4,"",VLOOKUP(CONCATENATE(R242," ",(S242-2)),$Z$2:AD242,5,0)),IF(S242&lt;&gt;3,"",VLOOKUP(CONCATENATE(R242," ",(S242-1)),$Z$2:AD242,5,0)))</f>
        <v/>
      </c>
      <c r="AC242" s="33" t="str">
        <f>IF(K242="M",IF(S242&lt;&gt;4,"",VLOOKUP(CONCATENATE(R242," ",(S242-1)),$Z$2:AD242,5,0)),IF(S242&lt;&gt;3,"",VLOOKUP(CONCATENATE(R242," ",(S242)),$Z$2:AD242,5,0)))</f>
        <v/>
      </c>
      <c r="AD242" s="33" t="str">
        <f t="shared" si="55"/>
        <v/>
      </c>
    </row>
    <row r="243" spans="1:30" x14ac:dyDescent="0.25">
      <c r="A243" s="65" t="str">
        <f t="shared" si="47"/>
        <v/>
      </c>
      <c r="B243" s="65" t="str">
        <f t="shared" si="48"/>
        <v/>
      </c>
      <c r="C243" s="103">
        <v>242</v>
      </c>
      <c r="D243" s="99"/>
      <c r="E243" s="100">
        <f t="shared" si="56"/>
        <v>1</v>
      </c>
      <c r="F243" s="100"/>
      <c r="G243" s="100"/>
      <c r="H243" s="107" t="str">
        <f t="shared" si="51"/>
        <v/>
      </c>
      <c r="I243" s="108" t="str">
        <f>IF(D243="","",VLOOKUP(D243,ENTRANTS!$A$1:$H$1000,2,0))</f>
        <v/>
      </c>
      <c r="J243" s="108" t="str">
        <f>IF(D243="","",VLOOKUP(D243,ENTRANTS!$A$1:$H$1000,3,0))</f>
        <v/>
      </c>
      <c r="K243" s="103" t="str">
        <f>IF(D243="","",LEFT(VLOOKUP(D243,ENTRANTS!$A$1:$H$1000,5,0),1))</f>
        <v/>
      </c>
      <c r="L243" s="103" t="str">
        <f>IF(D243="","",COUNTIF($K$2:K243,K243))</f>
        <v/>
      </c>
      <c r="M243" s="103" t="str">
        <f>IF(D243="","",VLOOKUP(D243,ENTRANTS!$A$1:$H$1000,4,0))</f>
        <v/>
      </c>
      <c r="N243" s="103" t="str">
        <f>IF(D243="","",COUNTIF($M$2:M243,M243))</f>
        <v/>
      </c>
      <c r="O243" s="108" t="str">
        <f>IF(D243="","",VLOOKUP(D243,ENTRANTS!$A$1:$H$1000,6,0))</f>
        <v/>
      </c>
      <c r="P243" s="86" t="str">
        <f t="shared" si="52"/>
        <v/>
      </c>
      <c r="Q243" s="31"/>
      <c r="R243" s="3" t="str">
        <f t="shared" si="53"/>
        <v/>
      </c>
      <c r="S243" s="4" t="str">
        <f>IF(D243="","",COUNTIF($R$2:R243,R243))</f>
        <v/>
      </c>
      <c r="T243" s="5" t="str">
        <f t="shared" si="57"/>
        <v/>
      </c>
      <c r="U243" s="35" t="str">
        <f>IF(AND(S243=4,K243="M",NOT(O243="Unattached")),SUMIF(R$2:R243,R243,L$2:L243),"")</f>
        <v/>
      </c>
      <c r="V243" s="5" t="str">
        <f t="shared" si="58"/>
        <v/>
      </c>
      <c r="W243" s="35" t="str">
        <f>IF(AND(S243=3,K243="F",NOT(O243="Unattached")),SUMIF(R$2:R243,R243,L$2:L243),"")</f>
        <v/>
      </c>
      <c r="X243" s="6" t="str">
        <f t="shared" si="49"/>
        <v/>
      </c>
      <c r="Y243" s="6" t="str">
        <f t="shared" si="54"/>
        <v/>
      </c>
      <c r="Z243" s="33" t="str">
        <f t="shared" si="50"/>
        <v xml:space="preserve"> </v>
      </c>
      <c r="AA243" s="33" t="str">
        <f>IF(K243="M",IF(S243&lt;&gt;4,"",VLOOKUP(CONCATENATE(R243," ",(S243-3)),$Z$2:AD243,5,0)),IF(S243&lt;&gt;3,"",VLOOKUP(CONCATENATE(R243," ",(S243-2)),$Z$2:AD243,5,0)))</f>
        <v/>
      </c>
      <c r="AB243" s="33" t="str">
        <f>IF(K243="M",IF(S243&lt;&gt;4,"",VLOOKUP(CONCATENATE(R243," ",(S243-2)),$Z$2:AD243,5,0)),IF(S243&lt;&gt;3,"",VLOOKUP(CONCATENATE(R243," ",(S243-1)),$Z$2:AD243,5,0)))</f>
        <v/>
      </c>
      <c r="AC243" s="33" t="str">
        <f>IF(K243="M",IF(S243&lt;&gt;4,"",VLOOKUP(CONCATENATE(R243," ",(S243-1)),$Z$2:AD243,5,0)),IF(S243&lt;&gt;3,"",VLOOKUP(CONCATENATE(R243," ",(S243)),$Z$2:AD243,5,0)))</f>
        <v/>
      </c>
      <c r="AD243" s="33" t="str">
        <f t="shared" si="55"/>
        <v/>
      </c>
    </row>
    <row r="244" spans="1:30" x14ac:dyDescent="0.25">
      <c r="A244" s="65" t="str">
        <f t="shared" si="47"/>
        <v/>
      </c>
      <c r="B244" s="65" t="str">
        <f t="shared" si="48"/>
        <v/>
      </c>
      <c r="C244" s="103">
        <v>243</v>
      </c>
      <c r="D244" s="99"/>
      <c r="E244" s="100">
        <f t="shared" si="56"/>
        <v>1</v>
      </c>
      <c r="F244" s="100"/>
      <c r="G244" s="100"/>
      <c r="H244" s="107" t="str">
        <f t="shared" si="51"/>
        <v/>
      </c>
      <c r="I244" s="108" t="str">
        <f>IF(D244="","",VLOOKUP(D244,ENTRANTS!$A$1:$H$1000,2,0))</f>
        <v/>
      </c>
      <c r="J244" s="108" t="str">
        <f>IF(D244="","",VLOOKUP(D244,ENTRANTS!$A$1:$H$1000,3,0))</f>
        <v/>
      </c>
      <c r="K244" s="103" t="str">
        <f>IF(D244="","",LEFT(VLOOKUP(D244,ENTRANTS!$A$1:$H$1000,5,0),1))</f>
        <v/>
      </c>
      <c r="L244" s="103" t="str">
        <f>IF(D244="","",COUNTIF($K$2:K244,K244))</f>
        <v/>
      </c>
      <c r="M244" s="103" t="str">
        <f>IF(D244="","",VLOOKUP(D244,ENTRANTS!$A$1:$H$1000,4,0))</f>
        <v/>
      </c>
      <c r="N244" s="103" t="str">
        <f>IF(D244="","",COUNTIF($M$2:M244,M244))</f>
        <v/>
      </c>
      <c r="O244" s="108" t="str">
        <f>IF(D244="","",VLOOKUP(D244,ENTRANTS!$A$1:$H$1000,6,0))</f>
        <v/>
      </c>
      <c r="P244" s="86" t="str">
        <f t="shared" si="52"/>
        <v/>
      </c>
      <c r="Q244" s="31"/>
      <c r="R244" s="3" t="str">
        <f t="shared" si="53"/>
        <v/>
      </c>
      <c r="S244" s="4" t="str">
        <f>IF(D244="","",COUNTIF($R$2:R244,R244))</f>
        <v/>
      </c>
      <c r="T244" s="5" t="str">
        <f t="shared" si="57"/>
        <v/>
      </c>
      <c r="U244" s="35" t="str">
        <f>IF(AND(S244=4,K244="M",NOT(O244="Unattached")),SUMIF(R$2:R244,R244,L$2:L244),"")</f>
        <v/>
      </c>
      <c r="V244" s="5" t="str">
        <f t="shared" si="58"/>
        <v/>
      </c>
      <c r="W244" s="35" t="str">
        <f>IF(AND(S244=3,K244="F",NOT(O244="Unattached")),SUMIF(R$2:R244,R244,L$2:L244),"")</f>
        <v/>
      </c>
      <c r="X244" s="6" t="str">
        <f t="shared" si="49"/>
        <v/>
      </c>
      <c r="Y244" s="6" t="str">
        <f t="shared" si="54"/>
        <v/>
      </c>
      <c r="Z244" s="33" t="str">
        <f t="shared" si="50"/>
        <v xml:space="preserve"> </v>
      </c>
      <c r="AA244" s="33" t="str">
        <f>IF(K244="M",IF(S244&lt;&gt;4,"",VLOOKUP(CONCATENATE(R244," ",(S244-3)),$Z$2:AD244,5,0)),IF(S244&lt;&gt;3,"",VLOOKUP(CONCATENATE(R244," ",(S244-2)),$Z$2:AD244,5,0)))</f>
        <v/>
      </c>
      <c r="AB244" s="33" t="str">
        <f>IF(K244="M",IF(S244&lt;&gt;4,"",VLOOKUP(CONCATENATE(R244," ",(S244-2)),$Z$2:AD244,5,0)),IF(S244&lt;&gt;3,"",VLOOKUP(CONCATENATE(R244," ",(S244-1)),$Z$2:AD244,5,0)))</f>
        <v/>
      </c>
      <c r="AC244" s="33" t="str">
        <f>IF(K244="M",IF(S244&lt;&gt;4,"",VLOOKUP(CONCATENATE(R244," ",(S244-1)),$Z$2:AD244,5,0)),IF(S244&lt;&gt;3,"",VLOOKUP(CONCATENATE(R244," ",(S244)),$Z$2:AD244,5,0)))</f>
        <v/>
      </c>
      <c r="AD244" s="33" t="str">
        <f t="shared" si="55"/>
        <v/>
      </c>
    </row>
    <row r="245" spans="1:30" x14ac:dyDescent="0.25">
      <c r="A245" s="65" t="str">
        <f t="shared" si="47"/>
        <v/>
      </c>
      <c r="B245" s="65" t="str">
        <f t="shared" si="48"/>
        <v/>
      </c>
      <c r="C245" s="103">
        <v>244</v>
      </c>
      <c r="D245" s="99"/>
      <c r="E245" s="100">
        <f t="shared" si="56"/>
        <v>1</v>
      </c>
      <c r="F245" s="100"/>
      <c r="G245" s="100"/>
      <c r="H245" s="107" t="str">
        <f t="shared" si="51"/>
        <v/>
      </c>
      <c r="I245" s="108" t="str">
        <f>IF(D245="","",VLOOKUP(D245,ENTRANTS!$A$1:$H$1000,2,0))</f>
        <v/>
      </c>
      <c r="J245" s="108" t="str">
        <f>IF(D245="","",VLOOKUP(D245,ENTRANTS!$A$1:$H$1000,3,0))</f>
        <v/>
      </c>
      <c r="K245" s="103" t="str">
        <f>IF(D245="","",LEFT(VLOOKUP(D245,ENTRANTS!$A$1:$H$1000,5,0),1))</f>
        <v/>
      </c>
      <c r="L245" s="103" t="str">
        <f>IF(D245="","",COUNTIF($K$2:K245,K245))</f>
        <v/>
      </c>
      <c r="M245" s="103" t="str">
        <f>IF(D245="","",VLOOKUP(D245,ENTRANTS!$A$1:$H$1000,4,0))</f>
        <v/>
      </c>
      <c r="N245" s="103" t="str">
        <f>IF(D245="","",COUNTIF($M$2:M245,M245))</f>
        <v/>
      </c>
      <c r="O245" s="108" t="str">
        <f>IF(D245="","",VLOOKUP(D245,ENTRANTS!$A$1:$H$1000,6,0))</f>
        <v/>
      </c>
      <c r="P245" s="86" t="str">
        <f t="shared" si="52"/>
        <v/>
      </c>
      <c r="Q245" s="31"/>
      <c r="R245" s="3" t="str">
        <f t="shared" si="53"/>
        <v/>
      </c>
      <c r="S245" s="4" t="str">
        <f>IF(D245="","",COUNTIF($R$2:R245,R245))</f>
        <v/>
      </c>
      <c r="T245" s="5" t="str">
        <f t="shared" si="57"/>
        <v/>
      </c>
      <c r="U245" s="35" t="str">
        <f>IF(AND(S245=4,K245="M",NOT(O245="Unattached")),SUMIF(R$2:R245,R245,L$2:L245),"")</f>
        <v/>
      </c>
      <c r="V245" s="5" t="str">
        <f t="shared" si="58"/>
        <v/>
      </c>
      <c r="W245" s="35" t="str">
        <f>IF(AND(S245=3,K245="F",NOT(O245="Unattached")),SUMIF(R$2:R245,R245,L$2:L245),"")</f>
        <v/>
      </c>
      <c r="X245" s="6" t="str">
        <f t="shared" si="49"/>
        <v/>
      </c>
      <c r="Y245" s="6" t="str">
        <f t="shared" si="54"/>
        <v/>
      </c>
      <c r="Z245" s="33" t="str">
        <f t="shared" si="50"/>
        <v xml:space="preserve"> </v>
      </c>
      <c r="AA245" s="33" t="str">
        <f>IF(K245="M",IF(S245&lt;&gt;4,"",VLOOKUP(CONCATENATE(R245," ",(S245-3)),$Z$2:AD245,5,0)),IF(S245&lt;&gt;3,"",VLOOKUP(CONCATENATE(R245," ",(S245-2)),$Z$2:AD245,5,0)))</f>
        <v/>
      </c>
      <c r="AB245" s="33" t="str">
        <f>IF(K245="M",IF(S245&lt;&gt;4,"",VLOOKUP(CONCATENATE(R245," ",(S245-2)),$Z$2:AD245,5,0)),IF(S245&lt;&gt;3,"",VLOOKUP(CONCATENATE(R245," ",(S245-1)),$Z$2:AD245,5,0)))</f>
        <v/>
      </c>
      <c r="AC245" s="33" t="str">
        <f>IF(K245="M",IF(S245&lt;&gt;4,"",VLOOKUP(CONCATENATE(R245," ",(S245-1)),$Z$2:AD245,5,0)),IF(S245&lt;&gt;3,"",VLOOKUP(CONCATENATE(R245," ",(S245)),$Z$2:AD245,5,0)))</f>
        <v/>
      </c>
      <c r="AD245" s="33" t="str">
        <f t="shared" si="55"/>
        <v/>
      </c>
    </row>
    <row r="246" spans="1:30" x14ac:dyDescent="0.25">
      <c r="A246" s="65" t="str">
        <f t="shared" si="47"/>
        <v/>
      </c>
      <c r="B246" s="65" t="str">
        <f t="shared" si="48"/>
        <v/>
      </c>
      <c r="C246" s="103">
        <v>245</v>
      </c>
      <c r="D246" s="99"/>
      <c r="E246" s="100">
        <f t="shared" si="56"/>
        <v>1</v>
      </c>
      <c r="F246" s="100"/>
      <c r="G246" s="100"/>
      <c r="H246" s="107" t="str">
        <f t="shared" si="51"/>
        <v/>
      </c>
      <c r="I246" s="108" t="str">
        <f>IF(D246="","",VLOOKUP(D246,ENTRANTS!$A$1:$H$1000,2,0))</f>
        <v/>
      </c>
      <c r="J246" s="108" t="str">
        <f>IF(D246="","",VLOOKUP(D246,ENTRANTS!$A$1:$H$1000,3,0))</f>
        <v/>
      </c>
      <c r="K246" s="103" t="str">
        <f>IF(D246="","",LEFT(VLOOKUP(D246,ENTRANTS!$A$1:$H$1000,5,0),1))</f>
        <v/>
      </c>
      <c r="L246" s="103" t="str">
        <f>IF(D246="","",COUNTIF($K$2:K246,K246))</f>
        <v/>
      </c>
      <c r="M246" s="103" t="str">
        <f>IF(D246="","",VLOOKUP(D246,ENTRANTS!$A$1:$H$1000,4,0))</f>
        <v/>
      </c>
      <c r="N246" s="103" t="str">
        <f>IF(D246="","",COUNTIF($M$2:M246,M246))</f>
        <v/>
      </c>
      <c r="O246" s="108" t="str">
        <f>IF(D246="","",VLOOKUP(D246,ENTRANTS!$A$1:$H$1000,6,0))</f>
        <v/>
      </c>
      <c r="P246" s="86" t="str">
        <f t="shared" si="52"/>
        <v/>
      </c>
      <c r="Q246" s="31"/>
      <c r="R246" s="3" t="str">
        <f t="shared" si="53"/>
        <v/>
      </c>
      <c r="S246" s="4" t="str">
        <f>IF(D246="","",COUNTIF($R$2:R246,R246))</f>
        <v/>
      </c>
      <c r="T246" s="5" t="str">
        <f t="shared" si="57"/>
        <v/>
      </c>
      <c r="U246" s="35" t="str">
        <f>IF(AND(S246=4,K246="M",NOT(O246="Unattached")),SUMIF(R$2:R246,R246,L$2:L246),"")</f>
        <v/>
      </c>
      <c r="V246" s="5" t="str">
        <f t="shared" si="58"/>
        <v/>
      </c>
      <c r="W246" s="35" t="str">
        <f>IF(AND(S246=3,K246="F",NOT(O246="Unattached")),SUMIF(R$2:R246,R246,L$2:L246),"")</f>
        <v/>
      </c>
      <c r="X246" s="6" t="str">
        <f t="shared" si="49"/>
        <v/>
      </c>
      <c r="Y246" s="6" t="str">
        <f t="shared" si="54"/>
        <v/>
      </c>
      <c r="Z246" s="33" t="str">
        <f t="shared" si="50"/>
        <v xml:space="preserve"> </v>
      </c>
      <c r="AA246" s="33" t="str">
        <f>IF(K246="M",IF(S246&lt;&gt;4,"",VLOOKUP(CONCATENATE(R246," ",(S246-3)),$Z$2:AD246,5,0)),IF(S246&lt;&gt;3,"",VLOOKUP(CONCATENATE(R246," ",(S246-2)),$Z$2:AD246,5,0)))</f>
        <v/>
      </c>
      <c r="AB246" s="33" t="str">
        <f>IF(K246="M",IF(S246&lt;&gt;4,"",VLOOKUP(CONCATENATE(R246," ",(S246-2)),$Z$2:AD246,5,0)),IF(S246&lt;&gt;3,"",VLOOKUP(CONCATENATE(R246," ",(S246-1)),$Z$2:AD246,5,0)))</f>
        <v/>
      </c>
      <c r="AC246" s="33" t="str">
        <f>IF(K246="M",IF(S246&lt;&gt;4,"",VLOOKUP(CONCATENATE(R246," ",(S246-1)),$Z$2:AD246,5,0)),IF(S246&lt;&gt;3,"",VLOOKUP(CONCATENATE(R246," ",(S246)),$Z$2:AD246,5,0)))</f>
        <v/>
      </c>
      <c r="AD246" s="33" t="str">
        <f t="shared" si="55"/>
        <v/>
      </c>
    </row>
    <row r="247" spans="1:30" x14ac:dyDescent="0.25">
      <c r="A247" s="65" t="str">
        <f t="shared" si="47"/>
        <v/>
      </c>
      <c r="B247" s="65" t="str">
        <f t="shared" si="48"/>
        <v/>
      </c>
      <c r="C247" s="103">
        <v>246</v>
      </c>
      <c r="D247" s="99"/>
      <c r="E247" s="100">
        <f t="shared" si="56"/>
        <v>1</v>
      </c>
      <c r="F247" s="100"/>
      <c r="G247" s="100"/>
      <c r="H247" s="107" t="str">
        <f t="shared" si="51"/>
        <v/>
      </c>
      <c r="I247" s="108" t="str">
        <f>IF(D247="","",VLOOKUP(D247,ENTRANTS!$A$1:$H$1000,2,0))</f>
        <v/>
      </c>
      <c r="J247" s="108" t="str">
        <f>IF(D247="","",VLOOKUP(D247,ENTRANTS!$A$1:$H$1000,3,0))</f>
        <v/>
      </c>
      <c r="K247" s="103" t="str">
        <f>IF(D247="","",LEFT(VLOOKUP(D247,ENTRANTS!$A$1:$H$1000,5,0),1))</f>
        <v/>
      </c>
      <c r="L247" s="103" t="str">
        <f>IF(D247="","",COUNTIF($K$2:K247,K247))</f>
        <v/>
      </c>
      <c r="M247" s="103" t="str">
        <f>IF(D247="","",VLOOKUP(D247,ENTRANTS!$A$1:$H$1000,4,0))</f>
        <v/>
      </c>
      <c r="N247" s="103" t="str">
        <f>IF(D247="","",COUNTIF($M$2:M247,M247))</f>
        <v/>
      </c>
      <c r="O247" s="108" t="str">
        <f>IF(D247="","",VLOOKUP(D247,ENTRANTS!$A$1:$H$1000,6,0))</f>
        <v/>
      </c>
      <c r="P247" s="86" t="str">
        <f t="shared" si="52"/>
        <v/>
      </c>
      <c r="Q247" s="31"/>
      <c r="R247" s="3" t="str">
        <f t="shared" si="53"/>
        <v/>
      </c>
      <c r="S247" s="4" t="str">
        <f>IF(D247="","",COUNTIF($R$2:R247,R247))</f>
        <v/>
      </c>
      <c r="T247" s="5" t="str">
        <f t="shared" si="57"/>
        <v/>
      </c>
      <c r="U247" s="35" t="str">
        <f>IF(AND(S247=4,K247="M",NOT(O247="Unattached")),SUMIF(R$2:R247,R247,L$2:L247),"")</f>
        <v/>
      </c>
      <c r="V247" s="5" t="str">
        <f t="shared" si="58"/>
        <v/>
      </c>
      <c r="W247" s="35" t="str">
        <f>IF(AND(S247=3,K247="F",NOT(O247="Unattached")),SUMIF(R$2:R247,R247,L$2:L247),"")</f>
        <v/>
      </c>
      <c r="X247" s="6" t="str">
        <f t="shared" si="49"/>
        <v/>
      </c>
      <c r="Y247" s="6" t="str">
        <f t="shared" si="54"/>
        <v/>
      </c>
      <c r="Z247" s="33" t="str">
        <f t="shared" si="50"/>
        <v xml:space="preserve"> </v>
      </c>
      <c r="AA247" s="33" t="str">
        <f>IF(K247="M",IF(S247&lt;&gt;4,"",VLOOKUP(CONCATENATE(R247," ",(S247-3)),$Z$2:AD247,5,0)),IF(S247&lt;&gt;3,"",VLOOKUP(CONCATENATE(R247," ",(S247-2)),$Z$2:AD247,5,0)))</f>
        <v/>
      </c>
      <c r="AB247" s="33" t="str">
        <f>IF(K247="M",IF(S247&lt;&gt;4,"",VLOOKUP(CONCATENATE(R247," ",(S247-2)),$Z$2:AD247,5,0)),IF(S247&lt;&gt;3,"",VLOOKUP(CONCATENATE(R247," ",(S247-1)),$Z$2:AD247,5,0)))</f>
        <v/>
      </c>
      <c r="AC247" s="33" t="str">
        <f>IF(K247="M",IF(S247&lt;&gt;4,"",VLOOKUP(CONCATENATE(R247," ",(S247-1)),$Z$2:AD247,5,0)),IF(S247&lt;&gt;3,"",VLOOKUP(CONCATENATE(R247," ",(S247)),$Z$2:AD247,5,0)))</f>
        <v/>
      </c>
      <c r="AD247" s="33" t="str">
        <f t="shared" si="55"/>
        <v/>
      </c>
    </row>
    <row r="248" spans="1:30" x14ac:dyDescent="0.25">
      <c r="A248" s="65" t="str">
        <f t="shared" si="47"/>
        <v/>
      </c>
      <c r="B248" s="65" t="str">
        <f t="shared" si="48"/>
        <v/>
      </c>
      <c r="C248" s="103">
        <v>247</v>
      </c>
      <c r="D248" s="99"/>
      <c r="E248" s="100">
        <f t="shared" si="56"/>
        <v>1</v>
      </c>
      <c r="F248" s="100"/>
      <c r="G248" s="100"/>
      <c r="H248" s="107" t="str">
        <f t="shared" si="51"/>
        <v/>
      </c>
      <c r="I248" s="108" t="str">
        <f>IF(D248="","",VLOOKUP(D248,ENTRANTS!$A$1:$H$1000,2,0))</f>
        <v/>
      </c>
      <c r="J248" s="108" t="str">
        <f>IF(D248="","",VLOOKUP(D248,ENTRANTS!$A$1:$H$1000,3,0))</f>
        <v/>
      </c>
      <c r="K248" s="103" t="str">
        <f>IF(D248="","",LEFT(VLOOKUP(D248,ENTRANTS!$A$1:$H$1000,5,0),1))</f>
        <v/>
      </c>
      <c r="L248" s="103" t="str">
        <f>IF(D248="","",COUNTIF($K$2:K248,K248))</f>
        <v/>
      </c>
      <c r="M248" s="103" t="str">
        <f>IF(D248="","",VLOOKUP(D248,ENTRANTS!$A$1:$H$1000,4,0))</f>
        <v/>
      </c>
      <c r="N248" s="103" t="str">
        <f>IF(D248="","",COUNTIF($M$2:M248,M248))</f>
        <v/>
      </c>
      <c r="O248" s="108" t="str">
        <f>IF(D248="","",VLOOKUP(D248,ENTRANTS!$A$1:$H$1000,6,0))</f>
        <v/>
      </c>
      <c r="P248" s="86" t="str">
        <f t="shared" si="52"/>
        <v/>
      </c>
      <c r="Q248" s="31"/>
      <c r="R248" s="3" t="str">
        <f t="shared" si="53"/>
        <v/>
      </c>
      <c r="S248" s="4" t="str">
        <f>IF(D248="","",COUNTIF($R$2:R248,R248))</f>
        <v/>
      </c>
      <c r="T248" s="5" t="str">
        <f t="shared" si="57"/>
        <v/>
      </c>
      <c r="U248" s="35" t="str">
        <f>IF(AND(S248=4,K248="M",NOT(O248="Unattached")),SUMIF(R$2:R248,R248,L$2:L248),"")</f>
        <v/>
      </c>
      <c r="V248" s="5" t="str">
        <f t="shared" si="58"/>
        <v/>
      </c>
      <c r="W248" s="35" t="str">
        <f>IF(AND(S248=3,K248="F",NOT(O248="Unattached")),SUMIF(R$2:R248,R248,L$2:L248),"")</f>
        <v/>
      </c>
      <c r="X248" s="6" t="str">
        <f t="shared" si="49"/>
        <v/>
      </c>
      <c r="Y248" s="6" t="str">
        <f t="shared" si="54"/>
        <v/>
      </c>
      <c r="Z248" s="33" t="str">
        <f t="shared" si="50"/>
        <v xml:space="preserve"> </v>
      </c>
      <c r="AA248" s="33" t="str">
        <f>IF(K248="M",IF(S248&lt;&gt;4,"",VLOOKUP(CONCATENATE(R248," ",(S248-3)),$Z$2:AD248,5,0)),IF(S248&lt;&gt;3,"",VLOOKUP(CONCATENATE(R248," ",(S248-2)),$Z$2:AD248,5,0)))</f>
        <v/>
      </c>
      <c r="AB248" s="33" t="str">
        <f>IF(K248="M",IF(S248&lt;&gt;4,"",VLOOKUP(CONCATENATE(R248," ",(S248-2)),$Z$2:AD248,5,0)),IF(S248&lt;&gt;3,"",VLOOKUP(CONCATENATE(R248," ",(S248-1)),$Z$2:AD248,5,0)))</f>
        <v/>
      </c>
      <c r="AC248" s="33" t="str">
        <f>IF(K248="M",IF(S248&lt;&gt;4,"",VLOOKUP(CONCATENATE(R248," ",(S248-1)),$Z$2:AD248,5,0)),IF(S248&lt;&gt;3,"",VLOOKUP(CONCATENATE(R248," ",(S248)),$Z$2:AD248,5,0)))</f>
        <v/>
      </c>
      <c r="AD248" s="33" t="str">
        <f t="shared" si="55"/>
        <v/>
      </c>
    </row>
    <row r="249" spans="1:30" x14ac:dyDescent="0.25">
      <c r="A249" s="65" t="str">
        <f t="shared" si="47"/>
        <v/>
      </c>
      <c r="B249" s="65" t="str">
        <f t="shared" si="48"/>
        <v/>
      </c>
      <c r="C249" s="103">
        <v>248</v>
      </c>
      <c r="D249" s="99"/>
      <c r="E249" s="100">
        <f t="shared" si="56"/>
        <v>1</v>
      </c>
      <c r="F249" s="100"/>
      <c r="G249" s="100"/>
      <c r="H249" s="107" t="str">
        <f t="shared" si="51"/>
        <v/>
      </c>
      <c r="I249" s="108" t="str">
        <f>IF(D249="","",VLOOKUP(D249,ENTRANTS!$A$1:$H$1000,2,0))</f>
        <v/>
      </c>
      <c r="J249" s="108" t="str">
        <f>IF(D249="","",VLOOKUP(D249,ENTRANTS!$A$1:$H$1000,3,0))</f>
        <v/>
      </c>
      <c r="K249" s="103" t="str">
        <f>IF(D249="","",LEFT(VLOOKUP(D249,ENTRANTS!$A$1:$H$1000,5,0),1))</f>
        <v/>
      </c>
      <c r="L249" s="103" t="str">
        <f>IF(D249="","",COUNTIF($K$2:K249,K249))</f>
        <v/>
      </c>
      <c r="M249" s="103" t="str">
        <f>IF(D249="","",VLOOKUP(D249,ENTRANTS!$A$1:$H$1000,4,0))</f>
        <v/>
      </c>
      <c r="N249" s="103" t="str">
        <f>IF(D249="","",COUNTIF($M$2:M249,M249))</f>
        <v/>
      </c>
      <c r="O249" s="108" t="str">
        <f>IF(D249="","",VLOOKUP(D249,ENTRANTS!$A$1:$H$1000,6,0))</f>
        <v/>
      </c>
      <c r="P249" s="86" t="str">
        <f t="shared" si="52"/>
        <v/>
      </c>
      <c r="Q249" s="31"/>
      <c r="R249" s="3" t="str">
        <f t="shared" si="53"/>
        <v/>
      </c>
      <c r="S249" s="4" t="str">
        <f>IF(D249="","",COUNTIF($R$2:R249,R249))</f>
        <v/>
      </c>
      <c r="T249" s="5" t="str">
        <f t="shared" si="57"/>
        <v/>
      </c>
      <c r="U249" s="35" t="str">
        <f>IF(AND(S249=4,K249="M",NOT(O249="Unattached")),SUMIF(R$2:R249,R249,L$2:L249),"")</f>
        <v/>
      </c>
      <c r="V249" s="5" t="str">
        <f t="shared" si="58"/>
        <v/>
      </c>
      <c r="W249" s="35" t="str">
        <f>IF(AND(S249=3,K249="F",NOT(O249="Unattached")),SUMIF(R$2:R249,R249,L$2:L249),"")</f>
        <v/>
      </c>
      <c r="X249" s="6" t="str">
        <f t="shared" si="49"/>
        <v/>
      </c>
      <c r="Y249" s="6" t="str">
        <f t="shared" si="54"/>
        <v/>
      </c>
      <c r="Z249" s="33" t="str">
        <f t="shared" si="50"/>
        <v xml:space="preserve"> </v>
      </c>
      <c r="AA249" s="33" t="str">
        <f>IF(K249="M",IF(S249&lt;&gt;4,"",VLOOKUP(CONCATENATE(R249," ",(S249-3)),$Z$2:AD249,5,0)),IF(S249&lt;&gt;3,"",VLOOKUP(CONCATENATE(R249," ",(S249-2)),$Z$2:AD249,5,0)))</f>
        <v/>
      </c>
      <c r="AB249" s="33" t="str">
        <f>IF(K249="M",IF(S249&lt;&gt;4,"",VLOOKUP(CONCATENATE(R249," ",(S249-2)),$Z$2:AD249,5,0)),IF(S249&lt;&gt;3,"",VLOOKUP(CONCATENATE(R249," ",(S249-1)),$Z$2:AD249,5,0)))</f>
        <v/>
      </c>
      <c r="AC249" s="33" t="str">
        <f>IF(K249="M",IF(S249&lt;&gt;4,"",VLOOKUP(CONCATENATE(R249," ",(S249-1)),$Z$2:AD249,5,0)),IF(S249&lt;&gt;3,"",VLOOKUP(CONCATENATE(R249," ",(S249)),$Z$2:AD249,5,0)))</f>
        <v/>
      </c>
      <c r="AD249" s="33" t="str">
        <f t="shared" si="55"/>
        <v/>
      </c>
    </row>
    <row r="250" spans="1:30" x14ac:dyDescent="0.25">
      <c r="A250" s="65" t="str">
        <f t="shared" si="47"/>
        <v/>
      </c>
      <c r="B250" s="65" t="str">
        <f t="shared" si="48"/>
        <v/>
      </c>
      <c r="C250" s="103">
        <v>249</v>
      </c>
      <c r="D250" s="99"/>
      <c r="E250" s="100">
        <f t="shared" si="56"/>
        <v>1</v>
      </c>
      <c r="F250" s="100"/>
      <c r="G250" s="100"/>
      <c r="H250" s="107" t="str">
        <f t="shared" si="51"/>
        <v/>
      </c>
      <c r="I250" s="108" t="str">
        <f>IF(D250="","",VLOOKUP(D250,ENTRANTS!$A$1:$H$1000,2,0))</f>
        <v/>
      </c>
      <c r="J250" s="108" t="str">
        <f>IF(D250="","",VLOOKUP(D250,ENTRANTS!$A$1:$H$1000,3,0))</f>
        <v/>
      </c>
      <c r="K250" s="103" t="str">
        <f>IF(D250="","",LEFT(VLOOKUP(D250,ENTRANTS!$A$1:$H$1000,5,0),1))</f>
        <v/>
      </c>
      <c r="L250" s="103" t="str">
        <f>IF(D250="","",COUNTIF($K$2:K250,K250))</f>
        <v/>
      </c>
      <c r="M250" s="103" t="str">
        <f>IF(D250="","",VLOOKUP(D250,ENTRANTS!$A$1:$H$1000,4,0))</f>
        <v/>
      </c>
      <c r="N250" s="103" t="str">
        <f>IF(D250="","",COUNTIF($M$2:M250,M250))</f>
        <v/>
      </c>
      <c r="O250" s="108" t="str">
        <f>IF(D250="","",VLOOKUP(D250,ENTRANTS!$A$1:$H$1000,6,0))</f>
        <v/>
      </c>
      <c r="P250" s="86" t="str">
        <f t="shared" si="52"/>
        <v/>
      </c>
      <c r="Q250" s="31"/>
      <c r="R250" s="3" t="str">
        <f t="shared" si="53"/>
        <v/>
      </c>
      <c r="S250" s="4" t="str">
        <f>IF(D250="","",COUNTIF($R$2:R250,R250))</f>
        <v/>
      </c>
      <c r="T250" s="5" t="str">
        <f t="shared" si="57"/>
        <v/>
      </c>
      <c r="U250" s="35" t="str">
        <f>IF(AND(S250=4,K250="M",NOT(O250="Unattached")),SUMIF(R$2:R250,R250,L$2:L250),"")</f>
        <v/>
      </c>
      <c r="V250" s="5" t="str">
        <f t="shared" si="58"/>
        <v/>
      </c>
      <c r="W250" s="35" t="str">
        <f>IF(AND(S250=3,K250="F",NOT(O250="Unattached")),SUMIF(R$2:R250,R250,L$2:L250),"")</f>
        <v/>
      </c>
      <c r="X250" s="6" t="str">
        <f t="shared" si="49"/>
        <v/>
      </c>
      <c r="Y250" s="6" t="str">
        <f t="shared" si="54"/>
        <v/>
      </c>
      <c r="Z250" s="33" t="str">
        <f t="shared" si="50"/>
        <v xml:space="preserve"> </v>
      </c>
      <c r="AA250" s="33" t="str">
        <f>IF(K250="M",IF(S250&lt;&gt;4,"",VLOOKUP(CONCATENATE(R250," ",(S250-3)),$Z$2:AD250,5,0)),IF(S250&lt;&gt;3,"",VLOOKUP(CONCATENATE(R250," ",(S250-2)),$Z$2:AD250,5,0)))</f>
        <v/>
      </c>
      <c r="AB250" s="33" t="str">
        <f>IF(K250="M",IF(S250&lt;&gt;4,"",VLOOKUP(CONCATENATE(R250," ",(S250-2)),$Z$2:AD250,5,0)),IF(S250&lt;&gt;3,"",VLOOKUP(CONCATENATE(R250," ",(S250-1)),$Z$2:AD250,5,0)))</f>
        <v/>
      </c>
      <c r="AC250" s="33" t="str">
        <f>IF(K250="M",IF(S250&lt;&gt;4,"",VLOOKUP(CONCATENATE(R250," ",(S250-1)),$Z$2:AD250,5,0)),IF(S250&lt;&gt;3,"",VLOOKUP(CONCATENATE(R250," ",(S250)),$Z$2:AD250,5,0)))</f>
        <v/>
      </c>
      <c r="AD250" s="33" t="str">
        <f t="shared" si="55"/>
        <v/>
      </c>
    </row>
    <row r="251" spans="1:30" x14ac:dyDescent="0.25">
      <c r="A251" s="65" t="str">
        <f t="shared" si="47"/>
        <v/>
      </c>
      <c r="B251" s="65" t="str">
        <f t="shared" si="48"/>
        <v/>
      </c>
      <c r="C251" s="103">
        <v>250</v>
      </c>
      <c r="D251" s="99"/>
      <c r="E251" s="100">
        <f t="shared" si="56"/>
        <v>1</v>
      </c>
      <c r="F251" s="100"/>
      <c r="G251" s="100"/>
      <c r="H251" s="107" t="str">
        <f t="shared" si="51"/>
        <v/>
      </c>
      <c r="I251" s="108" t="str">
        <f>IF(D251="","",VLOOKUP(D251,ENTRANTS!$A$1:$H$1000,2,0))</f>
        <v/>
      </c>
      <c r="J251" s="108" t="str">
        <f>IF(D251="","",VLOOKUP(D251,ENTRANTS!$A$1:$H$1000,3,0))</f>
        <v/>
      </c>
      <c r="K251" s="103" t="str">
        <f>IF(D251="","",LEFT(VLOOKUP(D251,ENTRANTS!$A$1:$H$1000,5,0),1))</f>
        <v/>
      </c>
      <c r="L251" s="103" t="str">
        <f>IF(D251="","",COUNTIF($K$2:K251,K251))</f>
        <v/>
      </c>
      <c r="M251" s="103" t="str">
        <f>IF(D251="","",VLOOKUP(D251,ENTRANTS!$A$1:$H$1000,4,0))</f>
        <v/>
      </c>
      <c r="N251" s="103" t="str">
        <f>IF(D251="","",COUNTIF($M$2:M251,M251))</f>
        <v/>
      </c>
      <c r="O251" s="108" t="str">
        <f>IF(D251="","",VLOOKUP(D251,ENTRANTS!$A$1:$H$1000,6,0))</f>
        <v/>
      </c>
      <c r="P251" s="86" t="str">
        <f t="shared" si="52"/>
        <v/>
      </c>
      <c r="Q251" s="31"/>
      <c r="R251" s="3" t="str">
        <f t="shared" si="53"/>
        <v/>
      </c>
      <c r="S251" s="4" t="str">
        <f>IF(D251="","",COUNTIF($R$2:R251,R251))</f>
        <v/>
      </c>
      <c r="T251" s="5" t="str">
        <f t="shared" si="57"/>
        <v/>
      </c>
      <c r="U251" s="35" t="str">
        <f>IF(AND(S251=4,K251="M",NOT(O251="Unattached")),SUMIF(R$2:R251,R251,L$2:L251),"")</f>
        <v/>
      </c>
      <c r="V251" s="5" t="str">
        <f t="shared" si="58"/>
        <v/>
      </c>
      <c r="W251" s="35" t="str">
        <f>IF(AND(S251=3,K251="F",NOT(O251="Unattached")),SUMIF(R$2:R251,R251,L$2:L251),"")</f>
        <v/>
      </c>
      <c r="X251" s="6" t="str">
        <f t="shared" si="49"/>
        <v/>
      </c>
      <c r="Y251" s="6" t="str">
        <f t="shared" si="54"/>
        <v/>
      </c>
      <c r="Z251" s="33" t="str">
        <f t="shared" si="50"/>
        <v xml:space="preserve"> </v>
      </c>
      <c r="AA251" s="33" t="str">
        <f>IF(K251="M",IF(S251&lt;&gt;4,"",VLOOKUP(CONCATENATE(R251," ",(S251-3)),$Z$2:AD251,5,0)),IF(S251&lt;&gt;3,"",VLOOKUP(CONCATENATE(R251," ",(S251-2)),$Z$2:AD251,5,0)))</f>
        <v/>
      </c>
      <c r="AB251" s="33" t="str">
        <f>IF(K251="M",IF(S251&lt;&gt;4,"",VLOOKUP(CONCATENATE(R251," ",(S251-2)),$Z$2:AD251,5,0)),IF(S251&lt;&gt;3,"",VLOOKUP(CONCATENATE(R251," ",(S251-1)),$Z$2:AD251,5,0)))</f>
        <v/>
      </c>
      <c r="AC251" s="33" t="str">
        <f>IF(K251="M",IF(S251&lt;&gt;4,"",VLOOKUP(CONCATENATE(R251," ",(S251-1)),$Z$2:AD251,5,0)),IF(S251&lt;&gt;3,"",VLOOKUP(CONCATENATE(R251," ",(S251)),$Z$2:AD251,5,0)))</f>
        <v/>
      </c>
      <c r="AD251" s="33" t="str">
        <f t="shared" si="55"/>
        <v/>
      </c>
    </row>
    <row r="252" spans="1:30" x14ac:dyDescent="0.25">
      <c r="A252" s="65" t="str">
        <f t="shared" si="47"/>
        <v/>
      </c>
      <c r="B252" s="65" t="str">
        <f t="shared" si="48"/>
        <v/>
      </c>
      <c r="C252" s="103">
        <v>251</v>
      </c>
      <c r="D252" s="99"/>
      <c r="E252" s="100">
        <f t="shared" si="56"/>
        <v>1</v>
      </c>
      <c r="F252" s="100"/>
      <c r="G252" s="100"/>
      <c r="H252" s="107" t="str">
        <f t="shared" si="51"/>
        <v/>
      </c>
      <c r="I252" s="108" t="str">
        <f>IF(D252="","",VLOOKUP(D252,ENTRANTS!$A$1:$H$1000,2,0))</f>
        <v/>
      </c>
      <c r="J252" s="108" t="str">
        <f>IF(D252="","",VLOOKUP(D252,ENTRANTS!$A$1:$H$1000,3,0))</f>
        <v/>
      </c>
      <c r="K252" s="103" t="str">
        <f>IF(D252="","",LEFT(VLOOKUP(D252,ENTRANTS!$A$1:$H$1000,5,0),1))</f>
        <v/>
      </c>
      <c r="L252" s="103" t="str">
        <f>IF(D252="","",COUNTIF($K$2:K252,K252))</f>
        <v/>
      </c>
      <c r="M252" s="103" t="str">
        <f>IF(D252="","",VLOOKUP(D252,ENTRANTS!$A$1:$H$1000,4,0))</f>
        <v/>
      </c>
      <c r="N252" s="103" t="str">
        <f>IF(D252="","",COUNTIF($M$2:M252,M252))</f>
        <v/>
      </c>
      <c r="O252" s="108" t="str">
        <f>IF(D252="","",VLOOKUP(D252,ENTRANTS!$A$1:$H$1000,6,0))</f>
        <v/>
      </c>
      <c r="P252" s="86" t="str">
        <f t="shared" si="52"/>
        <v/>
      </c>
      <c r="Q252" s="31"/>
      <c r="R252" s="3" t="str">
        <f t="shared" si="53"/>
        <v/>
      </c>
      <c r="S252" s="4" t="str">
        <f>IF(D252="","",COUNTIF($R$2:R252,R252))</f>
        <v/>
      </c>
      <c r="T252" s="5" t="str">
        <f t="shared" si="57"/>
        <v/>
      </c>
      <c r="U252" s="35" t="str">
        <f>IF(AND(S252=4,K252="M",NOT(O252="Unattached")),SUMIF(R$2:R252,R252,L$2:L252),"")</f>
        <v/>
      </c>
      <c r="V252" s="5" t="str">
        <f t="shared" si="58"/>
        <v/>
      </c>
      <c r="W252" s="35" t="str">
        <f>IF(AND(S252=3,K252="F",NOT(O252="Unattached")),SUMIF(R$2:R252,R252,L$2:L252),"")</f>
        <v/>
      </c>
      <c r="X252" s="6" t="str">
        <f t="shared" si="49"/>
        <v/>
      </c>
      <c r="Y252" s="6" t="str">
        <f t="shared" si="54"/>
        <v/>
      </c>
      <c r="Z252" s="33" t="str">
        <f t="shared" si="50"/>
        <v xml:space="preserve"> </v>
      </c>
      <c r="AA252" s="33" t="str">
        <f>IF(K252="M",IF(S252&lt;&gt;4,"",VLOOKUP(CONCATENATE(R252," ",(S252-3)),$Z$2:AD252,5,0)),IF(S252&lt;&gt;3,"",VLOOKUP(CONCATENATE(R252," ",(S252-2)),$Z$2:AD252,5,0)))</f>
        <v/>
      </c>
      <c r="AB252" s="33" t="str">
        <f>IF(K252="M",IF(S252&lt;&gt;4,"",VLOOKUP(CONCATENATE(R252," ",(S252-2)),$Z$2:AD252,5,0)),IF(S252&lt;&gt;3,"",VLOOKUP(CONCATENATE(R252," ",(S252-1)),$Z$2:AD252,5,0)))</f>
        <v/>
      </c>
      <c r="AC252" s="33" t="str">
        <f>IF(K252="M",IF(S252&lt;&gt;4,"",VLOOKUP(CONCATENATE(R252," ",(S252-1)),$Z$2:AD252,5,0)),IF(S252&lt;&gt;3,"",VLOOKUP(CONCATENATE(R252," ",(S252)),$Z$2:AD252,5,0)))</f>
        <v/>
      </c>
      <c r="AD252" s="33" t="str">
        <f t="shared" si="55"/>
        <v/>
      </c>
    </row>
    <row r="253" spans="1:30" x14ac:dyDescent="0.25">
      <c r="A253" s="65" t="str">
        <f t="shared" si="47"/>
        <v/>
      </c>
      <c r="B253" s="65" t="str">
        <f t="shared" si="48"/>
        <v/>
      </c>
      <c r="C253" s="103">
        <v>252</v>
      </c>
      <c r="D253" s="99"/>
      <c r="E253" s="100">
        <f t="shared" si="56"/>
        <v>1</v>
      </c>
      <c r="F253" s="100"/>
      <c r="G253" s="100"/>
      <c r="H253" s="107" t="str">
        <f t="shared" si="51"/>
        <v/>
      </c>
      <c r="I253" s="108" t="str">
        <f>IF(D253="","",VLOOKUP(D253,ENTRANTS!$A$1:$H$1000,2,0))</f>
        <v/>
      </c>
      <c r="J253" s="108" t="str">
        <f>IF(D253="","",VLOOKUP(D253,ENTRANTS!$A$1:$H$1000,3,0))</f>
        <v/>
      </c>
      <c r="K253" s="103" t="str">
        <f>IF(D253="","",LEFT(VLOOKUP(D253,ENTRANTS!$A$1:$H$1000,5,0),1))</f>
        <v/>
      </c>
      <c r="L253" s="103" t="str">
        <f>IF(D253="","",COUNTIF($K$2:K253,K253))</f>
        <v/>
      </c>
      <c r="M253" s="103" t="str">
        <f>IF(D253="","",VLOOKUP(D253,ENTRANTS!$A$1:$H$1000,4,0))</f>
        <v/>
      </c>
      <c r="N253" s="103" t="str">
        <f>IF(D253="","",COUNTIF($M$2:M253,M253))</f>
        <v/>
      </c>
      <c r="O253" s="108" t="str">
        <f>IF(D253="","",VLOOKUP(D253,ENTRANTS!$A$1:$H$1000,6,0))</f>
        <v/>
      </c>
      <c r="P253" s="86" t="str">
        <f t="shared" si="52"/>
        <v/>
      </c>
      <c r="Q253" s="31"/>
      <c r="R253" s="3" t="str">
        <f t="shared" si="53"/>
        <v/>
      </c>
      <c r="S253" s="4" t="str">
        <f>IF(D253="","",COUNTIF($R$2:R253,R253))</f>
        <v/>
      </c>
      <c r="T253" s="5" t="str">
        <f t="shared" si="57"/>
        <v/>
      </c>
      <c r="U253" s="35" t="str">
        <f>IF(AND(S253=4,K253="M",NOT(O253="Unattached")),SUMIF(R$2:R253,R253,L$2:L253),"")</f>
        <v/>
      </c>
      <c r="V253" s="5" t="str">
        <f t="shared" si="58"/>
        <v/>
      </c>
      <c r="W253" s="35" t="str">
        <f>IF(AND(S253=3,K253="F",NOT(O253="Unattached")),SUMIF(R$2:R253,R253,L$2:L253),"")</f>
        <v/>
      </c>
      <c r="X253" s="6" t="str">
        <f t="shared" si="49"/>
        <v/>
      </c>
      <c r="Y253" s="6" t="str">
        <f t="shared" si="54"/>
        <v/>
      </c>
      <c r="Z253" s="33" t="str">
        <f t="shared" si="50"/>
        <v xml:space="preserve"> </v>
      </c>
      <c r="AA253" s="33" t="str">
        <f>IF(K253="M",IF(S253&lt;&gt;4,"",VLOOKUP(CONCATENATE(R253," ",(S253-3)),$Z$2:AD253,5,0)),IF(S253&lt;&gt;3,"",VLOOKUP(CONCATENATE(R253," ",(S253-2)),$Z$2:AD253,5,0)))</f>
        <v/>
      </c>
      <c r="AB253" s="33" t="str">
        <f>IF(K253="M",IF(S253&lt;&gt;4,"",VLOOKUP(CONCATENATE(R253," ",(S253-2)),$Z$2:AD253,5,0)),IF(S253&lt;&gt;3,"",VLOOKUP(CONCATENATE(R253," ",(S253-1)),$Z$2:AD253,5,0)))</f>
        <v/>
      </c>
      <c r="AC253" s="33" t="str">
        <f>IF(K253="M",IF(S253&lt;&gt;4,"",VLOOKUP(CONCATENATE(R253," ",(S253-1)),$Z$2:AD253,5,0)),IF(S253&lt;&gt;3,"",VLOOKUP(CONCATENATE(R253," ",(S253)),$Z$2:AD253,5,0)))</f>
        <v/>
      </c>
      <c r="AD253" s="33" t="str">
        <f t="shared" si="55"/>
        <v/>
      </c>
    </row>
    <row r="254" spans="1:30" x14ac:dyDescent="0.25">
      <c r="A254" s="65" t="str">
        <f t="shared" si="47"/>
        <v/>
      </c>
      <c r="B254" s="65" t="str">
        <f t="shared" si="48"/>
        <v/>
      </c>
      <c r="C254" s="103">
        <v>253</v>
      </c>
      <c r="D254" s="99"/>
      <c r="E254" s="100">
        <f t="shared" si="56"/>
        <v>1</v>
      </c>
      <c r="F254" s="100"/>
      <c r="G254" s="100"/>
      <c r="H254" s="107" t="str">
        <f t="shared" si="51"/>
        <v/>
      </c>
      <c r="I254" s="108" t="str">
        <f>IF(D254="","",VLOOKUP(D254,ENTRANTS!$A$1:$H$1000,2,0))</f>
        <v/>
      </c>
      <c r="J254" s="108" t="str">
        <f>IF(D254="","",VLOOKUP(D254,ENTRANTS!$A$1:$H$1000,3,0))</f>
        <v/>
      </c>
      <c r="K254" s="103" t="str">
        <f>IF(D254="","",LEFT(VLOOKUP(D254,ENTRANTS!$A$1:$H$1000,5,0),1))</f>
        <v/>
      </c>
      <c r="L254" s="103" t="str">
        <f>IF(D254="","",COUNTIF($K$2:K254,K254))</f>
        <v/>
      </c>
      <c r="M254" s="103" t="str">
        <f>IF(D254="","",VLOOKUP(D254,ENTRANTS!$A$1:$H$1000,4,0))</f>
        <v/>
      </c>
      <c r="N254" s="103" t="str">
        <f>IF(D254="","",COUNTIF($M$2:M254,M254))</f>
        <v/>
      </c>
      <c r="O254" s="108" t="str">
        <f>IF(D254="","",VLOOKUP(D254,ENTRANTS!$A$1:$H$1000,6,0))</f>
        <v/>
      </c>
      <c r="P254" s="86" t="str">
        <f t="shared" si="52"/>
        <v/>
      </c>
      <c r="Q254" s="31"/>
      <c r="R254" s="3" t="str">
        <f t="shared" si="53"/>
        <v/>
      </c>
      <c r="S254" s="4" t="str">
        <f>IF(D254="","",COUNTIF($R$2:R254,R254))</f>
        <v/>
      </c>
      <c r="T254" s="5" t="str">
        <f t="shared" si="57"/>
        <v/>
      </c>
      <c r="U254" s="35" t="str">
        <f>IF(AND(S254=4,K254="M",NOT(O254="Unattached")),SUMIF(R$2:R254,R254,L$2:L254),"")</f>
        <v/>
      </c>
      <c r="V254" s="5" t="str">
        <f t="shared" si="58"/>
        <v/>
      </c>
      <c r="W254" s="35" t="str">
        <f>IF(AND(S254=3,K254="F",NOT(O254="Unattached")),SUMIF(R$2:R254,R254,L$2:L254),"")</f>
        <v/>
      </c>
      <c r="X254" s="6" t="str">
        <f t="shared" si="49"/>
        <v/>
      </c>
      <c r="Y254" s="6" t="str">
        <f t="shared" si="54"/>
        <v/>
      </c>
      <c r="Z254" s="33" t="str">
        <f t="shared" si="50"/>
        <v xml:space="preserve"> </v>
      </c>
      <c r="AA254" s="33" t="str">
        <f>IF(K254="M",IF(S254&lt;&gt;4,"",VLOOKUP(CONCATENATE(R254," ",(S254-3)),$Z$2:AD254,5,0)),IF(S254&lt;&gt;3,"",VLOOKUP(CONCATENATE(R254," ",(S254-2)),$Z$2:AD254,5,0)))</f>
        <v/>
      </c>
      <c r="AB254" s="33" t="str">
        <f>IF(K254="M",IF(S254&lt;&gt;4,"",VLOOKUP(CONCATENATE(R254," ",(S254-2)),$Z$2:AD254,5,0)),IF(S254&lt;&gt;3,"",VLOOKUP(CONCATENATE(R254," ",(S254-1)),$Z$2:AD254,5,0)))</f>
        <v/>
      </c>
      <c r="AC254" s="33" t="str">
        <f>IF(K254="M",IF(S254&lt;&gt;4,"",VLOOKUP(CONCATENATE(R254," ",(S254-1)),$Z$2:AD254,5,0)),IF(S254&lt;&gt;3,"",VLOOKUP(CONCATENATE(R254," ",(S254)),$Z$2:AD254,5,0)))</f>
        <v/>
      </c>
      <c r="AD254" s="33" t="str">
        <f t="shared" si="55"/>
        <v/>
      </c>
    </row>
    <row r="255" spans="1:30" x14ac:dyDescent="0.25">
      <c r="A255" s="65" t="str">
        <f t="shared" si="47"/>
        <v/>
      </c>
      <c r="B255" s="65" t="str">
        <f t="shared" si="48"/>
        <v/>
      </c>
      <c r="C255" s="103">
        <v>254</v>
      </c>
      <c r="D255" s="99"/>
      <c r="E255" s="100">
        <f t="shared" si="56"/>
        <v>1</v>
      </c>
      <c r="F255" s="100"/>
      <c r="G255" s="100"/>
      <c r="H255" s="107" t="str">
        <f t="shared" si="51"/>
        <v/>
      </c>
      <c r="I255" s="108" t="str">
        <f>IF(D255="","",VLOOKUP(D255,ENTRANTS!$A$1:$H$1000,2,0))</f>
        <v/>
      </c>
      <c r="J255" s="108" t="str">
        <f>IF(D255="","",VLOOKUP(D255,ENTRANTS!$A$1:$H$1000,3,0))</f>
        <v/>
      </c>
      <c r="K255" s="103" t="str">
        <f>IF(D255="","",LEFT(VLOOKUP(D255,ENTRANTS!$A$1:$H$1000,5,0),1))</f>
        <v/>
      </c>
      <c r="L255" s="103" t="str">
        <f>IF(D255="","",COUNTIF($K$2:K255,K255))</f>
        <v/>
      </c>
      <c r="M255" s="103" t="str">
        <f>IF(D255="","",VLOOKUP(D255,ENTRANTS!$A$1:$H$1000,4,0))</f>
        <v/>
      </c>
      <c r="N255" s="103" t="str">
        <f>IF(D255="","",COUNTIF($M$2:M255,M255))</f>
        <v/>
      </c>
      <c r="O255" s="108" t="str">
        <f>IF(D255="","",VLOOKUP(D255,ENTRANTS!$A$1:$H$1000,6,0))</f>
        <v/>
      </c>
      <c r="P255" s="86" t="str">
        <f t="shared" si="52"/>
        <v/>
      </c>
      <c r="Q255" s="31"/>
      <c r="R255" s="3" t="str">
        <f t="shared" si="53"/>
        <v/>
      </c>
      <c r="S255" s="4" t="str">
        <f>IF(D255="","",COUNTIF($R$2:R255,R255))</f>
        <v/>
      </c>
      <c r="T255" s="5" t="str">
        <f t="shared" si="57"/>
        <v/>
      </c>
      <c r="U255" s="35" t="str">
        <f>IF(AND(S255=4,K255="M",NOT(O255="Unattached")),SUMIF(R$2:R255,R255,L$2:L255),"")</f>
        <v/>
      </c>
      <c r="V255" s="5" t="str">
        <f t="shared" si="58"/>
        <v/>
      </c>
      <c r="W255" s="35" t="str">
        <f>IF(AND(S255=3,K255="F",NOT(O255="Unattached")),SUMIF(R$2:R255,R255,L$2:L255),"")</f>
        <v/>
      </c>
      <c r="X255" s="6" t="str">
        <f t="shared" si="49"/>
        <v/>
      </c>
      <c r="Y255" s="6" t="str">
        <f t="shared" si="54"/>
        <v/>
      </c>
      <c r="Z255" s="33" t="str">
        <f t="shared" si="50"/>
        <v xml:space="preserve"> </v>
      </c>
      <c r="AA255" s="33" t="str">
        <f>IF(K255="M",IF(S255&lt;&gt;4,"",VLOOKUP(CONCATENATE(R255," ",(S255-3)),$Z$2:AD255,5,0)),IF(S255&lt;&gt;3,"",VLOOKUP(CONCATENATE(R255," ",(S255-2)),$Z$2:AD255,5,0)))</f>
        <v/>
      </c>
      <c r="AB255" s="33" t="str">
        <f>IF(K255="M",IF(S255&lt;&gt;4,"",VLOOKUP(CONCATENATE(R255," ",(S255-2)),$Z$2:AD255,5,0)),IF(S255&lt;&gt;3,"",VLOOKUP(CONCATENATE(R255," ",(S255-1)),$Z$2:AD255,5,0)))</f>
        <v/>
      </c>
      <c r="AC255" s="33" t="str">
        <f>IF(K255="M",IF(S255&lt;&gt;4,"",VLOOKUP(CONCATENATE(R255," ",(S255-1)),$Z$2:AD255,5,0)),IF(S255&lt;&gt;3,"",VLOOKUP(CONCATENATE(R255," ",(S255)),$Z$2:AD255,5,0)))</f>
        <v/>
      </c>
      <c r="AD255" s="33" t="str">
        <f t="shared" si="55"/>
        <v/>
      </c>
    </row>
    <row r="256" spans="1:30" x14ac:dyDescent="0.25">
      <c r="A256" s="65" t="str">
        <f t="shared" si="47"/>
        <v/>
      </c>
      <c r="B256" s="65" t="str">
        <f t="shared" si="48"/>
        <v/>
      </c>
      <c r="C256" s="103">
        <v>255</v>
      </c>
      <c r="D256" s="99"/>
      <c r="E256" s="100">
        <f t="shared" si="56"/>
        <v>1</v>
      </c>
      <c r="F256" s="100"/>
      <c r="G256" s="100"/>
      <c r="H256" s="107" t="str">
        <f t="shared" si="51"/>
        <v/>
      </c>
      <c r="I256" s="108" t="str">
        <f>IF(D256="","",VLOOKUP(D256,ENTRANTS!$A$1:$H$1000,2,0))</f>
        <v/>
      </c>
      <c r="J256" s="108" t="str">
        <f>IF(D256="","",VLOOKUP(D256,ENTRANTS!$A$1:$H$1000,3,0))</f>
        <v/>
      </c>
      <c r="K256" s="103" t="str">
        <f>IF(D256="","",LEFT(VLOOKUP(D256,ENTRANTS!$A$1:$H$1000,5,0),1))</f>
        <v/>
      </c>
      <c r="L256" s="103" t="str">
        <f>IF(D256="","",COUNTIF($K$2:K256,K256))</f>
        <v/>
      </c>
      <c r="M256" s="103" t="str">
        <f>IF(D256="","",VLOOKUP(D256,ENTRANTS!$A$1:$H$1000,4,0))</f>
        <v/>
      </c>
      <c r="N256" s="103" t="str">
        <f>IF(D256="","",COUNTIF($M$2:M256,M256))</f>
        <v/>
      </c>
      <c r="O256" s="108" t="str">
        <f>IF(D256="","",VLOOKUP(D256,ENTRANTS!$A$1:$H$1000,6,0))</f>
        <v/>
      </c>
      <c r="P256" s="86" t="str">
        <f t="shared" si="52"/>
        <v/>
      </c>
      <c r="Q256" s="31"/>
      <c r="R256" s="3" t="str">
        <f t="shared" si="53"/>
        <v/>
      </c>
      <c r="S256" s="4" t="str">
        <f>IF(D256="","",COUNTIF($R$2:R256,R256))</f>
        <v/>
      </c>
      <c r="T256" s="5" t="str">
        <f t="shared" si="57"/>
        <v/>
      </c>
      <c r="U256" s="35" t="str">
        <f>IF(AND(S256=4,K256="M",NOT(O256="Unattached")),SUMIF(R$2:R256,R256,L$2:L256),"")</f>
        <v/>
      </c>
      <c r="V256" s="5" t="str">
        <f t="shared" si="58"/>
        <v/>
      </c>
      <c r="W256" s="35" t="str">
        <f>IF(AND(S256=3,K256="F",NOT(O256="Unattached")),SUMIF(R$2:R256,R256,L$2:L256),"")</f>
        <v/>
      </c>
      <c r="X256" s="6" t="str">
        <f t="shared" si="49"/>
        <v/>
      </c>
      <c r="Y256" s="6" t="str">
        <f t="shared" si="54"/>
        <v/>
      </c>
      <c r="Z256" s="33" t="str">
        <f t="shared" si="50"/>
        <v xml:space="preserve"> </v>
      </c>
      <c r="AA256" s="33" t="str">
        <f>IF(K256="M",IF(S256&lt;&gt;4,"",VLOOKUP(CONCATENATE(R256," ",(S256-3)),$Z$2:AD256,5,0)),IF(S256&lt;&gt;3,"",VLOOKUP(CONCATENATE(R256," ",(S256-2)),$Z$2:AD256,5,0)))</f>
        <v/>
      </c>
      <c r="AB256" s="33" t="str">
        <f>IF(K256="M",IF(S256&lt;&gt;4,"",VLOOKUP(CONCATENATE(R256," ",(S256-2)),$Z$2:AD256,5,0)),IF(S256&lt;&gt;3,"",VLOOKUP(CONCATENATE(R256," ",(S256-1)),$Z$2:AD256,5,0)))</f>
        <v/>
      </c>
      <c r="AC256" s="33" t="str">
        <f>IF(K256="M",IF(S256&lt;&gt;4,"",VLOOKUP(CONCATENATE(R256," ",(S256-1)),$Z$2:AD256,5,0)),IF(S256&lt;&gt;3,"",VLOOKUP(CONCATENATE(R256," ",(S256)),$Z$2:AD256,5,0)))</f>
        <v/>
      </c>
      <c r="AD256" s="33" t="str">
        <f t="shared" si="55"/>
        <v/>
      </c>
    </row>
    <row r="257" spans="1:30" x14ac:dyDescent="0.25">
      <c r="A257" s="65" t="str">
        <f t="shared" si="47"/>
        <v/>
      </c>
      <c r="B257" s="65" t="str">
        <f t="shared" si="48"/>
        <v/>
      </c>
      <c r="C257" s="103">
        <v>256</v>
      </c>
      <c r="D257" s="99"/>
      <c r="E257" s="100">
        <f t="shared" si="56"/>
        <v>1</v>
      </c>
      <c r="F257" s="100"/>
      <c r="G257" s="100"/>
      <c r="H257" s="107" t="str">
        <f t="shared" si="51"/>
        <v/>
      </c>
      <c r="I257" s="108" t="str">
        <f>IF(D257="","",VLOOKUP(D257,ENTRANTS!$A$1:$H$1000,2,0))</f>
        <v/>
      </c>
      <c r="J257" s="108" t="str">
        <f>IF(D257="","",VLOOKUP(D257,ENTRANTS!$A$1:$H$1000,3,0))</f>
        <v/>
      </c>
      <c r="K257" s="103" t="str">
        <f>IF(D257="","",LEFT(VLOOKUP(D257,ENTRANTS!$A$1:$H$1000,5,0),1))</f>
        <v/>
      </c>
      <c r="L257" s="103" t="str">
        <f>IF(D257="","",COUNTIF($K$2:K257,K257))</f>
        <v/>
      </c>
      <c r="M257" s="103" t="str">
        <f>IF(D257="","",VLOOKUP(D257,ENTRANTS!$A$1:$H$1000,4,0))</f>
        <v/>
      </c>
      <c r="N257" s="103" t="str">
        <f>IF(D257="","",COUNTIF($M$2:M257,M257))</f>
        <v/>
      </c>
      <c r="O257" s="108" t="str">
        <f>IF(D257="","",VLOOKUP(D257,ENTRANTS!$A$1:$H$1000,6,0))</f>
        <v/>
      </c>
      <c r="P257" s="86" t="str">
        <f t="shared" si="52"/>
        <v/>
      </c>
      <c r="Q257" s="31"/>
      <c r="R257" s="3" t="str">
        <f t="shared" si="53"/>
        <v/>
      </c>
      <c r="S257" s="4" t="str">
        <f>IF(D257="","",COUNTIF($R$2:R257,R257))</f>
        <v/>
      </c>
      <c r="T257" s="5" t="str">
        <f t="shared" si="57"/>
        <v/>
      </c>
      <c r="U257" s="35" t="str">
        <f>IF(AND(S257=4,K257="M",NOT(O257="Unattached")),SUMIF(R$2:R257,R257,L$2:L257),"")</f>
        <v/>
      </c>
      <c r="V257" s="5" t="str">
        <f t="shared" si="58"/>
        <v/>
      </c>
      <c r="W257" s="35" t="str">
        <f>IF(AND(S257=3,K257="F",NOT(O257="Unattached")),SUMIF(R$2:R257,R257,L$2:L257),"")</f>
        <v/>
      </c>
      <c r="X257" s="6" t="str">
        <f t="shared" si="49"/>
        <v/>
      </c>
      <c r="Y257" s="6" t="str">
        <f t="shared" si="54"/>
        <v/>
      </c>
      <c r="Z257" s="33" t="str">
        <f t="shared" si="50"/>
        <v xml:space="preserve"> </v>
      </c>
      <c r="AA257" s="33" t="str">
        <f>IF(K257="M",IF(S257&lt;&gt;4,"",VLOOKUP(CONCATENATE(R257," ",(S257-3)),$Z$2:AD257,5,0)),IF(S257&lt;&gt;3,"",VLOOKUP(CONCATENATE(R257," ",(S257-2)),$Z$2:AD257,5,0)))</f>
        <v/>
      </c>
      <c r="AB257" s="33" t="str">
        <f>IF(K257="M",IF(S257&lt;&gt;4,"",VLOOKUP(CONCATENATE(R257," ",(S257-2)),$Z$2:AD257,5,0)),IF(S257&lt;&gt;3,"",VLOOKUP(CONCATENATE(R257," ",(S257-1)),$Z$2:AD257,5,0)))</f>
        <v/>
      </c>
      <c r="AC257" s="33" t="str">
        <f>IF(K257="M",IF(S257&lt;&gt;4,"",VLOOKUP(CONCATENATE(R257," ",(S257-1)),$Z$2:AD257,5,0)),IF(S257&lt;&gt;3,"",VLOOKUP(CONCATENATE(R257," ",(S257)),$Z$2:AD257,5,0)))</f>
        <v/>
      </c>
      <c r="AD257" s="33" t="str">
        <f t="shared" si="55"/>
        <v/>
      </c>
    </row>
    <row r="258" spans="1:30" x14ac:dyDescent="0.25">
      <c r="A258" s="65" t="str">
        <f t="shared" ref="A258:A321" si="59">IF(C258&lt;1,"",CONCATENATE(K258,L258))</f>
        <v/>
      </c>
      <c r="B258" s="65" t="str">
        <f t="shared" ref="B258:B321" si="60">IF(C258&lt;1,"",CONCATENATE(M258,N258))</f>
        <v/>
      </c>
      <c r="C258" s="103">
        <v>257</v>
      </c>
      <c r="D258" s="99"/>
      <c r="E258" s="100">
        <f t="shared" si="56"/>
        <v>1</v>
      </c>
      <c r="F258" s="100"/>
      <c r="G258" s="100"/>
      <c r="H258" s="107" t="str">
        <f t="shared" si="51"/>
        <v/>
      </c>
      <c r="I258" s="108" t="str">
        <f>IF(D258="","",VLOOKUP(D258,ENTRANTS!$A$1:$H$1000,2,0))</f>
        <v/>
      </c>
      <c r="J258" s="108" t="str">
        <f>IF(D258="","",VLOOKUP(D258,ENTRANTS!$A$1:$H$1000,3,0))</f>
        <v/>
      </c>
      <c r="K258" s="103" t="str">
        <f>IF(D258="","",LEFT(VLOOKUP(D258,ENTRANTS!$A$1:$H$1000,5,0),1))</f>
        <v/>
      </c>
      <c r="L258" s="103" t="str">
        <f>IF(D258="","",COUNTIF($K$2:K258,K258))</f>
        <v/>
      </c>
      <c r="M258" s="103" t="str">
        <f>IF(D258="","",VLOOKUP(D258,ENTRANTS!$A$1:$H$1000,4,0))</f>
        <v/>
      </c>
      <c r="N258" s="103" t="str">
        <f>IF(D258="","",COUNTIF($M$2:M258,M258))</f>
        <v/>
      </c>
      <c r="O258" s="108" t="str">
        <f>IF(D258="","",VLOOKUP(D258,ENTRANTS!$A$1:$H$1000,6,0))</f>
        <v/>
      </c>
      <c r="P258" s="86" t="str">
        <f t="shared" si="52"/>
        <v/>
      </c>
      <c r="Q258" s="31"/>
      <c r="R258" s="3" t="str">
        <f t="shared" si="53"/>
        <v/>
      </c>
      <c r="S258" s="4" t="str">
        <f>IF(D258="","",COUNTIF($R$2:R258,R258))</f>
        <v/>
      </c>
      <c r="T258" s="5" t="str">
        <f t="shared" si="57"/>
        <v/>
      </c>
      <c r="U258" s="35" t="str">
        <f>IF(AND(S258=4,K258="M",NOT(O258="Unattached")),SUMIF(R$2:R258,R258,L$2:L258),"")</f>
        <v/>
      </c>
      <c r="V258" s="5" t="str">
        <f t="shared" si="58"/>
        <v/>
      </c>
      <c r="W258" s="35" t="str">
        <f>IF(AND(S258=3,K258="F",NOT(O258="Unattached")),SUMIF(R$2:R258,R258,L$2:L258),"")</f>
        <v/>
      </c>
      <c r="X258" s="6" t="str">
        <f t="shared" ref="X258:X321" si="61">IF(AND(O258&lt;&gt;"Unattached",OR(T258&lt;&gt;"",V258&lt;&gt;"")),O258,"")</f>
        <v/>
      </c>
      <c r="Y258" s="6" t="str">
        <f t="shared" si="54"/>
        <v/>
      </c>
      <c r="Z258" s="33" t="str">
        <f t="shared" ref="Z258:Z321" si="62">CONCATENATE(R258," ",S258)</f>
        <v xml:space="preserve"> </v>
      </c>
      <c r="AA258" s="33" t="str">
        <f>IF(K258="M",IF(S258&lt;&gt;4,"",VLOOKUP(CONCATENATE(R258," ",(S258-3)),$Z$2:AD258,5,0)),IF(S258&lt;&gt;3,"",VLOOKUP(CONCATENATE(R258," ",(S258-2)),$Z$2:AD258,5,0)))</f>
        <v/>
      </c>
      <c r="AB258" s="33" t="str">
        <f>IF(K258="M",IF(S258&lt;&gt;4,"",VLOOKUP(CONCATENATE(R258," ",(S258-2)),$Z$2:AD258,5,0)),IF(S258&lt;&gt;3,"",VLOOKUP(CONCATENATE(R258," ",(S258-1)),$Z$2:AD258,5,0)))</f>
        <v/>
      </c>
      <c r="AC258" s="33" t="str">
        <f>IF(K258="M",IF(S258&lt;&gt;4,"",VLOOKUP(CONCATENATE(R258," ",(S258-1)),$Z$2:AD258,5,0)),IF(S258&lt;&gt;3,"",VLOOKUP(CONCATENATE(R258," ",(S258)),$Z$2:AD258,5,0)))</f>
        <v/>
      </c>
      <c r="AD258" s="33" t="str">
        <f t="shared" si="55"/>
        <v/>
      </c>
    </row>
    <row r="259" spans="1:30" x14ac:dyDescent="0.25">
      <c r="A259" s="65" t="str">
        <f t="shared" si="59"/>
        <v/>
      </c>
      <c r="B259" s="65" t="str">
        <f t="shared" si="60"/>
        <v/>
      </c>
      <c r="C259" s="103">
        <v>258</v>
      </c>
      <c r="D259" s="99"/>
      <c r="E259" s="100">
        <f t="shared" si="56"/>
        <v>1</v>
      </c>
      <c r="F259" s="100"/>
      <c r="G259" s="100"/>
      <c r="H259" s="107" t="str">
        <f t="shared" ref="H259:H322" si="63">IF(D259="","",($E259+$F259/60+$G259/3600)/24)</f>
        <v/>
      </c>
      <c r="I259" s="108" t="str">
        <f>IF(D259="","",VLOOKUP(D259,ENTRANTS!$A$1:$H$1000,2,0))</f>
        <v/>
      </c>
      <c r="J259" s="108" t="str">
        <f>IF(D259="","",VLOOKUP(D259,ENTRANTS!$A$1:$H$1000,3,0))</f>
        <v/>
      </c>
      <c r="K259" s="103" t="str">
        <f>IF(D259="","",LEFT(VLOOKUP(D259,ENTRANTS!$A$1:$H$1000,5,0),1))</f>
        <v/>
      </c>
      <c r="L259" s="103" t="str">
        <f>IF(D259="","",COUNTIF($K$2:K259,K259))</f>
        <v/>
      </c>
      <c r="M259" s="103" t="str">
        <f>IF(D259="","",VLOOKUP(D259,ENTRANTS!$A$1:$H$1000,4,0))</f>
        <v/>
      </c>
      <c r="N259" s="103" t="str">
        <f>IF(D259="","",COUNTIF($M$2:M259,M259))</f>
        <v/>
      </c>
      <c r="O259" s="108" t="str">
        <f>IF(D259="","",VLOOKUP(D259,ENTRANTS!$A$1:$H$1000,6,0))</f>
        <v/>
      </c>
      <c r="P259" s="86" t="str">
        <f t="shared" ref="P259:P322" si="64">IF(D259&lt;1,"",IF(COUNTIF($D$2:$D$501,D259)=1,"","DUPLICATE"))</f>
        <v/>
      </c>
      <c r="Q259" s="31"/>
      <c r="R259" s="3" t="str">
        <f t="shared" ref="R259:R322" si="65">IF(D259="","",CONCATENATE(K259," ",O259))</f>
        <v/>
      </c>
      <c r="S259" s="4" t="str">
        <f>IF(D259="","",COUNTIF($R$2:R259,R259))</f>
        <v/>
      </c>
      <c r="T259" s="5" t="str">
        <f t="shared" si="57"/>
        <v/>
      </c>
      <c r="U259" s="35" t="str">
        <f>IF(AND(S259=4,K259="M",NOT(O259="Unattached")),SUMIF(R$2:R259,R259,L$2:L259),"")</f>
        <v/>
      </c>
      <c r="V259" s="5" t="str">
        <f t="shared" si="58"/>
        <v/>
      </c>
      <c r="W259" s="35" t="str">
        <f>IF(AND(S259=3,K259="F",NOT(O259="Unattached")),SUMIF(R$2:R259,R259,L$2:L259),"")</f>
        <v/>
      </c>
      <c r="X259" s="6" t="str">
        <f t="shared" si="61"/>
        <v/>
      </c>
      <c r="Y259" s="6" t="str">
        <f t="shared" ref="Y259:Y322" si="66">IF(X259="","",IF(K259="M",CONCATENATE(X259," (",AA259,", ",AB259,", ",AC259,", ",AD259,")"),CONCATENATE(X259," (",AA259,", ",AB259,", ",AC259,")")))</f>
        <v/>
      </c>
      <c r="Z259" s="33" t="str">
        <f t="shared" si="62"/>
        <v xml:space="preserve"> </v>
      </c>
      <c r="AA259" s="33" t="str">
        <f>IF(K259="M",IF(S259&lt;&gt;4,"",VLOOKUP(CONCATENATE(R259," ",(S259-3)),$Z$2:AD259,5,0)),IF(S259&lt;&gt;3,"",VLOOKUP(CONCATENATE(R259," ",(S259-2)),$Z$2:AD259,5,0)))</f>
        <v/>
      </c>
      <c r="AB259" s="33" t="str">
        <f>IF(K259="M",IF(S259&lt;&gt;4,"",VLOOKUP(CONCATENATE(R259," ",(S259-2)),$Z$2:AD259,5,0)),IF(S259&lt;&gt;3,"",VLOOKUP(CONCATENATE(R259," ",(S259-1)),$Z$2:AD259,5,0)))</f>
        <v/>
      </c>
      <c r="AC259" s="33" t="str">
        <f>IF(K259="M",IF(S259&lt;&gt;4,"",VLOOKUP(CONCATENATE(R259," ",(S259-1)),$Z$2:AD259,5,0)),IF(S259&lt;&gt;3,"",VLOOKUP(CONCATENATE(R259," ",(S259)),$Z$2:AD259,5,0)))</f>
        <v/>
      </c>
      <c r="AD259" s="33" t="str">
        <f t="shared" ref="AD259:AD322" si="67">IF(AND(O259&lt;&gt;"Unattached",S259&lt;=4),CONCATENATE(I259," ",J259),"")</f>
        <v/>
      </c>
    </row>
    <row r="260" spans="1:30" x14ac:dyDescent="0.25">
      <c r="A260" s="65" t="str">
        <f t="shared" si="59"/>
        <v/>
      </c>
      <c r="B260" s="65" t="str">
        <f t="shared" si="60"/>
        <v/>
      </c>
      <c r="C260" s="103">
        <v>259</v>
      </c>
      <c r="D260" s="99"/>
      <c r="E260" s="100">
        <f t="shared" ref="E260:E323" si="68">E259</f>
        <v>1</v>
      </c>
      <c r="F260" s="100"/>
      <c r="G260" s="100"/>
      <c r="H260" s="107" t="str">
        <f t="shared" si="63"/>
        <v/>
      </c>
      <c r="I260" s="108" t="str">
        <f>IF(D260="","",VLOOKUP(D260,ENTRANTS!$A$1:$H$1000,2,0))</f>
        <v/>
      </c>
      <c r="J260" s="108" t="str">
        <f>IF(D260="","",VLOOKUP(D260,ENTRANTS!$A$1:$H$1000,3,0))</f>
        <v/>
      </c>
      <c r="K260" s="103" t="str">
        <f>IF(D260="","",LEFT(VLOOKUP(D260,ENTRANTS!$A$1:$H$1000,5,0),1))</f>
        <v/>
      </c>
      <c r="L260" s="103" t="str">
        <f>IF(D260="","",COUNTIF($K$2:K260,K260))</f>
        <v/>
      </c>
      <c r="M260" s="103" t="str">
        <f>IF(D260="","",VLOOKUP(D260,ENTRANTS!$A$1:$H$1000,4,0))</f>
        <v/>
      </c>
      <c r="N260" s="103" t="str">
        <f>IF(D260="","",COUNTIF($M$2:M260,M260))</f>
        <v/>
      </c>
      <c r="O260" s="108" t="str">
        <f>IF(D260="","",VLOOKUP(D260,ENTRANTS!$A$1:$H$1000,6,0))</f>
        <v/>
      </c>
      <c r="P260" s="86" t="str">
        <f t="shared" si="64"/>
        <v/>
      </c>
      <c r="Q260" s="31"/>
      <c r="R260" s="3" t="str">
        <f t="shared" si="65"/>
        <v/>
      </c>
      <c r="S260" s="4" t="str">
        <f>IF(D260="","",COUNTIF($R$2:R260,R260))</f>
        <v/>
      </c>
      <c r="T260" s="5" t="str">
        <f t="shared" si="57"/>
        <v/>
      </c>
      <c r="U260" s="35" t="str">
        <f>IF(AND(S260=4,K260="M",NOT(O260="Unattached")),SUMIF(R$2:R260,R260,L$2:L260),"")</f>
        <v/>
      </c>
      <c r="V260" s="5" t="str">
        <f t="shared" si="58"/>
        <v/>
      </c>
      <c r="W260" s="35" t="str">
        <f>IF(AND(S260=3,K260="F",NOT(O260="Unattached")),SUMIF(R$2:R260,R260,L$2:L260),"")</f>
        <v/>
      </c>
      <c r="X260" s="6" t="str">
        <f t="shared" si="61"/>
        <v/>
      </c>
      <c r="Y260" s="6" t="str">
        <f t="shared" si="66"/>
        <v/>
      </c>
      <c r="Z260" s="33" t="str">
        <f t="shared" si="62"/>
        <v xml:space="preserve"> </v>
      </c>
      <c r="AA260" s="33" t="str">
        <f>IF(K260="M",IF(S260&lt;&gt;4,"",VLOOKUP(CONCATENATE(R260," ",(S260-3)),$Z$2:AD260,5,0)),IF(S260&lt;&gt;3,"",VLOOKUP(CONCATENATE(R260," ",(S260-2)),$Z$2:AD260,5,0)))</f>
        <v/>
      </c>
      <c r="AB260" s="33" t="str">
        <f>IF(K260="M",IF(S260&lt;&gt;4,"",VLOOKUP(CONCATENATE(R260," ",(S260-2)),$Z$2:AD260,5,0)),IF(S260&lt;&gt;3,"",VLOOKUP(CONCATENATE(R260," ",(S260-1)),$Z$2:AD260,5,0)))</f>
        <v/>
      </c>
      <c r="AC260" s="33" t="str">
        <f>IF(K260="M",IF(S260&lt;&gt;4,"",VLOOKUP(CONCATENATE(R260," ",(S260-1)),$Z$2:AD260,5,0)),IF(S260&lt;&gt;3,"",VLOOKUP(CONCATENATE(R260," ",(S260)),$Z$2:AD260,5,0)))</f>
        <v/>
      </c>
      <c r="AD260" s="33" t="str">
        <f t="shared" si="67"/>
        <v/>
      </c>
    </row>
    <row r="261" spans="1:30" x14ac:dyDescent="0.25">
      <c r="A261" s="65" t="str">
        <f t="shared" si="59"/>
        <v/>
      </c>
      <c r="B261" s="65" t="str">
        <f t="shared" si="60"/>
        <v/>
      </c>
      <c r="C261" s="103">
        <v>260</v>
      </c>
      <c r="D261" s="99"/>
      <c r="E261" s="100">
        <f t="shared" si="68"/>
        <v>1</v>
      </c>
      <c r="F261" s="100"/>
      <c r="G261" s="100"/>
      <c r="H261" s="107" t="str">
        <f t="shared" si="63"/>
        <v/>
      </c>
      <c r="I261" s="108" t="str">
        <f>IF(D261="","",VLOOKUP(D261,ENTRANTS!$A$1:$H$1000,2,0))</f>
        <v/>
      </c>
      <c r="J261" s="108" t="str">
        <f>IF(D261="","",VLOOKUP(D261,ENTRANTS!$A$1:$H$1000,3,0))</f>
        <v/>
      </c>
      <c r="K261" s="103" t="str">
        <f>IF(D261="","",LEFT(VLOOKUP(D261,ENTRANTS!$A$1:$H$1000,5,0),1))</f>
        <v/>
      </c>
      <c r="L261" s="103" t="str">
        <f>IF(D261="","",COUNTIF($K$2:K261,K261))</f>
        <v/>
      </c>
      <c r="M261" s="103" t="str">
        <f>IF(D261="","",VLOOKUP(D261,ENTRANTS!$A$1:$H$1000,4,0))</f>
        <v/>
      </c>
      <c r="N261" s="103" t="str">
        <f>IF(D261="","",COUNTIF($M$2:M261,M261))</f>
        <v/>
      </c>
      <c r="O261" s="108" t="str">
        <f>IF(D261="","",VLOOKUP(D261,ENTRANTS!$A$1:$H$1000,6,0))</f>
        <v/>
      </c>
      <c r="P261" s="86" t="str">
        <f t="shared" si="64"/>
        <v/>
      </c>
      <c r="Q261" s="31"/>
      <c r="R261" s="3" t="str">
        <f t="shared" si="65"/>
        <v/>
      </c>
      <c r="S261" s="4" t="str">
        <f>IF(D261="","",COUNTIF($R$2:R261,R261))</f>
        <v/>
      </c>
      <c r="T261" s="5" t="str">
        <f t="shared" si="57"/>
        <v/>
      </c>
      <c r="U261" s="35" t="str">
        <f>IF(AND(S261=4,K261="M",NOT(O261="Unattached")),SUMIF(R$2:R261,R261,L$2:L261),"")</f>
        <v/>
      </c>
      <c r="V261" s="5" t="str">
        <f t="shared" si="58"/>
        <v/>
      </c>
      <c r="W261" s="35" t="str">
        <f>IF(AND(S261=3,K261="F",NOT(O261="Unattached")),SUMIF(R$2:R261,R261,L$2:L261),"")</f>
        <v/>
      </c>
      <c r="X261" s="6" t="str">
        <f t="shared" si="61"/>
        <v/>
      </c>
      <c r="Y261" s="6" t="str">
        <f t="shared" si="66"/>
        <v/>
      </c>
      <c r="Z261" s="33" t="str">
        <f t="shared" si="62"/>
        <v xml:space="preserve"> </v>
      </c>
      <c r="AA261" s="33" t="str">
        <f>IF(K261="M",IF(S261&lt;&gt;4,"",VLOOKUP(CONCATENATE(R261," ",(S261-3)),$Z$2:AD261,5,0)),IF(S261&lt;&gt;3,"",VLOOKUP(CONCATENATE(R261," ",(S261-2)),$Z$2:AD261,5,0)))</f>
        <v/>
      </c>
      <c r="AB261" s="33" t="str">
        <f>IF(K261="M",IF(S261&lt;&gt;4,"",VLOOKUP(CONCATENATE(R261," ",(S261-2)),$Z$2:AD261,5,0)),IF(S261&lt;&gt;3,"",VLOOKUP(CONCATENATE(R261," ",(S261-1)),$Z$2:AD261,5,0)))</f>
        <v/>
      </c>
      <c r="AC261" s="33" t="str">
        <f>IF(K261="M",IF(S261&lt;&gt;4,"",VLOOKUP(CONCATENATE(R261," ",(S261-1)),$Z$2:AD261,5,0)),IF(S261&lt;&gt;3,"",VLOOKUP(CONCATENATE(R261," ",(S261)),$Z$2:AD261,5,0)))</f>
        <v/>
      </c>
      <c r="AD261" s="33" t="str">
        <f t="shared" si="67"/>
        <v/>
      </c>
    </row>
    <row r="262" spans="1:30" x14ac:dyDescent="0.25">
      <c r="A262" s="65" t="str">
        <f t="shared" si="59"/>
        <v/>
      </c>
      <c r="B262" s="65" t="str">
        <f t="shared" si="60"/>
        <v/>
      </c>
      <c r="C262" s="103">
        <v>261</v>
      </c>
      <c r="D262" s="99"/>
      <c r="E262" s="100">
        <f t="shared" si="68"/>
        <v>1</v>
      </c>
      <c r="F262" s="100"/>
      <c r="G262" s="100"/>
      <c r="H262" s="107" t="str">
        <f t="shared" si="63"/>
        <v/>
      </c>
      <c r="I262" s="108" t="str">
        <f>IF(D262="","",VLOOKUP(D262,ENTRANTS!$A$1:$H$1000,2,0))</f>
        <v/>
      </c>
      <c r="J262" s="108" t="str">
        <f>IF(D262="","",VLOOKUP(D262,ENTRANTS!$A$1:$H$1000,3,0))</f>
        <v/>
      </c>
      <c r="K262" s="103" t="str">
        <f>IF(D262="","",LEFT(VLOOKUP(D262,ENTRANTS!$A$1:$H$1000,5,0),1))</f>
        <v/>
      </c>
      <c r="L262" s="103" t="str">
        <f>IF(D262="","",COUNTIF($K$2:K262,K262))</f>
        <v/>
      </c>
      <c r="M262" s="103" t="str">
        <f>IF(D262="","",VLOOKUP(D262,ENTRANTS!$A$1:$H$1000,4,0))</f>
        <v/>
      </c>
      <c r="N262" s="103" t="str">
        <f>IF(D262="","",COUNTIF($M$2:M262,M262))</f>
        <v/>
      </c>
      <c r="O262" s="108" t="str">
        <f>IF(D262="","",VLOOKUP(D262,ENTRANTS!$A$1:$H$1000,6,0))</f>
        <v/>
      </c>
      <c r="P262" s="86" t="str">
        <f t="shared" si="64"/>
        <v/>
      </c>
      <c r="Q262" s="31"/>
      <c r="R262" s="3" t="str">
        <f t="shared" si="65"/>
        <v/>
      </c>
      <c r="S262" s="4" t="str">
        <f>IF(D262="","",COUNTIF($R$2:R262,R262))</f>
        <v/>
      </c>
      <c r="T262" s="5" t="str">
        <f t="shared" si="57"/>
        <v/>
      </c>
      <c r="U262" s="35" t="str">
        <f>IF(AND(S262=4,K262="M",NOT(O262="Unattached")),SUMIF(R$2:R262,R262,L$2:L262),"")</f>
        <v/>
      </c>
      <c r="V262" s="5" t="str">
        <f t="shared" si="58"/>
        <v/>
      </c>
      <c r="W262" s="35" t="str">
        <f>IF(AND(S262=3,K262="F",NOT(O262="Unattached")),SUMIF(R$2:R262,R262,L$2:L262),"")</f>
        <v/>
      </c>
      <c r="X262" s="6" t="str">
        <f t="shared" si="61"/>
        <v/>
      </c>
      <c r="Y262" s="6" t="str">
        <f t="shared" si="66"/>
        <v/>
      </c>
      <c r="Z262" s="33" t="str">
        <f t="shared" si="62"/>
        <v xml:space="preserve"> </v>
      </c>
      <c r="AA262" s="33" t="str">
        <f>IF(K262="M",IF(S262&lt;&gt;4,"",VLOOKUP(CONCATENATE(R262," ",(S262-3)),$Z$2:AD262,5,0)),IF(S262&lt;&gt;3,"",VLOOKUP(CONCATENATE(R262," ",(S262-2)),$Z$2:AD262,5,0)))</f>
        <v/>
      </c>
      <c r="AB262" s="33" t="str">
        <f>IF(K262="M",IF(S262&lt;&gt;4,"",VLOOKUP(CONCATENATE(R262," ",(S262-2)),$Z$2:AD262,5,0)),IF(S262&lt;&gt;3,"",VLOOKUP(CONCATENATE(R262," ",(S262-1)),$Z$2:AD262,5,0)))</f>
        <v/>
      </c>
      <c r="AC262" s="33" t="str">
        <f>IF(K262="M",IF(S262&lt;&gt;4,"",VLOOKUP(CONCATENATE(R262," ",(S262-1)),$Z$2:AD262,5,0)),IF(S262&lt;&gt;3,"",VLOOKUP(CONCATENATE(R262," ",(S262)),$Z$2:AD262,5,0)))</f>
        <v/>
      </c>
      <c r="AD262" s="33" t="str">
        <f t="shared" si="67"/>
        <v/>
      </c>
    </row>
    <row r="263" spans="1:30" x14ac:dyDescent="0.25">
      <c r="A263" s="65" t="str">
        <f t="shared" si="59"/>
        <v/>
      </c>
      <c r="B263" s="65" t="str">
        <f t="shared" si="60"/>
        <v/>
      </c>
      <c r="C263" s="103">
        <v>262</v>
      </c>
      <c r="D263" s="99"/>
      <c r="E263" s="100">
        <f t="shared" si="68"/>
        <v>1</v>
      </c>
      <c r="F263" s="100"/>
      <c r="G263" s="100"/>
      <c r="H263" s="107" t="str">
        <f t="shared" si="63"/>
        <v/>
      </c>
      <c r="I263" s="108" t="str">
        <f>IF(D263="","",VLOOKUP(D263,ENTRANTS!$A$1:$H$1000,2,0))</f>
        <v/>
      </c>
      <c r="J263" s="108" t="str">
        <f>IF(D263="","",VLOOKUP(D263,ENTRANTS!$A$1:$H$1000,3,0))</f>
        <v/>
      </c>
      <c r="K263" s="103" t="str">
        <f>IF(D263="","",LEFT(VLOOKUP(D263,ENTRANTS!$A$1:$H$1000,5,0),1))</f>
        <v/>
      </c>
      <c r="L263" s="103" t="str">
        <f>IF(D263="","",COUNTIF($K$2:K263,K263))</f>
        <v/>
      </c>
      <c r="M263" s="103" t="str">
        <f>IF(D263="","",VLOOKUP(D263,ENTRANTS!$A$1:$H$1000,4,0))</f>
        <v/>
      </c>
      <c r="N263" s="103" t="str">
        <f>IF(D263="","",COUNTIF($M$2:M263,M263))</f>
        <v/>
      </c>
      <c r="O263" s="108" t="str">
        <f>IF(D263="","",VLOOKUP(D263,ENTRANTS!$A$1:$H$1000,6,0))</f>
        <v/>
      </c>
      <c r="P263" s="86" t="str">
        <f t="shared" si="64"/>
        <v/>
      </c>
      <c r="Q263" s="31"/>
      <c r="R263" s="3" t="str">
        <f t="shared" si="65"/>
        <v/>
      </c>
      <c r="S263" s="4" t="str">
        <f>IF(D263="","",COUNTIF($R$2:R263,R263))</f>
        <v/>
      </c>
      <c r="T263" s="5" t="str">
        <f t="shared" si="57"/>
        <v/>
      </c>
      <c r="U263" s="35" t="str">
        <f>IF(AND(S263=4,K263="M",NOT(O263="Unattached")),SUMIF(R$2:R263,R263,L$2:L263),"")</f>
        <v/>
      </c>
      <c r="V263" s="5" t="str">
        <f t="shared" si="58"/>
        <v/>
      </c>
      <c r="W263" s="35" t="str">
        <f>IF(AND(S263=3,K263="F",NOT(O263="Unattached")),SUMIF(R$2:R263,R263,L$2:L263),"")</f>
        <v/>
      </c>
      <c r="X263" s="6" t="str">
        <f t="shared" si="61"/>
        <v/>
      </c>
      <c r="Y263" s="6" t="str">
        <f t="shared" si="66"/>
        <v/>
      </c>
      <c r="Z263" s="33" t="str">
        <f t="shared" si="62"/>
        <v xml:space="preserve"> </v>
      </c>
      <c r="AA263" s="33" t="str">
        <f>IF(K263="M",IF(S263&lt;&gt;4,"",VLOOKUP(CONCATENATE(R263," ",(S263-3)),$Z$2:AD263,5,0)),IF(S263&lt;&gt;3,"",VLOOKUP(CONCATENATE(R263," ",(S263-2)),$Z$2:AD263,5,0)))</f>
        <v/>
      </c>
      <c r="AB263" s="33" t="str">
        <f>IF(K263="M",IF(S263&lt;&gt;4,"",VLOOKUP(CONCATENATE(R263," ",(S263-2)),$Z$2:AD263,5,0)),IF(S263&lt;&gt;3,"",VLOOKUP(CONCATENATE(R263," ",(S263-1)),$Z$2:AD263,5,0)))</f>
        <v/>
      </c>
      <c r="AC263" s="33" t="str">
        <f>IF(K263="M",IF(S263&lt;&gt;4,"",VLOOKUP(CONCATENATE(R263," ",(S263-1)),$Z$2:AD263,5,0)),IF(S263&lt;&gt;3,"",VLOOKUP(CONCATENATE(R263," ",(S263)),$Z$2:AD263,5,0)))</f>
        <v/>
      </c>
      <c r="AD263" s="33" t="str">
        <f t="shared" si="67"/>
        <v/>
      </c>
    </row>
    <row r="264" spans="1:30" x14ac:dyDescent="0.25">
      <c r="A264" s="65" t="str">
        <f t="shared" si="59"/>
        <v/>
      </c>
      <c r="B264" s="65" t="str">
        <f t="shared" si="60"/>
        <v/>
      </c>
      <c r="C264" s="103">
        <v>263</v>
      </c>
      <c r="D264" s="99"/>
      <c r="E264" s="100">
        <f t="shared" si="68"/>
        <v>1</v>
      </c>
      <c r="F264" s="100"/>
      <c r="G264" s="100"/>
      <c r="H264" s="107" t="str">
        <f t="shared" si="63"/>
        <v/>
      </c>
      <c r="I264" s="108" t="str">
        <f>IF(D264="","",VLOOKUP(D264,ENTRANTS!$A$1:$H$1000,2,0))</f>
        <v/>
      </c>
      <c r="J264" s="108" t="str">
        <f>IF(D264="","",VLOOKUP(D264,ENTRANTS!$A$1:$H$1000,3,0))</f>
        <v/>
      </c>
      <c r="K264" s="103" t="str">
        <f>IF(D264="","",LEFT(VLOOKUP(D264,ENTRANTS!$A$1:$H$1000,5,0),1))</f>
        <v/>
      </c>
      <c r="L264" s="103" t="str">
        <f>IF(D264="","",COUNTIF($K$2:K264,K264))</f>
        <v/>
      </c>
      <c r="M264" s="103" t="str">
        <f>IF(D264="","",VLOOKUP(D264,ENTRANTS!$A$1:$H$1000,4,0))</f>
        <v/>
      </c>
      <c r="N264" s="103" t="str">
        <f>IF(D264="","",COUNTIF($M$2:M264,M264))</f>
        <v/>
      </c>
      <c r="O264" s="108" t="str">
        <f>IF(D264="","",VLOOKUP(D264,ENTRANTS!$A$1:$H$1000,6,0))</f>
        <v/>
      </c>
      <c r="P264" s="86" t="str">
        <f t="shared" si="64"/>
        <v/>
      </c>
      <c r="Q264" s="31"/>
      <c r="R264" s="3" t="str">
        <f t="shared" si="65"/>
        <v/>
      </c>
      <c r="S264" s="4" t="str">
        <f>IF(D264="","",COUNTIF($R$2:R264,R264))</f>
        <v/>
      </c>
      <c r="T264" s="5" t="str">
        <f t="shared" si="57"/>
        <v/>
      </c>
      <c r="U264" s="35" t="str">
        <f>IF(AND(S264=4,K264="M",NOT(O264="Unattached")),SUMIF(R$2:R264,R264,L$2:L264),"")</f>
        <v/>
      </c>
      <c r="V264" s="5" t="str">
        <f t="shared" si="58"/>
        <v/>
      </c>
      <c r="W264" s="35" t="str">
        <f>IF(AND(S264=3,K264="F",NOT(O264="Unattached")),SUMIF(R$2:R264,R264,L$2:L264),"")</f>
        <v/>
      </c>
      <c r="X264" s="6" t="str">
        <f t="shared" si="61"/>
        <v/>
      </c>
      <c r="Y264" s="6" t="str">
        <f t="shared" si="66"/>
        <v/>
      </c>
      <c r="Z264" s="33" t="str">
        <f t="shared" si="62"/>
        <v xml:space="preserve"> </v>
      </c>
      <c r="AA264" s="33" t="str">
        <f>IF(K264="M",IF(S264&lt;&gt;4,"",VLOOKUP(CONCATENATE(R264," ",(S264-3)),$Z$2:AD264,5,0)),IF(S264&lt;&gt;3,"",VLOOKUP(CONCATENATE(R264," ",(S264-2)),$Z$2:AD264,5,0)))</f>
        <v/>
      </c>
      <c r="AB264" s="33" t="str">
        <f>IF(K264="M",IF(S264&lt;&gt;4,"",VLOOKUP(CONCATENATE(R264," ",(S264-2)),$Z$2:AD264,5,0)),IF(S264&lt;&gt;3,"",VLOOKUP(CONCATENATE(R264," ",(S264-1)),$Z$2:AD264,5,0)))</f>
        <v/>
      </c>
      <c r="AC264" s="33" t="str">
        <f>IF(K264="M",IF(S264&lt;&gt;4,"",VLOOKUP(CONCATENATE(R264," ",(S264-1)),$Z$2:AD264,5,0)),IF(S264&lt;&gt;3,"",VLOOKUP(CONCATENATE(R264," ",(S264)),$Z$2:AD264,5,0)))</f>
        <v/>
      </c>
      <c r="AD264" s="33" t="str">
        <f t="shared" si="67"/>
        <v/>
      </c>
    </row>
    <row r="265" spans="1:30" x14ac:dyDescent="0.25">
      <c r="A265" s="65" t="str">
        <f t="shared" si="59"/>
        <v/>
      </c>
      <c r="B265" s="65" t="str">
        <f t="shared" si="60"/>
        <v/>
      </c>
      <c r="C265" s="103">
        <v>264</v>
      </c>
      <c r="D265" s="99"/>
      <c r="E265" s="100">
        <f t="shared" si="68"/>
        <v>1</v>
      </c>
      <c r="F265" s="100"/>
      <c r="G265" s="100"/>
      <c r="H265" s="107" t="str">
        <f t="shared" si="63"/>
        <v/>
      </c>
      <c r="I265" s="108" t="str">
        <f>IF(D265="","",VLOOKUP(D265,ENTRANTS!$A$1:$H$1000,2,0))</f>
        <v/>
      </c>
      <c r="J265" s="108" t="str">
        <f>IF(D265="","",VLOOKUP(D265,ENTRANTS!$A$1:$H$1000,3,0))</f>
        <v/>
      </c>
      <c r="K265" s="103" t="str">
        <f>IF(D265="","",LEFT(VLOOKUP(D265,ENTRANTS!$A$1:$H$1000,5,0),1))</f>
        <v/>
      </c>
      <c r="L265" s="103" t="str">
        <f>IF(D265="","",COUNTIF($K$2:K265,K265))</f>
        <v/>
      </c>
      <c r="M265" s="103" t="str">
        <f>IF(D265="","",VLOOKUP(D265,ENTRANTS!$A$1:$H$1000,4,0))</f>
        <v/>
      </c>
      <c r="N265" s="103" t="str">
        <f>IF(D265="","",COUNTIF($M$2:M265,M265))</f>
        <v/>
      </c>
      <c r="O265" s="108" t="str">
        <f>IF(D265="","",VLOOKUP(D265,ENTRANTS!$A$1:$H$1000,6,0))</f>
        <v/>
      </c>
      <c r="P265" s="86" t="str">
        <f t="shared" si="64"/>
        <v/>
      </c>
      <c r="Q265" s="31"/>
      <c r="R265" s="3" t="str">
        <f t="shared" si="65"/>
        <v/>
      </c>
      <c r="S265" s="4" t="str">
        <f>IF(D265="","",COUNTIF($R$2:R265,R265))</f>
        <v/>
      </c>
      <c r="T265" s="5" t="str">
        <f t="shared" si="57"/>
        <v/>
      </c>
      <c r="U265" s="35" t="str">
        <f>IF(AND(S265=4,K265="M",NOT(O265="Unattached")),SUMIF(R$2:R265,R265,L$2:L265),"")</f>
        <v/>
      </c>
      <c r="V265" s="5" t="str">
        <f t="shared" si="58"/>
        <v/>
      </c>
      <c r="W265" s="35" t="str">
        <f>IF(AND(S265=3,K265="F",NOT(O265="Unattached")),SUMIF(R$2:R265,R265,L$2:L265),"")</f>
        <v/>
      </c>
      <c r="X265" s="6" t="str">
        <f t="shared" si="61"/>
        <v/>
      </c>
      <c r="Y265" s="6" t="str">
        <f t="shared" si="66"/>
        <v/>
      </c>
      <c r="Z265" s="33" t="str">
        <f t="shared" si="62"/>
        <v xml:space="preserve"> </v>
      </c>
      <c r="AA265" s="33" t="str">
        <f>IF(K265="M",IF(S265&lt;&gt;4,"",VLOOKUP(CONCATENATE(R265," ",(S265-3)),$Z$2:AD265,5,0)),IF(S265&lt;&gt;3,"",VLOOKUP(CONCATENATE(R265," ",(S265-2)),$Z$2:AD265,5,0)))</f>
        <v/>
      </c>
      <c r="AB265" s="33" t="str">
        <f>IF(K265="M",IF(S265&lt;&gt;4,"",VLOOKUP(CONCATENATE(R265," ",(S265-2)),$Z$2:AD265,5,0)),IF(S265&lt;&gt;3,"",VLOOKUP(CONCATENATE(R265," ",(S265-1)),$Z$2:AD265,5,0)))</f>
        <v/>
      </c>
      <c r="AC265" s="33" t="str">
        <f>IF(K265="M",IF(S265&lt;&gt;4,"",VLOOKUP(CONCATENATE(R265," ",(S265-1)),$Z$2:AD265,5,0)),IF(S265&lt;&gt;3,"",VLOOKUP(CONCATENATE(R265," ",(S265)),$Z$2:AD265,5,0)))</f>
        <v/>
      </c>
      <c r="AD265" s="33" t="str">
        <f t="shared" si="67"/>
        <v/>
      </c>
    </row>
    <row r="266" spans="1:30" x14ac:dyDescent="0.25">
      <c r="A266" s="65" t="str">
        <f t="shared" si="59"/>
        <v/>
      </c>
      <c r="B266" s="65" t="str">
        <f t="shared" si="60"/>
        <v/>
      </c>
      <c r="C266" s="103">
        <v>265</v>
      </c>
      <c r="D266" s="99"/>
      <c r="E266" s="100">
        <f t="shared" si="68"/>
        <v>1</v>
      </c>
      <c r="F266" s="100"/>
      <c r="G266" s="100"/>
      <c r="H266" s="107" t="str">
        <f t="shared" si="63"/>
        <v/>
      </c>
      <c r="I266" s="108" t="str">
        <f>IF(D266="","",VLOOKUP(D266,ENTRANTS!$A$1:$H$1000,2,0))</f>
        <v/>
      </c>
      <c r="J266" s="108" t="str">
        <f>IF(D266="","",VLOOKUP(D266,ENTRANTS!$A$1:$H$1000,3,0))</f>
        <v/>
      </c>
      <c r="K266" s="103" t="str">
        <f>IF(D266="","",LEFT(VLOOKUP(D266,ENTRANTS!$A$1:$H$1000,5,0),1))</f>
        <v/>
      </c>
      <c r="L266" s="103" t="str">
        <f>IF(D266="","",COUNTIF($K$2:K266,K266))</f>
        <v/>
      </c>
      <c r="M266" s="103" t="str">
        <f>IF(D266="","",VLOOKUP(D266,ENTRANTS!$A$1:$H$1000,4,0))</f>
        <v/>
      </c>
      <c r="N266" s="103" t="str">
        <f>IF(D266="","",COUNTIF($M$2:M266,M266))</f>
        <v/>
      </c>
      <c r="O266" s="108" t="str">
        <f>IF(D266="","",VLOOKUP(D266,ENTRANTS!$A$1:$H$1000,6,0))</f>
        <v/>
      </c>
      <c r="P266" s="86" t="str">
        <f t="shared" si="64"/>
        <v/>
      </c>
      <c r="Q266" s="31"/>
      <c r="R266" s="3" t="str">
        <f t="shared" si="65"/>
        <v/>
      </c>
      <c r="S266" s="4" t="str">
        <f>IF(D266="","",COUNTIF($R$2:R266,R266))</f>
        <v/>
      </c>
      <c r="T266" s="5" t="str">
        <f t="shared" si="57"/>
        <v/>
      </c>
      <c r="U266" s="35" t="str">
        <f>IF(AND(S266=4,K266="M",NOT(O266="Unattached")),SUMIF(R$2:R266,R266,L$2:L266),"")</f>
        <v/>
      </c>
      <c r="V266" s="5" t="str">
        <f t="shared" si="58"/>
        <v/>
      </c>
      <c r="W266" s="35" t="str">
        <f>IF(AND(S266=3,K266="F",NOT(O266="Unattached")),SUMIF(R$2:R266,R266,L$2:L266),"")</f>
        <v/>
      </c>
      <c r="X266" s="6" t="str">
        <f t="shared" si="61"/>
        <v/>
      </c>
      <c r="Y266" s="6" t="str">
        <f t="shared" si="66"/>
        <v/>
      </c>
      <c r="Z266" s="33" t="str">
        <f t="shared" si="62"/>
        <v xml:space="preserve"> </v>
      </c>
      <c r="AA266" s="33" t="str">
        <f>IF(K266="M",IF(S266&lt;&gt;4,"",VLOOKUP(CONCATENATE(R266," ",(S266-3)),$Z$2:AD266,5,0)),IF(S266&lt;&gt;3,"",VLOOKUP(CONCATENATE(R266," ",(S266-2)),$Z$2:AD266,5,0)))</f>
        <v/>
      </c>
      <c r="AB266" s="33" t="str">
        <f>IF(K266="M",IF(S266&lt;&gt;4,"",VLOOKUP(CONCATENATE(R266," ",(S266-2)),$Z$2:AD266,5,0)),IF(S266&lt;&gt;3,"",VLOOKUP(CONCATENATE(R266," ",(S266-1)),$Z$2:AD266,5,0)))</f>
        <v/>
      </c>
      <c r="AC266" s="33" t="str">
        <f>IF(K266="M",IF(S266&lt;&gt;4,"",VLOOKUP(CONCATENATE(R266," ",(S266-1)),$Z$2:AD266,5,0)),IF(S266&lt;&gt;3,"",VLOOKUP(CONCATENATE(R266," ",(S266)),$Z$2:AD266,5,0)))</f>
        <v/>
      </c>
      <c r="AD266" s="33" t="str">
        <f t="shared" si="67"/>
        <v/>
      </c>
    </row>
    <row r="267" spans="1:30" x14ac:dyDescent="0.25">
      <c r="A267" s="65" t="str">
        <f t="shared" si="59"/>
        <v/>
      </c>
      <c r="B267" s="65" t="str">
        <f t="shared" si="60"/>
        <v/>
      </c>
      <c r="C267" s="103">
        <v>266</v>
      </c>
      <c r="D267" s="99"/>
      <c r="E267" s="100">
        <f t="shared" si="68"/>
        <v>1</v>
      </c>
      <c r="F267" s="100"/>
      <c r="G267" s="100"/>
      <c r="H267" s="107" t="str">
        <f t="shared" si="63"/>
        <v/>
      </c>
      <c r="I267" s="108" t="str">
        <f>IF(D267="","",VLOOKUP(D267,ENTRANTS!$A$1:$H$1000,2,0))</f>
        <v/>
      </c>
      <c r="J267" s="108" t="str">
        <f>IF(D267="","",VLOOKUP(D267,ENTRANTS!$A$1:$H$1000,3,0))</f>
        <v/>
      </c>
      <c r="K267" s="103" t="str">
        <f>IF(D267="","",LEFT(VLOOKUP(D267,ENTRANTS!$A$1:$H$1000,5,0),1))</f>
        <v/>
      </c>
      <c r="L267" s="103" t="str">
        <f>IF(D267="","",COUNTIF($K$2:K267,K267))</f>
        <v/>
      </c>
      <c r="M267" s="103" t="str">
        <f>IF(D267="","",VLOOKUP(D267,ENTRANTS!$A$1:$H$1000,4,0))</f>
        <v/>
      </c>
      <c r="N267" s="103" t="str">
        <f>IF(D267="","",COUNTIF($M$2:M267,M267))</f>
        <v/>
      </c>
      <c r="O267" s="108" t="str">
        <f>IF(D267="","",VLOOKUP(D267,ENTRANTS!$A$1:$H$1000,6,0))</f>
        <v/>
      </c>
      <c r="P267" s="86" t="str">
        <f t="shared" si="64"/>
        <v/>
      </c>
      <c r="Q267" s="31"/>
      <c r="R267" s="3" t="str">
        <f t="shared" si="65"/>
        <v/>
      </c>
      <c r="S267" s="4" t="str">
        <f>IF(D267="","",COUNTIF($R$2:R267,R267))</f>
        <v/>
      </c>
      <c r="T267" s="5" t="str">
        <f t="shared" si="57"/>
        <v/>
      </c>
      <c r="U267" s="35" t="str">
        <f>IF(AND(S267=4,K267="M",NOT(O267="Unattached")),SUMIF(R$2:R267,R267,L$2:L267),"")</f>
        <v/>
      </c>
      <c r="V267" s="5" t="str">
        <f t="shared" si="58"/>
        <v/>
      </c>
      <c r="W267" s="35" t="str">
        <f>IF(AND(S267=3,K267="F",NOT(O267="Unattached")),SUMIF(R$2:R267,R267,L$2:L267),"")</f>
        <v/>
      </c>
      <c r="X267" s="6" t="str">
        <f t="shared" si="61"/>
        <v/>
      </c>
      <c r="Y267" s="6" t="str">
        <f t="shared" si="66"/>
        <v/>
      </c>
      <c r="Z267" s="33" t="str">
        <f t="shared" si="62"/>
        <v xml:space="preserve"> </v>
      </c>
      <c r="AA267" s="33" t="str">
        <f>IF(K267="M",IF(S267&lt;&gt;4,"",VLOOKUP(CONCATENATE(R267," ",(S267-3)),$Z$2:AD267,5,0)),IF(S267&lt;&gt;3,"",VLOOKUP(CONCATENATE(R267," ",(S267-2)),$Z$2:AD267,5,0)))</f>
        <v/>
      </c>
      <c r="AB267" s="33" t="str">
        <f>IF(K267="M",IF(S267&lt;&gt;4,"",VLOOKUP(CONCATENATE(R267," ",(S267-2)),$Z$2:AD267,5,0)),IF(S267&lt;&gt;3,"",VLOOKUP(CONCATENATE(R267," ",(S267-1)),$Z$2:AD267,5,0)))</f>
        <v/>
      </c>
      <c r="AC267" s="33" t="str">
        <f>IF(K267="M",IF(S267&lt;&gt;4,"",VLOOKUP(CONCATENATE(R267," ",(S267-1)),$Z$2:AD267,5,0)),IF(S267&lt;&gt;3,"",VLOOKUP(CONCATENATE(R267," ",(S267)),$Z$2:AD267,5,0)))</f>
        <v/>
      </c>
      <c r="AD267" s="33" t="str">
        <f t="shared" si="67"/>
        <v/>
      </c>
    </row>
    <row r="268" spans="1:30" x14ac:dyDescent="0.25">
      <c r="A268" s="65" t="str">
        <f t="shared" si="59"/>
        <v/>
      </c>
      <c r="B268" s="65" t="str">
        <f t="shared" si="60"/>
        <v/>
      </c>
      <c r="C268" s="103">
        <v>267</v>
      </c>
      <c r="D268" s="99"/>
      <c r="E268" s="100">
        <f t="shared" si="68"/>
        <v>1</v>
      </c>
      <c r="F268" s="100"/>
      <c r="G268" s="100"/>
      <c r="H268" s="107" t="str">
        <f t="shared" si="63"/>
        <v/>
      </c>
      <c r="I268" s="108" t="str">
        <f>IF(D268="","",VLOOKUP(D268,ENTRANTS!$A$1:$H$1000,2,0))</f>
        <v/>
      </c>
      <c r="J268" s="108" t="str">
        <f>IF(D268="","",VLOOKUP(D268,ENTRANTS!$A$1:$H$1000,3,0))</f>
        <v/>
      </c>
      <c r="K268" s="103" t="str">
        <f>IF(D268="","",LEFT(VLOOKUP(D268,ENTRANTS!$A$1:$H$1000,5,0),1))</f>
        <v/>
      </c>
      <c r="L268" s="103" t="str">
        <f>IF(D268="","",COUNTIF($K$2:K268,K268))</f>
        <v/>
      </c>
      <c r="M268" s="103" t="str">
        <f>IF(D268="","",VLOOKUP(D268,ENTRANTS!$A$1:$H$1000,4,0))</f>
        <v/>
      </c>
      <c r="N268" s="103" t="str">
        <f>IF(D268="","",COUNTIF($M$2:M268,M268))</f>
        <v/>
      </c>
      <c r="O268" s="108" t="str">
        <f>IF(D268="","",VLOOKUP(D268,ENTRANTS!$A$1:$H$1000,6,0))</f>
        <v/>
      </c>
      <c r="P268" s="86" t="str">
        <f t="shared" si="64"/>
        <v/>
      </c>
      <c r="Q268" s="31"/>
      <c r="R268" s="3" t="str">
        <f t="shared" si="65"/>
        <v/>
      </c>
      <c r="S268" s="4" t="str">
        <f>IF(D268="","",COUNTIF($R$2:R268,R268))</f>
        <v/>
      </c>
      <c r="T268" s="5" t="str">
        <f t="shared" si="57"/>
        <v/>
      </c>
      <c r="U268" s="35" t="str">
        <f>IF(AND(S268=4,K268="M",NOT(O268="Unattached")),SUMIF(R$2:R268,R268,L$2:L268),"")</f>
        <v/>
      </c>
      <c r="V268" s="5" t="str">
        <f t="shared" si="58"/>
        <v/>
      </c>
      <c r="W268" s="35" t="str">
        <f>IF(AND(S268=3,K268="F",NOT(O268="Unattached")),SUMIF(R$2:R268,R268,L$2:L268),"")</f>
        <v/>
      </c>
      <c r="X268" s="6" t="str">
        <f t="shared" si="61"/>
        <v/>
      </c>
      <c r="Y268" s="6" t="str">
        <f t="shared" si="66"/>
        <v/>
      </c>
      <c r="Z268" s="33" t="str">
        <f t="shared" si="62"/>
        <v xml:space="preserve"> </v>
      </c>
      <c r="AA268" s="33" t="str">
        <f>IF(K268="M",IF(S268&lt;&gt;4,"",VLOOKUP(CONCATENATE(R268," ",(S268-3)),$Z$2:AD268,5,0)),IF(S268&lt;&gt;3,"",VLOOKUP(CONCATENATE(R268," ",(S268-2)),$Z$2:AD268,5,0)))</f>
        <v/>
      </c>
      <c r="AB268" s="33" t="str">
        <f>IF(K268="M",IF(S268&lt;&gt;4,"",VLOOKUP(CONCATENATE(R268," ",(S268-2)),$Z$2:AD268,5,0)),IF(S268&lt;&gt;3,"",VLOOKUP(CONCATENATE(R268," ",(S268-1)),$Z$2:AD268,5,0)))</f>
        <v/>
      </c>
      <c r="AC268" s="33" t="str">
        <f>IF(K268="M",IF(S268&lt;&gt;4,"",VLOOKUP(CONCATENATE(R268," ",(S268-1)),$Z$2:AD268,5,0)),IF(S268&lt;&gt;3,"",VLOOKUP(CONCATENATE(R268," ",(S268)),$Z$2:AD268,5,0)))</f>
        <v/>
      </c>
      <c r="AD268" s="33" t="str">
        <f t="shared" si="67"/>
        <v/>
      </c>
    </row>
    <row r="269" spans="1:30" x14ac:dyDescent="0.25">
      <c r="A269" s="65" t="str">
        <f t="shared" si="59"/>
        <v/>
      </c>
      <c r="B269" s="65" t="str">
        <f t="shared" si="60"/>
        <v/>
      </c>
      <c r="C269" s="103">
        <v>268</v>
      </c>
      <c r="D269" s="99"/>
      <c r="E269" s="100">
        <f t="shared" si="68"/>
        <v>1</v>
      </c>
      <c r="F269" s="100"/>
      <c r="G269" s="100"/>
      <c r="H269" s="107" t="str">
        <f t="shared" si="63"/>
        <v/>
      </c>
      <c r="I269" s="108" t="str">
        <f>IF(D269="","",VLOOKUP(D269,ENTRANTS!$A$1:$H$1000,2,0))</f>
        <v/>
      </c>
      <c r="J269" s="108" t="str">
        <f>IF(D269="","",VLOOKUP(D269,ENTRANTS!$A$1:$H$1000,3,0))</f>
        <v/>
      </c>
      <c r="K269" s="103" t="str">
        <f>IF(D269="","",LEFT(VLOOKUP(D269,ENTRANTS!$A$1:$H$1000,5,0),1))</f>
        <v/>
      </c>
      <c r="L269" s="103" t="str">
        <f>IF(D269="","",COUNTIF($K$2:K269,K269))</f>
        <v/>
      </c>
      <c r="M269" s="103" t="str">
        <f>IF(D269="","",VLOOKUP(D269,ENTRANTS!$A$1:$H$1000,4,0))</f>
        <v/>
      </c>
      <c r="N269" s="103" t="str">
        <f>IF(D269="","",COUNTIF($M$2:M269,M269))</f>
        <v/>
      </c>
      <c r="O269" s="108" t="str">
        <f>IF(D269="","",VLOOKUP(D269,ENTRANTS!$A$1:$H$1000,6,0))</f>
        <v/>
      </c>
      <c r="P269" s="86" t="str">
        <f t="shared" si="64"/>
        <v/>
      </c>
      <c r="Q269" s="31"/>
      <c r="R269" s="3" t="str">
        <f t="shared" si="65"/>
        <v/>
      </c>
      <c r="S269" s="4" t="str">
        <f>IF(D269="","",COUNTIF($R$2:R269,R269))</f>
        <v/>
      </c>
      <c r="T269" s="5" t="str">
        <f t="shared" si="57"/>
        <v/>
      </c>
      <c r="U269" s="35" t="str">
        <f>IF(AND(S269=4,K269="M",NOT(O269="Unattached")),SUMIF(R$2:R269,R269,L$2:L269),"")</f>
        <v/>
      </c>
      <c r="V269" s="5" t="str">
        <f t="shared" si="58"/>
        <v/>
      </c>
      <c r="W269" s="35" t="str">
        <f>IF(AND(S269=3,K269="F",NOT(O269="Unattached")),SUMIF(R$2:R269,R269,L$2:L269),"")</f>
        <v/>
      </c>
      <c r="X269" s="6" t="str">
        <f t="shared" si="61"/>
        <v/>
      </c>
      <c r="Y269" s="6" t="str">
        <f t="shared" si="66"/>
        <v/>
      </c>
      <c r="Z269" s="33" t="str">
        <f t="shared" si="62"/>
        <v xml:space="preserve"> </v>
      </c>
      <c r="AA269" s="33" t="str">
        <f>IF(K269="M",IF(S269&lt;&gt;4,"",VLOOKUP(CONCATENATE(R269," ",(S269-3)),$Z$2:AD269,5,0)),IF(S269&lt;&gt;3,"",VLOOKUP(CONCATENATE(R269," ",(S269-2)),$Z$2:AD269,5,0)))</f>
        <v/>
      </c>
      <c r="AB269" s="33" t="str">
        <f>IF(K269="M",IF(S269&lt;&gt;4,"",VLOOKUP(CONCATENATE(R269," ",(S269-2)),$Z$2:AD269,5,0)),IF(S269&lt;&gt;3,"",VLOOKUP(CONCATENATE(R269," ",(S269-1)),$Z$2:AD269,5,0)))</f>
        <v/>
      </c>
      <c r="AC269" s="33" t="str">
        <f>IF(K269="M",IF(S269&lt;&gt;4,"",VLOOKUP(CONCATENATE(R269," ",(S269-1)),$Z$2:AD269,5,0)),IF(S269&lt;&gt;3,"",VLOOKUP(CONCATENATE(R269," ",(S269)),$Z$2:AD269,5,0)))</f>
        <v/>
      </c>
      <c r="AD269" s="33" t="str">
        <f t="shared" si="67"/>
        <v/>
      </c>
    </row>
    <row r="270" spans="1:30" x14ac:dyDescent="0.25">
      <c r="A270" s="65" t="str">
        <f t="shared" si="59"/>
        <v/>
      </c>
      <c r="B270" s="65" t="str">
        <f t="shared" si="60"/>
        <v/>
      </c>
      <c r="C270" s="103">
        <v>269</v>
      </c>
      <c r="D270" s="99"/>
      <c r="E270" s="100">
        <f t="shared" si="68"/>
        <v>1</v>
      </c>
      <c r="F270" s="100"/>
      <c r="G270" s="100"/>
      <c r="H270" s="107" t="str">
        <f t="shared" si="63"/>
        <v/>
      </c>
      <c r="I270" s="108" t="str">
        <f>IF(D270="","",VLOOKUP(D270,ENTRANTS!$A$1:$H$1000,2,0))</f>
        <v/>
      </c>
      <c r="J270" s="108" t="str">
        <f>IF(D270="","",VLOOKUP(D270,ENTRANTS!$A$1:$H$1000,3,0))</f>
        <v/>
      </c>
      <c r="K270" s="103" t="str">
        <f>IF(D270="","",LEFT(VLOOKUP(D270,ENTRANTS!$A$1:$H$1000,5,0),1))</f>
        <v/>
      </c>
      <c r="L270" s="103" t="str">
        <f>IF(D270="","",COUNTIF($K$2:K270,K270))</f>
        <v/>
      </c>
      <c r="M270" s="103" t="str">
        <f>IF(D270="","",VLOOKUP(D270,ENTRANTS!$A$1:$H$1000,4,0))</f>
        <v/>
      </c>
      <c r="N270" s="103" t="str">
        <f>IF(D270="","",COUNTIF($M$2:M270,M270))</f>
        <v/>
      </c>
      <c r="O270" s="108" t="str">
        <f>IF(D270="","",VLOOKUP(D270,ENTRANTS!$A$1:$H$1000,6,0))</f>
        <v/>
      </c>
      <c r="P270" s="86" t="str">
        <f t="shared" si="64"/>
        <v/>
      </c>
      <c r="Q270" s="31"/>
      <c r="R270" s="3" t="str">
        <f t="shared" si="65"/>
        <v/>
      </c>
      <c r="S270" s="4" t="str">
        <f>IF(D270="","",COUNTIF($R$2:R270,R270))</f>
        <v/>
      </c>
      <c r="T270" s="5" t="str">
        <f t="shared" si="57"/>
        <v/>
      </c>
      <c r="U270" s="35" t="str">
        <f>IF(AND(S270=4,K270="M",NOT(O270="Unattached")),SUMIF(R$2:R270,R270,L$2:L270),"")</f>
        <v/>
      </c>
      <c r="V270" s="5" t="str">
        <f t="shared" si="58"/>
        <v/>
      </c>
      <c r="W270" s="35" t="str">
        <f>IF(AND(S270=3,K270="F",NOT(O270="Unattached")),SUMIF(R$2:R270,R270,L$2:L270),"")</f>
        <v/>
      </c>
      <c r="X270" s="6" t="str">
        <f t="shared" si="61"/>
        <v/>
      </c>
      <c r="Y270" s="6" t="str">
        <f t="shared" si="66"/>
        <v/>
      </c>
      <c r="Z270" s="33" t="str">
        <f t="shared" si="62"/>
        <v xml:space="preserve"> </v>
      </c>
      <c r="AA270" s="33" t="str">
        <f>IF(K270="M",IF(S270&lt;&gt;4,"",VLOOKUP(CONCATENATE(R270," ",(S270-3)),$Z$2:AD270,5,0)),IF(S270&lt;&gt;3,"",VLOOKUP(CONCATENATE(R270," ",(S270-2)),$Z$2:AD270,5,0)))</f>
        <v/>
      </c>
      <c r="AB270" s="33" t="str">
        <f>IF(K270="M",IF(S270&lt;&gt;4,"",VLOOKUP(CONCATENATE(R270," ",(S270-2)),$Z$2:AD270,5,0)),IF(S270&lt;&gt;3,"",VLOOKUP(CONCATENATE(R270," ",(S270-1)),$Z$2:AD270,5,0)))</f>
        <v/>
      </c>
      <c r="AC270" s="33" t="str">
        <f>IF(K270="M",IF(S270&lt;&gt;4,"",VLOOKUP(CONCATENATE(R270," ",(S270-1)),$Z$2:AD270,5,0)),IF(S270&lt;&gt;3,"",VLOOKUP(CONCATENATE(R270," ",(S270)),$Z$2:AD270,5,0)))</f>
        <v/>
      </c>
      <c r="AD270" s="33" t="str">
        <f t="shared" si="67"/>
        <v/>
      </c>
    </row>
    <row r="271" spans="1:30" x14ac:dyDescent="0.25">
      <c r="A271" s="65" t="str">
        <f t="shared" si="59"/>
        <v/>
      </c>
      <c r="B271" s="65" t="str">
        <f t="shared" si="60"/>
        <v/>
      </c>
      <c r="C271" s="103">
        <v>270</v>
      </c>
      <c r="D271" s="99"/>
      <c r="E271" s="100">
        <f t="shared" si="68"/>
        <v>1</v>
      </c>
      <c r="F271" s="100"/>
      <c r="G271" s="100"/>
      <c r="H271" s="107" t="str">
        <f t="shared" si="63"/>
        <v/>
      </c>
      <c r="I271" s="108" t="str">
        <f>IF(D271="","",VLOOKUP(D271,ENTRANTS!$A$1:$H$1000,2,0))</f>
        <v/>
      </c>
      <c r="J271" s="108" t="str">
        <f>IF(D271="","",VLOOKUP(D271,ENTRANTS!$A$1:$H$1000,3,0))</f>
        <v/>
      </c>
      <c r="K271" s="103" t="str">
        <f>IF(D271="","",LEFT(VLOOKUP(D271,ENTRANTS!$A$1:$H$1000,5,0),1))</f>
        <v/>
      </c>
      <c r="L271" s="103" t="str">
        <f>IF(D271="","",COUNTIF($K$2:K271,K271))</f>
        <v/>
      </c>
      <c r="M271" s="103" t="str">
        <f>IF(D271="","",VLOOKUP(D271,ENTRANTS!$A$1:$H$1000,4,0))</f>
        <v/>
      </c>
      <c r="N271" s="103" t="str">
        <f>IF(D271="","",COUNTIF($M$2:M271,M271))</f>
        <v/>
      </c>
      <c r="O271" s="108" t="str">
        <f>IF(D271="","",VLOOKUP(D271,ENTRANTS!$A$1:$H$1000,6,0))</f>
        <v/>
      </c>
      <c r="P271" s="86" t="str">
        <f t="shared" si="64"/>
        <v/>
      </c>
      <c r="Q271" s="31"/>
      <c r="R271" s="3" t="str">
        <f t="shared" si="65"/>
        <v/>
      </c>
      <c r="S271" s="4" t="str">
        <f>IF(D271="","",COUNTIF($R$2:R271,R271))</f>
        <v/>
      </c>
      <c r="T271" s="5" t="str">
        <f t="shared" si="57"/>
        <v/>
      </c>
      <c r="U271" s="35" t="str">
        <f>IF(AND(S271=4,K271="M",NOT(O271="Unattached")),SUMIF(R$2:R271,R271,L$2:L271),"")</f>
        <v/>
      </c>
      <c r="V271" s="5" t="str">
        <f t="shared" si="58"/>
        <v/>
      </c>
      <c r="W271" s="35" t="str">
        <f>IF(AND(S271=3,K271="F",NOT(O271="Unattached")),SUMIF(R$2:R271,R271,L$2:L271),"")</f>
        <v/>
      </c>
      <c r="X271" s="6" t="str">
        <f t="shared" si="61"/>
        <v/>
      </c>
      <c r="Y271" s="6" t="str">
        <f t="shared" si="66"/>
        <v/>
      </c>
      <c r="Z271" s="33" t="str">
        <f t="shared" si="62"/>
        <v xml:space="preserve"> </v>
      </c>
      <c r="AA271" s="33" t="str">
        <f>IF(K271="M",IF(S271&lt;&gt;4,"",VLOOKUP(CONCATENATE(R271," ",(S271-3)),$Z$2:AD271,5,0)),IF(S271&lt;&gt;3,"",VLOOKUP(CONCATENATE(R271," ",(S271-2)),$Z$2:AD271,5,0)))</f>
        <v/>
      </c>
      <c r="AB271" s="33" t="str">
        <f>IF(K271="M",IF(S271&lt;&gt;4,"",VLOOKUP(CONCATENATE(R271," ",(S271-2)),$Z$2:AD271,5,0)),IF(S271&lt;&gt;3,"",VLOOKUP(CONCATENATE(R271," ",(S271-1)),$Z$2:AD271,5,0)))</f>
        <v/>
      </c>
      <c r="AC271" s="33" t="str">
        <f>IF(K271="M",IF(S271&lt;&gt;4,"",VLOOKUP(CONCATENATE(R271," ",(S271-1)),$Z$2:AD271,5,0)),IF(S271&lt;&gt;3,"",VLOOKUP(CONCATENATE(R271," ",(S271)),$Z$2:AD271,5,0)))</f>
        <v/>
      </c>
      <c r="AD271" s="33" t="str">
        <f t="shared" si="67"/>
        <v/>
      </c>
    </row>
    <row r="272" spans="1:30" x14ac:dyDescent="0.25">
      <c r="A272" s="65" t="str">
        <f t="shared" si="59"/>
        <v/>
      </c>
      <c r="B272" s="65" t="str">
        <f t="shared" si="60"/>
        <v/>
      </c>
      <c r="C272" s="103">
        <v>271</v>
      </c>
      <c r="D272" s="99"/>
      <c r="E272" s="100">
        <f t="shared" si="68"/>
        <v>1</v>
      </c>
      <c r="F272" s="100"/>
      <c r="G272" s="100"/>
      <c r="H272" s="107" t="str">
        <f t="shared" si="63"/>
        <v/>
      </c>
      <c r="I272" s="108" t="str">
        <f>IF(D272="","",VLOOKUP(D272,ENTRANTS!$A$1:$H$1000,2,0))</f>
        <v/>
      </c>
      <c r="J272" s="108" t="str">
        <f>IF(D272="","",VLOOKUP(D272,ENTRANTS!$A$1:$H$1000,3,0))</f>
        <v/>
      </c>
      <c r="K272" s="103" t="str">
        <f>IF(D272="","",LEFT(VLOOKUP(D272,ENTRANTS!$A$1:$H$1000,5,0),1))</f>
        <v/>
      </c>
      <c r="L272" s="103" t="str">
        <f>IF(D272="","",COUNTIF($K$2:K272,K272))</f>
        <v/>
      </c>
      <c r="M272" s="103" t="str">
        <f>IF(D272="","",VLOOKUP(D272,ENTRANTS!$A$1:$H$1000,4,0))</f>
        <v/>
      </c>
      <c r="N272" s="103" t="str">
        <f>IF(D272="","",COUNTIF($M$2:M272,M272))</f>
        <v/>
      </c>
      <c r="O272" s="108" t="str">
        <f>IF(D272="","",VLOOKUP(D272,ENTRANTS!$A$1:$H$1000,6,0))</f>
        <v/>
      </c>
      <c r="P272" s="86" t="str">
        <f t="shared" si="64"/>
        <v/>
      </c>
      <c r="Q272" s="31"/>
      <c r="R272" s="3" t="str">
        <f t="shared" si="65"/>
        <v/>
      </c>
      <c r="S272" s="4" t="str">
        <f>IF(D272="","",COUNTIF($R$2:R272,R272))</f>
        <v/>
      </c>
      <c r="T272" s="5" t="str">
        <f t="shared" si="57"/>
        <v/>
      </c>
      <c r="U272" s="35" t="str">
        <f>IF(AND(S272=4,K272="M",NOT(O272="Unattached")),SUMIF(R$2:R272,R272,L$2:L272),"")</f>
        <v/>
      </c>
      <c r="V272" s="5" t="str">
        <f t="shared" si="58"/>
        <v/>
      </c>
      <c r="W272" s="35" t="str">
        <f>IF(AND(S272=3,K272="F",NOT(O272="Unattached")),SUMIF(R$2:R272,R272,L$2:L272),"")</f>
        <v/>
      </c>
      <c r="X272" s="6" t="str">
        <f t="shared" si="61"/>
        <v/>
      </c>
      <c r="Y272" s="6" t="str">
        <f t="shared" si="66"/>
        <v/>
      </c>
      <c r="Z272" s="33" t="str">
        <f t="shared" si="62"/>
        <v xml:space="preserve"> </v>
      </c>
      <c r="AA272" s="33" t="str">
        <f>IF(K272="M",IF(S272&lt;&gt;4,"",VLOOKUP(CONCATENATE(R272," ",(S272-3)),$Z$2:AD272,5,0)),IF(S272&lt;&gt;3,"",VLOOKUP(CONCATENATE(R272," ",(S272-2)),$Z$2:AD272,5,0)))</f>
        <v/>
      </c>
      <c r="AB272" s="33" t="str">
        <f>IF(K272="M",IF(S272&lt;&gt;4,"",VLOOKUP(CONCATENATE(R272," ",(S272-2)),$Z$2:AD272,5,0)),IF(S272&lt;&gt;3,"",VLOOKUP(CONCATENATE(R272," ",(S272-1)),$Z$2:AD272,5,0)))</f>
        <v/>
      </c>
      <c r="AC272" s="33" t="str">
        <f>IF(K272="M",IF(S272&lt;&gt;4,"",VLOOKUP(CONCATENATE(R272," ",(S272-1)),$Z$2:AD272,5,0)),IF(S272&lt;&gt;3,"",VLOOKUP(CONCATENATE(R272," ",(S272)),$Z$2:AD272,5,0)))</f>
        <v/>
      </c>
      <c r="AD272" s="33" t="str">
        <f t="shared" si="67"/>
        <v/>
      </c>
    </row>
    <row r="273" spans="1:30" x14ac:dyDescent="0.25">
      <c r="A273" s="65" t="str">
        <f t="shared" si="59"/>
        <v/>
      </c>
      <c r="B273" s="65" t="str">
        <f t="shared" si="60"/>
        <v/>
      </c>
      <c r="C273" s="103">
        <v>272</v>
      </c>
      <c r="D273" s="99"/>
      <c r="E273" s="100">
        <f t="shared" si="68"/>
        <v>1</v>
      </c>
      <c r="F273" s="100"/>
      <c r="G273" s="100"/>
      <c r="H273" s="107" t="str">
        <f t="shared" si="63"/>
        <v/>
      </c>
      <c r="I273" s="108" t="str">
        <f>IF(D273="","",VLOOKUP(D273,ENTRANTS!$A$1:$H$1000,2,0))</f>
        <v/>
      </c>
      <c r="J273" s="108" t="str">
        <f>IF(D273="","",VLOOKUP(D273,ENTRANTS!$A$1:$H$1000,3,0))</f>
        <v/>
      </c>
      <c r="K273" s="103" t="str">
        <f>IF(D273="","",LEFT(VLOOKUP(D273,ENTRANTS!$A$1:$H$1000,5,0),1))</f>
        <v/>
      </c>
      <c r="L273" s="103" t="str">
        <f>IF(D273="","",COUNTIF($K$2:K273,K273))</f>
        <v/>
      </c>
      <c r="M273" s="103" t="str">
        <f>IF(D273="","",VLOOKUP(D273,ENTRANTS!$A$1:$H$1000,4,0))</f>
        <v/>
      </c>
      <c r="N273" s="103" t="str">
        <f>IF(D273="","",COUNTIF($M$2:M273,M273))</f>
        <v/>
      </c>
      <c r="O273" s="108" t="str">
        <f>IF(D273="","",VLOOKUP(D273,ENTRANTS!$A$1:$H$1000,6,0))</f>
        <v/>
      </c>
      <c r="P273" s="86" t="str">
        <f t="shared" si="64"/>
        <v/>
      </c>
      <c r="Q273" s="31"/>
      <c r="R273" s="3" t="str">
        <f t="shared" si="65"/>
        <v/>
      </c>
      <c r="S273" s="4" t="str">
        <f>IF(D273="","",COUNTIF($R$2:R273,R273))</f>
        <v/>
      </c>
      <c r="T273" s="5" t="str">
        <f t="shared" si="57"/>
        <v/>
      </c>
      <c r="U273" s="35" t="str">
        <f>IF(AND(S273=4,K273="M",NOT(O273="Unattached")),SUMIF(R$2:R273,R273,L$2:L273),"")</f>
        <v/>
      </c>
      <c r="V273" s="5" t="str">
        <f t="shared" si="58"/>
        <v/>
      </c>
      <c r="W273" s="35" t="str">
        <f>IF(AND(S273=3,K273="F",NOT(O273="Unattached")),SUMIF(R$2:R273,R273,L$2:L273),"")</f>
        <v/>
      </c>
      <c r="X273" s="6" t="str">
        <f t="shared" si="61"/>
        <v/>
      </c>
      <c r="Y273" s="6" t="str">
        <f t="shared" si="66"/>
        <v/>
      </c>
      <c r="Z273" s="33" t="str">
        <f t="shared" si="62"/>
        <v xml:space="preserve"> </v>
      </c>
      <c r="AA273" s="33" t="str">
        <f>IF(K273="M",IF(S273&lt;&gt;4,"",VLOOKUP(CONCATENATE(R273," ",(S273-3)),$Z$2:AD273,5,0)),IF(S273&lt;&gt;3,"",VLOOKUP(CONCATENATE(R273," ",(S273-2)),$Z$2:AD273,5,0)))</f>
        <v/>
      </c>
      <c r="AB273" s="33" t="str">
        <f>IF(K273="M",IF(S273&lt;&gt;4,"",VLOOKUP(CONCATENATE(R273," ",(S273-2)),$Z$2:AD273,5,0)),IF(S273&lt;&gt;3,"",VLOOKUP(CONCATENATE(R273," ",(S273-1)),$Z$2:AD273,5,0)))</f>
        <v/>
      </c>
      <c r="AC273" s="33" t="str">
        <f>IF(K273="M",IF(S273&lt;&gt;4,"",VLOOKUP(CONCATENATE(R273," ",(S273-1)),$Z$2:AD273,5,0)),IF(S273&lt;&gt;3,"",VLOOKUP(CONCATENATE(R273," ",(S273)),$Z$2:AD273,5,0)))</f>
        <v/>
      </c>
      <c r="AD273" s="33" t="str">
        <f t="shared" si="67"/>
        <v/>
      </c>
    </row>
    <row r="274" spans="1:30" x14ac:dyDescent="0.25">
      <c r="A274" s="65" t="str">
        <f t="shared" si="59"/>
        <v/>
      </c>
      <c r="B274" s="65" t="str">
        <f t="shared" si="60"/>
        <v/>
      </c>
      <c r="C274" s="103">
        <v>273</v>
      </c>
      <c r="D274" s="99"/>
      <c r="E274" s="100">
        <f t="shared" si="68"/>
        <v>1</v>
      </c>
      <c r="F274" s="100"/>
      <c r="G274" s="100"/>
      <c r="H274" s="107" t="str">
        <f t="shared" si="63"/>
        <v/>
      </c>
      <c r="I274" s="108" t="str">
        <f>IF(D274="","",VLOOKUP(D274,ENTRANTS!$A$1:$H$1000,2,0))</f>
        <v/>
      </c>
      <c r="J274" s="108" t="str">
        <f>IF(D274="","",VLOOKUP(D274,ENTRANTS!$A$1:$H$1000,3,0))</f>
        <v/>
      </c>
      <c r="K274" s="103" t="str">
        <f>IF(D274="","",LEFT(VLOOKUP(D274,ENTRANTS!$A$1:$H$1000,5,0),1))</f>
        <v/>
      </c>
      <c r="L274" s="103" t="str">
        <f>IF(D274="","",COUNTIF($K$2:K274,K274))</f>
        <v/>
      </c>
      <c r="M274" s="103" t="str">
        <f>IF(D274="","",VLOOKUP(D274,ENTRANTS!$A$1:$H$1000,4,0))</f>
        <v/>
      </c>
      <c r="N274" s="103" t="str">
        <f>IF(D274="","",COUNTIF($M$2:M274,M274))</f>
        <v/>
      </c>
      <c r="O274" s="108" t="str">
        <f>IF(D274="","",VLOOKUP(D274,ENTRANTS!$A$1:$H$1000,6,0))</f>
        <v/>
      </c>
      <c r="P274" s="86" t="str">
        <f t="shared" si="64"/>
        <v/>
      </c>
      <c r="Q274" s="31"/>
      <c r="R274" s="3" t="str">
        <f t="shared" si="65"/>
        <v/>
      </c>
      <c r="S274" s="4" t="str">
        <f>IF(D274="","",COUNTIF($R$2:R274,R274))</f>
        <v/>
      </c>
      <c r="T274" s="5" t="str">
        <f t="shared" si="57"/>
        <v/>
      </c>
      <c r="U274" s="35" t="str">
        <f>IF(AND(S274=4,K274="M",NOT(O274="Unattached")),SUMIF(R$2:R274,R274,L$2:L274),"")</f>
        <v/>
      </c>
      <c r="V274" s="5" t="str">
        <f t="shared" si="58"/>
        <v/>
      </c>
      <c r="W274" s="35" t="str">
        <f>IF(AND(S274=3,K274="F",NOT(O274="Unattached")),SUMIF(R$2:R274,R274,L$2:L274),"")</f>
        <v/>
      </c>
      <c r="X274" s="6" t="str">
        <f t="shared" si="61"/>
        <v/>
      </c>
      <c r="Y274" s="6" t="str">
        <f t="shared" si="66"/>
        <v/>
      </c>
      <c r="Z274" s="33" t="str">
        <f t="shared" si="62"/>
        <v xml:space="preserve"> </v>
      </c>
      <c r="AA274" s="33" t="str">
        <f>IF(K274="M",IF(S274&lt;&gt;4,"",VLOOKUP(CONCATENATE(R274," ",(S274-3)),$Z$2:AD274,5,0)),IF(S274&lt;&gt;3,"",VLOOKUP(CONCATENATE(R274," ",(S274-2)),$Z$2:AD274,5,0)))</f>
        <v/>
      </c>
      <c r="AB274" s="33" t="str">
        <f>IF(K274="M",IF(S274&lt;&gt;4,"",VLOOKUP(CONCATENATE(R274," ",(S274-2)),$Z$2:AD274,5,0)),IF(S274&lt;&gt;3,"",VLOOKUP(CONCATENATE(R274," ",(S274-1)),$Z$2:AD274,5,0)))</f>
        <v/>
      </c>
      <c r="AC274" s="33" t="str">
        <f>IF(K274="M",IF(S274&lt;&gt;4,"",VLOOKUP(CONCATENATE(R274," ",(S274-1)),$Z$2:AD274,5,0)),IF(S274&lt;&gt;3,"",VLOOKUP(CONCATENATE(R274," ",(S274)),$Z$2:AD274,5,0)))</f>
        <v/>
      </c>
      <c r="AD274" s="33" t="str">
        <f t="shared" si="67"/>
        <v/>
      </c>
    </row>
    <row r="275" spans="1:30" x14ac:dyDescent="0.25">
      <c r="A275" s="65" t="str">
        <f t="shared" si="59"/>
        <v/>
      </c>
      <c r="B275" s="65" t="str">
        <f t="shared" si="60"/>
        <v/>
      </c>
      <c r="C275" s="103">
        <v>274</v>
      </c>
      <c r="D275" s="99"/>
      <c r="E275" s="100">
        <f t="shared" si="68"/>
        <v>1</v>
      </c>
      <c r="F275" s="100"/>
      <c r="G275" s="100"/>
      <c r="H275" s="107" t="str">
        <f t="shared" si="63"/>
        <v/>
      </c>
      <c r="I275" s="108" t="str">
        <f>IF(D275="","",VLOOKUP(D275,ENTRANTS!$A$1:$H$1000,2,0))</f>
        <v/>
      </c>
      <c r="J275" s="108" t="str">
        <f>IF(D275="","",VLOOKUP(D275,ENTRANTS!$A$1:$H$1000,3,0))</f>
        <v/>
      </c>
      <c r="K275" s="103" t="str">
        <f>IF(D275="","",LEFT(VLOOKUP(D275,ENTRANTS!$A$1:$H$1000,5,0),1))</f>
        <v/>
      </c>
      <c r="L275" s="103" t="str">
        <f>IF(D275="","",COUNTIF($K$2:K275,K275))</f>
        <v/>
      </c>
      <c r="M275" s="103" t="str">
        <f>IF(D275="","",VLOOKUP(D275,ENTRANTS!$A$1:$H$1000,4,0))</f>
        <v/>
      </c>
      <c r="N275" s="103" t="str">
        <f>IF(D275="","",COUNTIF($M$2:M275,M275))</f>
        <v/>
      </c>
      <c r="O275" s="108" t="str">
        <f>IF(D275="","",VLOOKUP(D275,ENTRANTS!$A$1:$H$1000,6,0))</f>
        <v/>
      </c>
      <c r="P275" s="86" t="str">
        <f t="shared" si="64"/>
        <v/>
      </c>
      <c r="Q275" s="31"/>
      <c r="R275" s="3" t="str">
        <f t="shared" si="65"/>
        <v/>
      </c>
      <c r="S275" s="4" t="str">
        <f>IF(D275="","",COUNTIF($R$2:R275,R275))</f>
        <v/>
      </c>
      <c r="T275" s="5" t="str">
        <f t="shared" si="57"/>
        <v/>
      </c>
      <c r="U275" s="35" t="str">
        <f>IF(AND(S275=4,K275="M",NOT(O275="Unattached")),SUMIF(R$2:R275,R275,L$2:L275),"")</f>
        <v/>
      </c>
      <c r="V275" s="5" t="str">
        <f t="shared" si="58"/>
        <v/>
      </c>
      <c r="W275" s="35" t="str">
        <f>IF(AND(S275=3,K275="F",NOT(O275="Unattached")),SUMIF(R$2:R275,R275,L$2:L275),"")</f>
        <v/>
      </c>
      <c r="X275" s="6" t="str">
        <f t="shared" si="61"/>
        <v/>
      </c>
      <c r="Y275" s="6" t="str">
        <f t="shared" si="66"/>
        <v/>
      </c>
      <c r="Z275" s="33" t="str">
        <f t="shared" si="62"/>
        <v xml:space="preserve"> </v>
      </c>
      <c r="AA275" s="33" t="str">
        <f>IF(K275="M",IF(S275&lt;&gt;4,"",VLOOKUP(CONCATENATE(R275," ",(S275-3)),$Z$2:AD275,5,0)),IF(S275&lt;&gt;3,"",VLOOKUP(CONCATENATE(R275," ",(S275-2)),$Z$2:AD275,5,0)))</f>
        <v/>
      </c>
      <c r="AB275" s="33" t="str">
        <f>IF(K275="M",IF(S275&lt;&gt;4,"",VLOOKUP(CONCATENATE(R275," ",(S275-2)),$Z$2:AD275,5,0)),IF(S275&lt;&gt;3,"",VLOOKUP(CONCATENATE(R275," ",(S275-1)),$Z$2:AD275,5,0)))</f>
        <v/>
      </c>
      <c r="AC275" s="33" t="str">
        <f>IF(K275="M",IF(S275&lt;&gt;4,"",VLOOKUP(CONCATENATE(R275," ",(S275-1)),$Z$2:AD275,5,0)),IF(S275&lt;&gt;3,"",VLOOKUP(CONCATENATE(R275," ",(S275)),$Z$2:AD275,5,0)))</f>
        <v/>
      </c>
      <c r="AD275" s="33" t="str">
        <f t="shared" si="67"/>
        <v/>
      </c>
    </row>
    <row r="276" spans="1:30" x14ac:dyDescent="0.25">
      <c r="A276" s="65" t="str">
        <f t="shared" si="59"/>
        <v/>
      </c>
      <c r="B276" s="65" t="str">
        <f t="shared" si="60"/>
        <v/>
      </c>
      <c r="C276" s="103">
        <v>275</v>
      </c>
      <c r="D276" s="99"/>
      <c r="E276" s="100">
        <f t="shared" si="68"/>
        <v>1</v>
      </c>
      <c r="F276" s="100"/>
      <c r="G276" s="100"/>
      <c r="H276" s="107" t="str">
        <f t="shared" si="63"/>
        <v/>
      </c>
      <c r="I276" s="108" t="str">
        <f>IF(D276="","",VLOOKUP(D276,ENTRANTS!$A$1:$H$1000,2,0))</f>
        <v/>
      </c>
      <c r="J276" s="108" t="str">
        <f>IF(D276="","",VLOOKUP(D276,ENTRANTS!$A$1:$H$1000,3,0))</f>
        <v/>
      </c>
      <c r="K276" s="103" t="str">
        <f>IF(D276="","",LEFT(VLOOKUP(D276,ENTRANTS!$A$1:$H$1000,5,0),1))</f>
        <v/>
      </c>
      <c r="L276" s="103" t="str">
        <f>IF(D276="","",COUNTIF($K$2:K276,K276))</f>
        <v/>
      </c>
      <c r="M276" s="103" t="str">
        <f>IF(D276="","",VLOOKUP(D276,ENTRANTS!$A$1:$H$1000,4,0))</f>
        <v/>
      </c>
      <c r="N276" s="103" t="str">
        <f>IF(D276="","",COUNTIF($M$2:M276,M276))</f>
        <v/>
      </c>
      <c r="O276" s="108" t="str">
        <f>IF(D276="","",VLOOKUP(D276,ENTRANTS!$A$1:$H$1000,6,0))</f>
        <v/>
      </c>
      <c r="P276" s="86" t="str">
        <f t="shared" si="64"/>
        <v/>
      </c>
      <c r="Q276" s="31"/>
      <c r="R276" s="3" t="str">
        <f t="shared" si="65"/>
        <v/>
      </c>
      <c r="S276" s="4" t="str">
        <f>IF(D276="","",COUNTIF($R$2:R276,R276))</f>
        <v/>
      </c>
      <c r="T276" s="5" t="str">
        <f t="shared" si="57"/>
        <v/>
      </c>
      <c r="U276" s="35" t="str">
        <f>IF(AND(S276=4,K276="M",NOT(O276="Unattached")),SUMIF(R$2:R276,R276,L$2:L276),"")</f>
        <v/>
      </c>
      <c r="V276" s="5" t="str">
        <f t="shared" si="58"/>
        <v/>
      </c>
      <c r="W276" s="35" t="str">
        <f>IF(AND(S276=3,K276="F",NOT(O276="Unattached")),SUMIF(R$2:R276,R276,L$2:L276),"")</f>
        <v/>
      </c>
      <c r="X276" s="6" t="str">
        <f t="shared" si="61"/>
        <v/>
      </c>
      <c r="Y276" s="6" t="str">
        <f t="shared" si="66"/>
        <v/>
      </c>
      <c r="Z276" s="33" t="str">
        <f t="shared" si="62"/>
        <v xml:space="preserve"> </v>
      </c>
      <c r="AA276" s="33" t="str">
        <f>IF(K276="M",IF(S276&lt;&gt;4,"",VLOOKUP(CONCATENATE(R276," ",(S276-3)),$Z$2:AD276,5,0)),IF(S276&lt;&gt;3,"",VLOOKUP(CONCATENATE(R276," ",(S276-2)),$Z$2:AD276,5,0)))</f>
        <v/>
      </c>
      <c r="AB276" s="33" t="str">
        <f>IF(K276="M",IF(S276&lt;&gt;4,"",VLOOKUP(CONCATENATE(R276," ",(S276-2)),$Z$2:AD276,5,0)),IF(S276&lt;&gt;3,"",VLOOKUP(CONCATENATE(R276," ",(S276-1)),$Z$2:AD276,5,0)))</f>
        <v/>
      </c>
      <c r="AC276" s="33" t="str">
        <f>IF(K276="M",IF(S276&lt;&gt;4,"",VLOOKUP(CONCATENATE(R276," ",(S276-1)),$Z$2:AD276,5,0)),IF(S276&lt;&gt;3,"",VLOOKUP(CONCATENATE(R276," ",(S276)),$Z$2:AD276,5,0)))</f>
        <v/>
      </c>
      <c r="AD276" s="33" t="str">
        <f t="shared" si="67"/>
        <v/>
      </c>
    </row>
    <row r="277" spans="1:30" x14ac:dyDescent="0.25">
      <c r="A277" s="65" t="str">
        <f t="shared" si="59"/>
        <v/>
      </c>
      <c r="B277" s="65" t="str">
        <f t="shared" si="60"/>
        <v/>
      </c>
      <c r="C277" s="103">
        <v>276</v>
      </c>
      <c r="D277" s="99"/>
      <c r="E277" s="100">
        <f t="shared" si="68"/>
        <v>1</v>
      </c>
      <c r="F277" s="100"/>
      <c r="G277" s="100"/>
      <c r="H277" s="107" t="str">
        <f t="shared" si="63"/>
        <v/>
      </c>
      <c r="I277" s="108" t="str">
        <f>IF(D277="","",VLOOKUP(D277,ENTRANTS!$A$1:$H$1000,2,0))</f>
        <v/>
      </c>
      <c r="J277" s="108" t="str">
        <f>IF(D277="","",VLOOKUP(D277,ENTRANTS!$A$1:$H$1000,3,0))</f>
        <v/>
      </c>
      <c r="K277" s="103" t="str">
        <f>IF(D277="","",LEFT(VLOOKUP(D277,ENTRANTS!$A$1:$H$1000,5,0),1))</f>
        <v/>
      </c>
      <c r="L277" s="103" t="str">
        <f>IF(D277="","",COUNTIF($K$2:K277,K277))</f>
        <v/>
      </c>
      <c r="M277" s="103" t="str">
        <f>IF(D277="","",VLOOKUP(D277,ENTRANTS!$A$1:$H$1000,4,0))</f>
        <v/>
      </c>
      <c r="N277" s="103" t="str">
        <f>IF(D277="","",COUNTIF($M$2:M277,M277))</f>
        <v/>
      </c>
      <c r="O277" s="108" t="str">
        <f>IF(D277="","",VLOOKUP(D277,ENTRANTS!$A$1:$H$1000,6,0))</f>
        <v/>
      </c>
      <c r="P277" s="86" t="str">
        <f t="shared" si="64"/>
        <v/>
      </c>
      <c r="Q277" s="31"/>
      <c r="R277" s="3" t="str">
        <f t="shared" si="65"/>
        <v/>
      </c>
      <c r="S277" s="4" t="str">
        <f>IF(D277="","",COUNTIF($R$2:R277,R277))</f>
        <v/>
      </c>
      <c r="T277" s="5" t="str">
        <f t="shared" si="57"/>
        <v/>
      </c>
      <c r="U277" s="35" t="str">
        <f>IF(AND(S277=4,K277="M",NOT(O277="Unattached")),SUMIF(R$2:R277,R277,L$2:L277),"")</f>
        <v/>
      </c>
      <c r="V277" s="5" t="str">
        <f t="shared" si="58"/>
        <v/>
      </c>
      <c r="W277" s="35" t="str">
        <f>IF(AND(S277=3,K277="F",NOT(O277="Unattached")),SUMIF(R$2:R277,R277,L$2:L277),"")</f>
        <v/>
      </c>
      <c r="X277" s="6" t="str">
        <f t="shared" si="61"/>
        <v/>
      </c>
      <c r="Y277" s="6" t="str">
        <f t="shared" si="66"/>
        <v/>
      </c>
      <c r="Z277" s="33" t="str">
        <f t="shared" si="62"/>
        <v xml:space="preserve"> </v>
      </c>
      <c r="AA277" s="33" t="str">
        <f>IF(K277="M",IF(S277&lt;&gt;4,"",VLOOKUP(CONCATENATE(R277," ",(S277-3)),$Z$2:AD277,5,0)),IF(S277&lt;&gt;3,"",VLOOKUP(CONCATENATE(R277," ",(S277-2)),$Z$2:AD277,5,0)))</f>
        <v/>
      </c>
      <c r="AB277" s="33" t="str">
        <f>IF(K277="M",IF(S277&lt;&gt;4,"",VLOOKUP(CONCATENATE(R277," ",(S277-2)),$Z$2:AD277,5,0)),IF(S277&lt;&gt;3,"",VLOOKUP(CONCATENATE(R277," ",(S277-1)),$Z$2:AD277,5,0)))</f>
        <v/>
      </c>
      <c r="AC277" s="33" t="str">
        <f>IF(K277="M",IF(S277&lt;&gt;4,"",VLOOKUP(CONCATENATE(R277," ",(S277-1)),$Z$2:AD277,5,0)),IF(S277&lt;&gt;3,"",VLOOKUP(CONCATENATE(R277," ",(S277)),$Z$2:AD277,5,0)))</f>
        <v/>
      </c>
      <c r="AD277" s="33" t="str">
        <f t="shared" si="67"/>
        <v/>
      </c>
    </row>
    <row r="278" spans="1:30" x14ac:dyDescent="0.25">
      <c r="A278" s="65" t="str">
        <f t="shared" si="59"/>
        <v/>
      </c>
      <c r="B278" s="65" t="str">
        <f t="shared" si="60"/>
        <v/>
      </c>
      <c r="C278" s="103">
        <v>277</v>
      </c>
      <c r="D278" s="99"/>
      <c r="E278" s="100">
        <f t="shared" si="68"/>
        <v>1</v>
      </c>
      <c r="F278" s="100"/>
      <c r="G278" s="100"/>
      <c r="H278" s="107" t="str">
        <f t="shared" si="63"/>
        <v/>
      </c>
      <c r="I278" s="108" t="str">
        <f>IF(D278="","",VLOOKUP(D278,ENTRANTS!$A$1:$H$1000,2,0))</f>
        <v/>
      </c>
      <c r="J278" s="108" t="str">
        <f>IF(D278="","",VLOOKUP(D278,ENTRANTS!$A$1:$H$1000,3,0))</f>
        <v/>
      </c>
      <c r="K278" s="103" t="str">
        <f>IF(D278="","",LEFT(VLOOKUP(D278,ENTRANTS!$A$1:$H$1000,5,0),1))</f>
        <v/>
      </c>
      <c r="L278" s="103" t="str">
        <f>IF(D278="","",COUNTIF($K$2:K278,K278))</f>
        <v/>
      </c>
      <c r="M278" s="103" t="str">
        <f>IF(D278="","",VLOOKUP(D278,ENTRANTS!$A$1:$H$1000,4,0))</f>
        <v/>
      </c>
      <c r="N278" s="103" t="str">
        <f>IF(D278="","",COUNTIF($M$2:M278,M278))</f>
        <v/>
      </c>
      <c r="O278" s="108" t="str">
        <f>IF(D278="","",VLOOKUP(D278,ENTRANTS!$A$1:$H$1000,6,0))</f>
        <v/>
      </c>
      <c r="P278" s="86" t="str">
        <f t="shared" si="64"/>
        <v/>
      </c>
      <c r="Q278" s="31"/>
      <c r="R278" s="3" t="str">
        <f t="shared" si="65"/>
        <v/>
      </c>
      <c r="S278" s="4" t="str">
        <f>IF(D278="","",COUNTIF($R$2:R278,R278))</f>
        <v/>
      </c>
      <c r="T278" s="5" t="str">
        <f t="shared" ref="T278:T341" si="69">IF(U278="","",RANK(U278,$U$2:$U$1000,1))</f>
        <v/>
      </c>
      <c r="U278" s="35" t="str">
        <f>IF(AND(S278=4,K278="M",NOT(O278="Unattached")),SUMIF(R$2:R278,R278,L$2:L278),"")</f>
        <v/>
      </c>
      <c r="V278" s="5" t="str">
        <f t="shared" ref="V278:V341" si="70">IF(W278="","",RANK(W278,$W$2:$W$1000,1))</f>
        <v/>
      </c>
      <c r="W278" s="35" t="str">
        <f>IF(AND(S278=3,K278="F",NOT(O278="Unattached")),SUMIF(R$2:R278,R278,L$2:L278),"")</f>
        <v/>
      </c>
      <c r="X278" s="6" t="str">
        <f t="shared" si="61"/>
        <v/>
      </c>
      <c r="Y278" s="6" t="str">
        <f t="shared" si="66"/>
        <v/>
      </c>
      <c r="Z278" s="33" t="str">
        <f t="shared" si="62"/>
        <v xml:space="preserve"> </v>
      </c>
      <c r="AA278" s="33" t="str">
        <f>IF(K278="M",IF(S278&lt;&gt;4,"",VLOOKUP(CONCATENATE(R278," ",(S278-3)),$Z$2:AD278,5,0)),IF(S278&lt;&gt;3,"",VLOOKUP(CONCATENATE(R278," ",(S278-2)),$Z$2:AD278,5,0)))</f>
        <v/>
      </c>
      <c r="AB278" s="33" t="str">
        <f>IF(K278="M",IF(S278&lt;&gt;4,"",VLOOKUP(CONCATENATE(R278," ",(S278-2)),$Z$2:AD278,5,0)),IF(S278&lt;&gt;3,"",VLOOKUP(CONCATENATE(R278," ",(S278-1)),$Z$2:AD278,5,0)))</f>
        <v/>
      </c>
      <c r="AC278" s="33" t="str">
        <f>IF(K278="M",IF(S278&lt;&gt;4,"",VLOOKUP(CONCATENATE(R278," ",(S278-1)),$Z$2:AD278,5,0)),IF(S278&lt;&gt;3,"",VLOOKUP(CONCATENATE(R278," ",(S278)),$Z$2:AD278,5,0)))</f>
        <v/>
      </c>
      <c r="AD278" s="33" t="str">
        <f t="shared" si="67"/>
        <v/>
      </c>
    </row>
    <row r="279" spans="1:30" x14ac:dyDescent="0.25">
      <c r="A279" s="65" t="str">
        <f t="shared" si="59"/>
        <v/>
      </c>
      <c r="B279" s="65" t="str">
        <f t="shared" si="60"/>
        <v/>
      </c>
      <c r="C279" s="103">
        <v>278</v>
      </c>
      <c r="D279" s="99"/>
      <c r="E279" s="100">
        <f t="shared" si="68"/>
        <v>1</v>
      </c>
      <c r="F279" s="100"/>
      <c r="G279" s="100"/>
      <c r="H279" s="107" t="str">
        <f t="shared" si="63"/>
        <v/>
      </c>
      <c r="I279" s="108" t="str">
        <f>IF(D279="","",VLOOKUP(D279,ENTRANTS!$A$1:$H$1000,2,0))</f>
        <v/>
      </c>
      <c r="J279" s="108" t="str">
        <f>IF(D279="","",VLOOKUP(D279,ENTRANTS!$A$1:$H$1000,3,0))</f>
        <v/>
      </c>
      <c r="K279" s="103" t="str">
        <f>IF(D279="","",LEFT(VLOOKUP(D279,ENTRANTS!$A$1:$H$1000,5,0),1))</f>
        <v/>
      </c>
      <c r="L279" s="103" t="str">
        <f>IF(D279="","",COUNTIF($K$2:K279,K279))</f>
        <v/>
      </c>
      <c r="M279" s="103" t="str">
        <f>IF(D279="","",VLOOKUP(D279,ENTRANTS!$A$1:$H$1000,4,0))</f>
        <v/>
      </c>
      <c r="N279" s="103" t="str">
        <f>IF(D279="","",COUNTIF($M$2:M279,M279))</f>
        <v/>
      </c>
      <c r="O279" s="108" t="str">
        <f>IF(D279="","",VLOOKUP(D279,ENTRANTS!$A$1:$H$1000,6,0))</f>
        <v/>
      </c>
      <c r="P279" s="86" t="str">
        <f t="shared" si="64"/>
        <v/>
      </c>
      <c r="Q279" s="31"/>
      <c r="R279" s="3" t="str">
        <f t="shared" si="65"/>
        <v/>
      </c>
      <c r="S279" s="4" t="str">
        <f>IF(D279="","",COUNTIF($R$2:R279,R279))</f>
        <v/>
      </c>
      <c r="T279" s="5" t="str">
        <f t="shared" si="69"/>
        <v/>
      </c>
      <c r="U279" s="35" t="str">
        <f>IF(AND(S279=4,K279="M",NOT(O279="Unattached")),SUMIF(R$2:R279,R279,L$2:L279),"")</f>
        <v/>
      </c>
      <c r="V279" s="5" t="str">
        <f t="shared" si="70"/>
        <v/>
      </c>
      <c r="W279" s="35" t="str">
        <f>IF(AND(S279=3,K279="F",NOT(O279="Unattached")),SUMIF(R$2:R279,R279,L$2:L279),"")</f>
        <v/>
      </c>
      <c r="X279" s="6" t="str">
        <f t="shared" si="61"/>
        <v/>
      </c>
      <c r="Y279" s="6" t="str">
        <f t="shared" si="66"/>
        <v/>
      </c>
      <c r="Z279" s="33" t="str">
        <f t="shared" si="62"/>
        <v xml:space="preserve"> </v>
      </c>
      <c r="AA279" s="33" t="str">
        <f>IF(K279="M",IF(S279&lt;&gt;4,"",VLOOKUP(CONCATENATE(R279," ",(S279-3)),$Z$2:AD279,5,0)),IF(S279&lt;&gt;3,"",VLOOKUP(CONCATENATE(R279," ",(S279-2)),$Z$2:AD279,5,0)))</f>
        <v/>
      </c>
      <c r="AB279" s="33" t="str">
        <f>IF(K279="M",IF(S279&lt;&gt;4,"",VLOOKUP(CONCATENATE(R279," ",(S279-2)),$Z$2:AD279,5,0)),IF(S279&lt;&gt;3,"",VLOOKUP(CONCATENATE(R279," ",(S279-1)),$Z$2:AD279,5,0)))</f>
        <v/>
      </c>
      <c r="AC279" s="33" t="str">
        <f>IF(K279="M",IF(S279&lt;&gt;4,"",VLOOKUP(CONCATENATE(R279," ",(S279-1)),$Z$2:AD279,5,0)),IF(S279&lt;&gt;3,"",VLOOKUP(CONCATENATE(R279," ",(S279)),$Z$2:AD279,5,0)))</f>
        <v/>
      </c>
      <c r="AD279" s="33" t="str">
        <f t="shared" si="67"/>
        <v/>
      </c>
    </row>
    <row r="280" spans="1:30" x14ac:dyDescent="0.25">
      <c r="A280" s="65" t="str">
        <f t="shared" si="59"/>
        <v/>
      </c>
      <c r="B280" s="65" t="str">
        <f t="shared" si="60"/>
        <v/>
      </c>
      <c r="C280" s="103">
        <v>279</v>
      </c>
      <c r="D280" s="99"/>
      <c r="E280" s="100">
        <f t="shared" si="68"/>
        <v>1</v>
      </c>
      <c r="F280" s="100"/>
      <c r="G280" s="100"/>
      <c r="H280" s="107" t="str">
        <f t="shared" si="63"/>
        <v/>
      </c>
      <c r="I280" s="108" t="str">
        <f>IF(D280="","",VLOOKUP(D280,ENTRANTS!$A$1:$H$1000,2,0))</f>
        <v/>
      </c>
      <c r="J280" s="108" t="str">
        <f>IF(D280="","",VLOOKUP(D280,ENTRANTS!$A$1:$H$1000,3,0))</f>
        <v/>
      </c>
      <c r="K280" s="103" t="str">
        <f>IF(D280="","",LEFT(VLOOKUP(D280,ENTRANTS!$A$1:$H$1000,5,0),1))</f>
        <v/>
      </c>
      <c r="L280" s="103" t="str">
        <f>IF(D280="","",COUNTIF($K$2:K280,K280))</f>
        <v/>
      </c>
      <c r="M280" s="103" t="str">
        <f>IF(D280="","",VLOOKUP(D280,ENTRANTS!$A$1:$H$1000,4,0))</f>
        <v/>
      </c>
      <c r="N280" s="103" t="str">
        <f>IF(D280="","",COUNTIF($M$2:M280,M280))</f>
        <v/>
      </c>
      <c r="O280" s="108" t="str">
        <f>IF(D280="","",VLOOKUP(D280,ENTRANTS!$A$1:$H$1000,6,0))</f>
        <v/>
      </c>
      <c r="P280" s="86" t="str">
        <f t="shared" si="64"/>
        <v/>
      </c>
      <c r="Q280" s="31"/>
      <c r="R280" s="3" t="str">
        <f t="shared" si="65"/>
        <v/>
      </c>
      <c r="S280" s="4" t="str">
        <f>IF(D280="","",COUNTIF($R$2:R280,R280))</f>
        <v/>
      </c>
      <c r="T280" s="5" t="str">
        <f t="shared" si="69"/>
        <v/>
      </c>
      <c r="U280" s="35" t="str">
        <f>IF(AND(S280=4,K280="M",NOT(O280="Unattached")),SUMIF(R$2:R280,R280,L$2:L280),"")</f>
        <v/>
      </c>
      <c r="V280" s="5" t="str">
        <f t="shared" si="70"/>
        <v/>
      </c>
      <c r="W280" s="35" t="str">
        <f>IF(AND(S280=3,K280="F",NOT(O280="Unattached")),SUMIF(R$2:R280,R280,L$2:L280),"")</f>
        <v/>
      </c>
      <c r="X280" s="6" t="str">
        <f t="shared" si="61"/>
        <v/>
      </c>
      <c r="Y280" s="6" t="str">
        <f t="shared" si="66"/>
        <v/>
      </c>
      <c r="Z280" s="33" t="str">
        <f t="shared" si="62"/>
        <v xml:space="preserve"> </v>
      </c>
      <c r="AA280" s="33" t="str">
        <f>IF(K280="M",IF(S280&lt;&gt;4,"",VLOOKUP(CONCATENATE(R280," ",(S280-3)),$Z$2:AD280,5,0)),IF(S280&lt;&gt;3,"",VLOOKUP(CONCATENATE(R280," ",(S280-2)),$Z$2:AD280,5,0)))</f>
        <v/>
      </c>
      <c r="AB280" s="33" t="str">
        <f>IF(K280="M",IF(S280&lt;&gt;4,"",VLOOKUP(CONCATENATE(R280," ",(S280-2)),$Z$2:AD280,5,0)),IF(S280&lt;&gt;3,"",VLOOKUP(CONCATENATE(R280," ",(S280-1)),$Z$2:AD280,5,0)))</f>
        <v/>
      </c>
      <c r="AC280" s="33" t="str">
        <f>IF(K280="M",IF(S280&lt;&gt;4,"",VLOOKUP(CONCATENATE(R280," ",(S280-1)),$Z$2:AD280,5,0)),IF(S280&lt;&gt;3,"",VLOOKUP(CONCATENATE(R280," ",(S280)),$Z$2:AD280,5,0)))</f>
        <v/>
      </c>
      <c r="AD280" s="33" t="str">
        <f t="shared" si="67"/>
        <v/>
      </c>
    </row>
    <row r="281" spans="1:30" x14ac:dyDescent="0.25">
      <c r="A281" s="65" t="str">
        <f t="shared" si="59"/>
        <v/>
      </c>
      <c r="B281" s="65" t="str">
        <f t="shared" si="60"/>
        <v/>
      </c>
      <c r="C281" s="103">
        <v>280</v>
      </c>
      <c r="D281" s="99"/>
      <c r="E281" s="100">
        <f t="shared" si="68"/>
        <v>1</v>
      </c>
      <c r="F281" s="100"/>
      <c r="G281" s="100"/>
      <c r="H281" s="107" t="str">
        <f t="shared" si="63"/>
        <v/>
      </c>
      <c r="I281" s="108" t="str">
        <f>IF(D281="","",VLOOKUP(D281,ENTRANTS!$A$1:$H$1000,2,0))</f>
        <v/>
      </c>
      <c r="J281" s="108" t="str">
        <f>IF(D281="","",VLOOKUP(D281,ENTRANTS!$A$1:$H$1000,3,0))</f>
        <v/>
      </c>
      <c r="K281" s="103" t="str">
        <f>IF(D281="","",LEFT(VLOOKUP(D281,ENTRANTS!$A$1:$H$1000,5,0),1))</f>
        <v/>
      </c>
      <c r="L281" s="103" t="str">
        <f>IF(D281="","",COUNTIF($K$2:K281,K281))</f>
        <v/>
      </c>
      <c r="M281" s="103" t="str">
        <f>IF(D281="","",VLOOKUP(D281,ENTRANTS!$A$1:$H$1000,4,0))</f>
        <v/>
      </c>
      <c r="N281" s="103" t="str">
        <f>IF(D281="","",COUNTIF($M$2:M281,M281))</f>
        <v/>
      </c>
      <c r="O281" s="108" t="str">
        <f>IF(D281="","",VLOOKUP(D281,ENTRANTS!$A$1:$H$1000,6,0))</f>
        <v/>
      </c>
      <c r="P281" s="86" t="str">
        <f t="shared" si="64"/>
        <v/>
      </c>
      <c r="Q281" s="31"/>
      <c r="R281" s="3" t="str">
        <f t="shared" si="65"/>
        <v/>
      </c>
      <c r="S281" s="4" t="str">
        <f>IF(D281="","",COUNTIF($R$2:R281,R281))</f>
        <v/>
      </c>
      <c r="T281" s="5" t="str">
        <f t="shared" si="69"/>
        <v/>
      </c>
      <c r="U281" s="35" t="str">
        <f>IF(AND(S281=4,K281="M",NOT(O281="Unattached")),SUMIF(R$2:R281,R281,L$2:L281),"")</f>
        <v/>
      </c>
      <c r="V281" s="5" t="str">
        <f t="shared" si="70"/>
        <v/>
      </c>
      <c r="W281" s="35" t="str">
        <f>IF(AND(S281=3,K281="F",NOT(O281="Unattached")),SUMIF(R$2:R281,R281,L$2:L281),"")</f>
        <v/>
      </c>
      <c r="X281" s="6" t="str">
        <f t="shared" si="61"/>
        <v/>
      </c>
      <c r="Y281" s="6" t="str">
        <f t="shared" si="66"/>
        <v/>
      </c>
      <c r="Z281" s="33" t="str">
        <f t="shared" si="62"/>
        <v xml:space="preserve"> </v>
      </c>
      <c r="AA281" s="33" t="str">
        <f>IF(K281="M",IF(S281&lt;&gt;4,"",VLOOKUP(CONCATENATE(R281," ",(S281-3)),$Z$2:AD281,5,0)),IF(S281&lt;&gt;3,"",VLOOKUP(CONCATENATE(R281," ",(S281-2)),$Z$2:AD281,5,0)))</f>
        <v/>
      </c>
      <c r="AB281" s="33" t="str">
        <f>IF(K281="M",IF(S281&lt;&gt;4,"",VLOOKUP(CONCATENATE(R281," ",(S281-2)),$Z$2:AD281,5,0)),IF(S281&lt;&gt;3,"",VLOOKUP(CONCATENATE(R281," ",(S281-1)),$Z$2:AD281,5,0)))</f>
        <v/>
      </c>
      <c r="AC281" s="33" t="str">
        <f>IF(K281="M",IF(S281&lt;&gt;4,"",VLOOKUP(CONCATENATE(R281," ",(S281-1)),$Z$2:AD281,5,0)),IF(S281&lt;&gt;3,"",VLOOKUP(CONCATENATE(R281," ",(S281)),$Z$2:AD281,5,0)))</f>
        <v/>
      </c>
      <c r="AD281" s="33" t="str">
        <f t="shared" si="67"/>
        <v/>
      </c>
    </row>
    <row r="282" spans="1:30" x14ac:dyDescent="0.25">
      <c r="A282" s="65" t="str">
        <f t="shared" si="59"/>
        <v/>
      </c>
      <c r="B282" s="65" t="str">
        <f t="shared" si="60"/>
        <v/>
      </c>
      <c r="C282" s="103">
        <v>281</v>
      </c>
      <c r="D282" s="99"/>
      <c r="E282" s="100">
        <f t="shared" si="68"/>
        <v>1</v>
      </c>
      <c r="F282" s="100"/>
      <c r="G282" s="100"/>
      <c r="H282" s="107" t="str">
        <f t="shared" si="63"/>
        <v/>
      </c>
      <c r="I282" s="108" t="str">
        <f>IF(D282="","",VLOOKUP(D282,ENTRANTS!$A$1:$H$1000,2,0))</f>
        <v/>
      </c>
      <c r="J282" s="108" t="str">
        <f>IF(D282="","",VLOOKUP(D282,ENTRANTS!$A$1:$H$1000,3,0))</f>
        <v/>
      </c>
      <c r="K282" s="103" t="str">
        <f>IF(D282="","",LEFT(VLOOKUP(D282,ENTRANTS!$A$1:$H$1000,5,0),1))</f>
        <v/>
      </c>
      <c r="L282" s="103" t="str">
        <f>IF(D282="","",COUNTIF($K$2:K282,K282))</f>
        <v/>
      </c>
      <c r="M282" s="103" t="str">
        <f>IF(D282="","",VLOOKUP(D282,ENTRANTS!$A$1:$H$1000,4,0))</f>
        <v/>
      </c>
      <c r="N282" s="103" t="str">
        <f>IF(D282="","",COUNTIF($M$2:M282,M282))</f>
        <v/>
      </c>
      <c r="O282" s="108" t="str">
        <f>IF(D282="","",VLOOKUP(D282,ENTRANTS!$A$1:$H$1000,6,0))</f>
        <v/>
      </c>
      <c r="P282" s="86" t="str">
        <f t="shared" si="64"/>
        <v/>
      </c>
      <c r="Q282" s="31"/>
      <c r="R282" s="3" t="str">
        <f t="shared" si="65"/>
        <v/>
      </c>
      <c r="S282" s="4" t="str">
        <f>IF(D282="","",COUNTIF($R$2:R282,R282))</f>
        <v/>
      </c>
      <c r="T282" s="5" t="str">
        <f t="shared" si="69"/>
        <v/>
      </c>
      <c r="U282" s="35" t="str">
        <f>IF(AND(S282=4,K282="M",NOT(O282="Unattached")),SUMIF(R$2:R282,R282,L$2:L282),"")</f>
        <v/>
      </c>
      <c r="V282" s="5" t="str">
        <f t="shared" si="70"/>
        <v/>
      </c>
      <c r="W282" s="35" t="str">
        <f>IF(AND(S282=3,K282="F",NOT(O282="Unattached")),SUMIF(R$2:R282,R282,L$2:L282),"")</f>
        <v/>
      </c>
      <c r="X282" s="6" t="str">
        <f t="shared" si="61"/>
        <v/>
      </c>
      <c r="Y282" s="6" t="str">
        <f t="shared" si="66"/>
        <v/>
      </c>
      <c r="Z282" s="33" t="str">
        <f t="shared" si="62"/>
        <v xml:space="preserve"> </v>
      </c>
      <c r="AA282" s="33" t="str">
        <f>IF(K282="M",IF(S282&lt;&gt;4,"",VLOOKUP(CONCATENATE(R282," ",(S282-3)),$Z$2:AD282,5,0)),IF(S282&lt;&gt;3,"",VLOOKUP(CONCATENATE(R282," ",(S282-2)),$Z$2:AD282,5,0)))</f>
        <v/>
      </c>
      <c r="AB282" s="33" t="str">
        <f>IF(K282="M",IF(S282&lt;&gt;4,"",VLOOKUP(CONCATENATE(R282," ",(S282-2)),$Z$2:AD282,5,0)),IF(S282&lt;&gt;3,"",VLOOKUP(CONCATENATE(R282," ",(S282-1)),$Z$2:AD282,5,0)))</f>
        <v/>
      </c>
      <c r="AC282" s="33" t="str">
        <f>IF(K282="M",IF(S282&lt;&gt;4,"",VLOOKUP(CONCATENATE(R282," ",(S282-1)),$Z$2:AD282,5,0)),IF(S282&lt;&gt;3,"",VLOOKUP(CONCATENATE(R282," ",(S282)),$Z$2:AD282,5,0)))</f>
        <v/>
      </c>
      <c r="AD282" s="33" t="str">
        <f t="shared" si="67"/>
        <v/>
      </c>
    </row>
    <row r="283" spans="1:30" x14ac:dyDescent="0.25">
      <c r="A283" s="65" t="str">
        <f t="shared" si="59"/>
        <v/>
      </c>
      <c r="B283" s="65" t="str">
        <f t="shared" si="60"/>
        <v/>
      </c>
      <c r="C283" s="103">
        <v>282</v>
      </c>
      <c r="D283" s="99"/>
      <c r="E283" s="100">
        <f t="shared" si="68"/>
        <v>1</v>
      </c>
      <c r="F283" s="100"/>
      <c r="G283" s="100"/>
      <c r="H283" s="107" t="str">
        <f t="shared" si="63"/>
        <v/>
      </c>
      <c r="I283" s="108" t="str">
        <f>IF(D283="","",VLOOKUP(D283,ENTRANTS!$A$1:$H$1000,2,0))</f>
        <v/>
      </c>
      <c r="J283" s="108" t="str">
        <f>IF(D283="","",VLOOKUP(D283,ENTRANTS!$A$1:$H$1000,3,0))</f>
        <v/>
      </c>
      <c r="K283" s="103" t="str">
        <f>IF(D283="","",LEFT(VLOOKUP(D283,ENTRANTS!$A$1:$H$1000,5,0),1))</f>
        <v/>
      </c>
      <c r="L283" s="103" t="str">
        <f>IF(D283="","",COUNTIF($K$2:K283,K283))</f>
        <v/>
      </c>
      <c r="M283" s="103" t="str">
        <f>IF(D283="","",VLOOKUP(D283,ENTRANTS!$A$1:$H$1000,4,0))</f>
        <v/>
      </c>
      <c r="N283" s="103" t="str">
        <f>IF(D283="","",COUNTIF($M$2:M283,M283))</f>
        <v/>
      </c>
      <c r="O283" s="108" t="str">
        <f>IF(D283="","",VLOOKUP(D283,ENTRANTS!$A$1:$H$1000,6,0))</f>
        <v/>
      </c>
      <c r="P283" s="86" t="str">
        <f t="shared" si="64"/>
        <v/>
      </c>
      <c r="Q283" s="31"/>
      <c r="R283" s="3" t="str">
        <f t="shared" si="65"/>
        <v/>
      </c>
      <c r="S283" s="4" t="str">
        <f>IF(D283="","",COUNTIF($R$2:R283,R283))</f>
        <v/>
      </c>
      <c r="T283" s="5" t="str">
        <f t="shared" si="69"/>
        <v/>
      </c>
      <c r="U283" s="35" t="str">
        <f>IF(AND(S283=4,K283="M",NOT(O283="Unattached")),SUMIF(R$2:R283,R283,L$2:L283),"")</f>
        <v/>
      </c>
      <c r="V283" s="5" t="str">
        <f t="shared" si="70"/>
        <v/>
      </c>
      <c r="W283" s="35" t="str">
        <f>IF(AND(S283=3,K283="F",NOT(O283="Unattached")),SUMIF(R$2:R283,R283,L$2:L283),"")</f>
        <v/>
      </c>
      <c r="X283" s="6" t="str">
        <f t="shared" si="61"/>
        <v/>
      </c>
      <c r="Y283" s="6" t="str">
        <f t="shared" si="66"/>
        <v/>
      </c>
      <c r="Z283" s="33" t="str">
        <f t="shared" si="62"/>
        <v xml:space="preserve"> </v>
      </c>
      <c r="AA283" s="33" t="str">
        <f>IF(K283="M",IF(S283&lt;&gt;4,"",VLOOKUP(CONCATENATE(R283," ",(S283-3)),$Z$2:AD283,5,0)),IF(S283&lt;&gt;3,"",VLOOKUP(CONCATENATE(R283," ",(S283-2)),$Z$2:AD283,5,0)))</f>
        <v/>
      </c>
      <c r="AB283" s="33" t="str">
        <f>IF(K283="M",IF(S283&lt;&gt;4,"",VLOOKUP(CONCATENATE(R283," ",(S283-2)),$Z$2:AD283,5,0)),IF(S283&lt;&gt;3,"",VLOOKUP(CONCATENATE(R283," ",(S283-1)),$Z$2:AD283,5,0)))</f>
        <v/>
      </c>
      <c r="AC283" s="33" t="str">
        <f>IF(K283="M",IF(S283&lt;&gt;4,"",VLOOKUP(CONCATENATE(R283," ",(S283-1)),$Z$2:AD283,5,0)),IF(S283&lt;&gt;3,"",VLOOKUP(CONCATENATE(R283," ",(S283)),$Z$2:AD283,5,0)))</f>
        <v/>
      </c>
      <c r="AD283" s="33" t="str">
        <f t="shared" si="67"/>
        <v/>
      </c>
    </row>
    <row r="284" spans="1:30" x14ac:dyDescent="0.25">
      <c r="A284" s="65" t="str">
        <f t="shared" si="59"/>
        <v/>
      </c>
      <c r="B284" s="65" t="str">
        <f t="shared" si="60"/>
        <v/>
      </c>
      <c r="C284" s="103">
        <v>283</v>
      </c>
      <c r="D284" s="99"/>
      <c r="E284" s="100">
        <f t="shared" si="68"/>
        <v>1</v>
      </c>
      <c r="F284" s="100"/>
      <c r="G284" s="100"/>
      <c r="H284" s="107" t="str">
        <f t="shared" si="63"/>
        <v/>
      </c>
      <c r="I284" s="108" t="str">
        <f>IF(D284="","",VLOOKUP(D284,ENTRANTS!$A$1:$H$1000,2,0))</f>
        <v/>
      </c>
      <c r="J284" s="108" t="str">
        <f>IF(D284="","",VLOOKUP(D284,ENTRANTS!$A$1:$H$1000,3,0))</f>
        <v/>
      </c>
      <c r="K284" s="103" t="str">
        <f>IF(D284="","",LEFT(VLOOKUP(D284,ENTRANTS!$A$1:$H$1000,5,0),1))</f>
        <v/>
      </c>
      <c r="L284" s="103" t="str">
        <f>IF(D284="","",COUNTIF($K$2:K284,K284))</f>
        <v/>
      </c>
      <c r="M284" s="103" t="str">
        <f>IF(D284="","",VLOOKUP(D284,ENTRANTS!$A$1:$H$1000,4,0))</f>
        <v/>
      </c>
      <c r="N284" s="103" t="str">
        <f>IF(D284="","",COUNTIF($M$2:M284,M284))</f>
        <v/>
      </c>
      <c r="O284" s="108" t="str">
        <f>IF(D284="","",VLOOKUP(D284,ENTRANTS!$A$1:$H$1000,6,0))</f>
        <v/>
      </c>
      <c r="P284" s="86" t="str">
        <f t="shared" si="64"/>
        <v/>
      </c>
      <c r="Q284" s="31"/>
      <c r="R284" s="3" t="str">
        <f t="shared" si="65"/>
        <v/>
      </c>
      <c r="S284" s="4" t="str">
        <f>IF(D284="","",COUNTIF($R$2:R284,R284))</f>
        <v/>
      </c>
      <c r="T284" s="5" t="str">
        <f t="shared" si="69"/>
        <v/>
      </c>
      <c r="U284" s="35" t="str">
        <f>IF(AND(S284=4,K284="M",NOT(O284="Unattached")),SUMIF(R$2:R284,R284,L$2:L284),"")</f>
        <v/>
      </c>
      <c r="V284" s="5" t="str">
        <f t="shared" si="70"/>
        <v/>
      </c>
      <c r="W284" s="35" t="str">
        <f>IF(AND(S284=3,K284="F",NOT(O284="Unattached")),SUMIF(R$2:R284,R284,L$2:L284),"")</f>
        <v/>
      </c>
      <c r="X284" s="6" t="str">
        <f t="shared" si="61"/>
        <v/>
      </c>
      <c r="Y284" s="6" t="str">
        <f t="shared" si="66"/>
        <v/>
      </c>
      <c r="Z284" s="33" t="str">
        <f t="shared" si="62"/>
        <v xml:space="preserve"> </v>
      </c>
      <c r="AA284" s="33" t="str">
        <f>IF(K284="M",IF(S284&lt;&gt;4,"",VLOOKUP(CONCATENATE(R284," ",(S284-3)),$Z$2:AD284,5,0)),IF(S284&lt;&gt;3,"",VLOOKUP(CONCATENATE(R284," ",(S284-2)),$Z$2:AD284,5,0)))</f>
        <v/>
      </c>
      <c r="AB284" s="33" t="str">
        <f>IF(K284="M",IF(S284&lt;&gt;4,"",VLOOKUP(CONCATENATE(R284," ",(S284-2)),$Z$2:AD284,5,0)),IF(S284&lt;&gt;3,"",VLOOKUP(CONCATENATE(R284," ",(S284-1)),$Z$2:AD284,5,0)))</f>
        <v/>
      </c>
      <c r="AC284" s="33" t="str">
        <f>IF(K284="M",IF(S284&lt;&gt;4,"",VLOOKUP(CONCATENATE(R284," ",(S284-1)),$Z$2:AD284,5,0)),IF(S284&lt;&gt;3,"",VLOOKUP(CONCATENATE(R284," ",(S284)),$Z$2:AD284,5,0)))</f>
        <v/>
      </c>
      <c r="AD284" s="33" t="str">
        <f t="shared" si="67"/>
        <v/>
      </c>
    </row>
    <row r="285" spans="1:30" x14ac:dyDescent="0.25">
      <c r="A285" s="65" t="str">
        <f t="shared" si="59"/>
        <v/>
      </c>
      <c r="B285" s="65" t="str">
        <f t="shared" si="60"/>
        <v/>
      </c>
      <c r="C285" s="103">
        <v>284</v>
      </c>
      <c r="D285" s="99"/>
      <c r="E285" s="100">
        <f t="shared" si="68"/>
        <v>1</v>
      </c>
      <c r="F285" s="100"/>
      <c r="G285" s="100"/>
      <c r="H285" s="107" t="str">
        <f t="shared" si="63"/>
        <v/>
      </c>
      <c r="I285" s="108" t="str">
        <f>IF(D285="","",VLOOKUP(D285,ENTRANTS!$A$1:$H$1000,2,0))</f>
        <v/>
      </c>
      <c r="J285" s="108" t="str">
        <f>IF(D285="","",VLOOKUP(D285,ENTRANTS!$A$1:$H$1000,3,0))</f>
        <v/>
      </c>
      <c r="K285" s="103" t="str">
        <f>IF(D285="","",LEFT(VLOOKUP(D285,ENTRANTS!$A$1:$H$1000,5,0),1))</f>
        <v/>
      </c>
      <c r="L285" s="103" t="str">
        <f>IF(D285="","",COUNTIF($K$2:K285,K285))</f>
        <v/>
      </c>
      <c r="M285" s="103" t="str">
        <f>IF(D285="","",VLOOKUP(D285,ENTRANTS!$A$1:$H$1000,4,0))</f>
        <v/>
      </c>
      <c r="N285" s="103" t="str">
        <f>IF(D285="","",COUNTIF($M$2:M285,M285))</f>
        <v/>
      </c>
      <c r="O285" s="108" t="str">
        <f>IF(D285="","",VLOOKUP(D285,ENTRANTS!$A$1:$H$1000,6,0))</f>
        <v/>
      </c>
      <c r="P285" s="86" t="str">
        <f t="shared" si="64"/>
        <v/>
      </c>
      <c r="Q285" s="31"/>
      <c r="R285" s="3" t="str">
        <f t="shared" si="65"/>
        <v/>
      </c>
      <c r="S285" s="4" t="str">
        <f>IF(D285="","",COUNTIF($R$2:R285,R285))</f>
        <v/>
      </c>
      <c r="T285" s="5" t="str">
        <f t="shared" si="69"/>
        <v/>
      </c>
      <c r="U285" s="35" t="str">
        <f>IF(AND(S285=4,K285="M",NOT(O285="Unattached")),SUMIF(R$2:R285,R285,L$2:L285),"")</f>
        <v/>
      </c>
      <c r="V285" s="5" t="str">
        <f t="shared" si="70"/>
        <v/>
      </c>
      <c r="W285" s="35" t="str">
        <f>IF(AND(S285=3,K285="F",NOT(O285="Unattached")),SUMIF(R$2:R285,R285,L$2:L285),"")</f>
        <v/>
      </c>
      <c r="X285" s="6" t="str">
        <f t="shared" si="61"/>
        <v/>
      </c>
      <c r="Y285" s="6" t="str">
        <f t="shared" si="66"/>
        <v/>
      </c>
      <c r="Z285" s="33" t="str">
        <f t="shared" si="62"/>
        <v xml:space="preserve"> </v>
      </c>
      <c r="AA285" s="33" t="str">
        <f>IF(K285="M",IF(S285&lt;&gt;4,"",VLOOKUP(CONCATENATE(R285," ",(S285-3)),$Z$2:AD285,5,0)),IF(S285&lt;&gt;3,"",VLOOKUP(CONCATENATE(R285," ",(S285-2)),$Z$2:AD285,5,0)))</f>
        <v/>
      </c>
      <c r="AB285" s="33" t="str">
        <f>IF(K285="M",IF(S285&lt;&gt;4,"",VLOOKUP(CONCATENATE(R285," ",(S285-2)),$Z$2:AD285,5,0)),IF(S285&lt;&gt;3,"",VLOOKUP(CONCATENATE(R285," ",(S285-1)),$Z$2:AD285,5,0)))</f>
        <v/>
      </c>
      <c r="AC285" s="33" t="str">
        <f>IF(K285="M",IF(S285&lt;&gt;4,"",VLOOKUP(CONCATENATE(R285," ",(S285-1)),$Z$2:AD285,5,0)),IF(S285&lt;&gt;3,"",VLOOKUP(CONCATENATE(R285," ",(S285)),$Z$2:AD285,5,0)))</f>
        <v/>
      </c>
      <c r="AD285" s="33" t="str">
        <f t="shared" si="67"/>
        <v/>
      </c>
    </row>
    <row r="286" spans="1:30" x14ac:dyDescent="0.25">
      <c r="A286" s="65" t="str">
        <f t="shared" si="59"/>
        <v/>
      </c>
      <c r="B286" s="65" t="str">
        <f t="shared" si="60"/>
        <v/>
      </c>
      <c r="C286" s="103">
        <v>285</v>
      </c>
      <c r="D286" s="99"/>
      <c r="E286" s="100">
        <f t="shared" si="68"/>
        <v>1</v>
      </c>
      <c r="F286" s="100"/>
      <c r="G286" s="100"/>
      <c r="H286" s="107" t="str">
        <f t="shared" si="63"/>
        <v/>
      </c>
      <c r="I286" s="108" t="str">
        <f>IF(D286="","",VLOOKUP(D286,ENTRANTS!$A$1:$H$1000,2,0))</f>
        <v/>
      </c>
      <c r="J286" s="108" t="str">
        <f>IF(D286="","",VLOOKUP(D286,ENTRANTS!$A$1:$H$1000,3,0))</f>
        <v/>
      </c>
      <c r="K286" s="103" t="str">
        <f>IF(D286="","",LEFT(VLOOKUP(D286,ENTRANTS!$A$1:$H$1000,5,0),1))</f>
        <v/>
      </c>
      <c r="L286" s="103" t="str">
        <f>IF(D286="","",COUNTIF($K$2:K286,K286))</f>
        <v/>
      </c>
      <c r="M286" s="103" t="str">
        <f>IF(D286="","",VLOOKUP(D286,ENTRANTS!$A$1:$H$1000,4,0))</f>
        <v/>
      </c>
      <c r="N286" s="103" t="str">
        <f>IF(D286="","",COUNTIF($M$2:M286,M286))</f>
        <v/>
      </c>
      <c r="O286" s="108" t="str">
        <f>IF(D286="","",VLOOKUP(D286,ENTRANTS!$A$1:$H$1000,6,0))</f>
        <v/>
      </c>
      <c r="P286" s="86" t="str">
        <f t="shared" si="64"/>
        <v/>
      </c>
      <c r="Q286" s="31"/>
      <c r="R286" s="3" t="str">
        <f t="shared" si="65"/>
        <v/>
      </c>
      <c r="S286" s="4" t="str">
        <f>IF(D286="","",COUNTIF($R$2:R286,R286))</f>
        <v/>
      </c>
      <c r="T286" s="5" t="str">
        <f t="shared" si="69"/>
        <v/>
      </c>
      <c r="U286" s="35" t="str">
        <f>IF(AND(S286=4,K286="M",NOT(O286="Unattached")),SUMIF(R$2:R286,R286,L$2:L286),"")</f>
        <v/>
      </c>
      <c r="V286" s="5" t="str">
        <f t="shared" si="70"/>
        <v/>
      </c>
      <c r="W286" s="35" t="str">
        <f>IF(AND(S286=3,K286="F",NOT(O286="Unattached")),SUMIF(R$2:R286,R286,L$2:L286),"")</f>
        <v/>
      </c>
      <c r="X286" s="6" t="str">
        <f t="shared" si="61"/>
        <v/>
      </c>
      <c r="Y286" s="6" t="str">
        <f t="shared" si="66"/>
        <v/>
      </c>
      <c r="Z286" s="33" t="str">
        <f t="shared" si="62"/>
        <v xml:space="preserve"> </v>
      </c>
      <c r="AA286" s="33" t="str">
        <f>IF(K286="M",IF(S286&lt;&gt;4,"",VLOOKUP(CONCATENATE(R286," ",(S286-3)),$Z$2:AD286,5,0)),IF(S286&lt;&gt;3,"",VLOOKUP(CONCATENATE(R286," ",(S286-2)),$Z$2:AD286,5,0)))</f>
        <v/>
      </c>
      <c r="AB286" s="33" t="str">
        <f>IF(K286="M",IF(S286&lt;&gt;4,"",VLOOKUP(CONCATENATE(R286," ",(S286-2)),$Z$2:AD286,5,0)),IF(S286&lt;&gt;3,"",VLOOKUP(CONCATENATE(R286," ",(S286-1)),$Z$2:AD286,5,0)))</f>
        <v/>
      </c>
      <c r="AC286" s="33" t="str">
        <f>IF(K286="M",IF(S286&lt;&gt;4,"",VLOOKUP(CONCATENATE(R286," ",(S286-1)),$Z$2:AD286,5,0)),IF(S286&lt;&gt;3,"",VLOOKUP(CONCATENATE(R286," ",(S286)),$Z$2:AD286,5,0)))</f>
        <v/>
      </c>
      <c r="AD286" s="33" t="str">
        <f t="shared" si="67"/>
        <v/>
      </c>
    </row>
    <row r="287" spans="1:30" x14ac:dyDescent="0.25">
      <c r="A287" s="65" t="str">
        <f t="shared" si="59"/>
        <v/>
      </c>
      <c r="B287" s="65" t="str">
        <f t="shared" si="60"/>
        <v/>
      </c>
      <c r="C287" s="103">
        <v>286</v>
      </c>
      <c r="D287" s="99"/>
      <c r="E287" s="100">
        <f t="shared" si="68"/>
        <v>1</v>
      </c>
      <c r="F287" s="100"/>
      <c r="G287" s="100"/>
      <c r="H287" s="107" t="str">
        <f t="shared" si="63"/>
        <v/>
      </c>
      <c r="I287" s="108" t="str">
        <f>IF(D287="","",VLOOKUP(D287,ENTRANTS!$A$1:$H$1000,2,0))</f>
        <v/>
      </c>
      <c r="J287" s="108" t="str">
        <f>IF(D287="","",VLOOKUP(D287,ENTRANTS!$A$1:$H$1000,3,0))</f>
        <v/>
      </c>
      <c r="K287" s="103" t="str">
        <f>IF(D287="","",LEFT(VLOOKUP(D287,ENTRANTS!$A$1:$H$1000,5,0),1))</f>
        <v/>
      </c>
      <c r="L287" s="103" t="str">
        <f>IF(D287="","",COUNTIF($K$2:K287,K287))</f>
        <v/>
      </c>
      <c r="M287" s="103" t="str">
        <f>IF(D287="","",VLOOKUP(D287,ENTRANTS!$A$1:$H$1000,4,0))</f>
        <v/>
      </c>
      <c r="N287" s="103" t="str">
        <f>IF(D287="","",COUNTIF($M$2:M287,M287))</f>
        <v/>
      </c>
      <c r="O287" s="108" t="str">
        <f>IF(D287="","",VLOOKUP(D287,ENTRANTS!$A$1:$H$1000,6,0))</f>
        <v/>
      </c>
      <c r="P287" s="86" t="str">
        <f t="shared" si="64"/>
        <v/>
      </c>
      <c r="Q287" s="31"/>
      <c r="R287" s="3" t="str">
        <f t="shared" si="65"/>
        <v/>
      </c>
      <c r="S287" s="4" t="str">
        <f>IF(D287="","",COUNTIF($R$2:R287,R287))</f>
        <v/>
      </c>
      <c r="T287" s="5" t="str">
        <f t="shared" si="69"/>
        <v/>
      </c>
      <c r="U287" s="35" t="str">
        <f>IF(AND(S287=4,K287="M",NOT(O287="Unattached")),SUMIF(R$2:R287,R287,L$2:L287),"")</f>
        <v/>
      </c>
      <c r="V287" s="5" t="str">
        <f t="shared" si="70"/>
        <v/>
      </c>
      <c r="W287" s="35" t="str">
        <f>IF(AND(S287=3,K287="F",NOT(O287="Unattached")),SUMIF(R$2:R287,R287,L$2:L287),"")</f>
        <v/>
      </c>
      <c r="X287" s="6" t="str">
        <f t="shared" si="61"/>
        <v/>
      </c>
      <c r="Y287" s="6" t="str">
        <f t="shared" si="66"/>
        <v/>
      </c>
      <c r="Z287" s="33" t="str">
        <f t="shared" si="62"/>
        <v xml:space="preserve"> </v>
      </c>
      <c r="AA287" s="33" t="str">
        <f>IF(K287="M",IF(S287&lt;&gt;4,"",VLOOKUP(CONCATENATE(R287," ",(S287-3)),$Z$2:AD287,5,0)),IF(S287&lt;&gt;3,"",VLOOKUP(CONCATENATE(R287," ",(S287-2)),$Z$2:AD287,5,0)))</f>
        <v/>
      </c>
      <c r="AB287" s="33" t="str">
        <f>IF(K287="M",IF(S287&lt;&gt;4,"",VLOOKUP(CONCATENATE(R287," ",(S287-2)),$Z$2:AD287,5,0)),IF(S287&lt;&gt;3,"",VLOOKUP(CONCATENATE(R287," ",(S287-1)),$Z$2:AD287,5,0)))</f>
        <v/>
      </c>
      <c r="AC287" s="33" t="str">
        <f>IF(K287="M",IF(S287&lt;&gt;4,"",VLOOKUP(CONCATENATE(R287," ",(S287-1)),$Z$2:AD287,5,0)),IF(S287&lt;&gt;3,"",VLOOKUP(CONCATENATE(R287," ",(S287)),$Z$2:AD287,5,0)))</f>
        <v/>
      </c>
      <c r="AD287" s="33" t="str">
        <f t="shared" si="67"/>
        <v/>
      </c>
    </row>
    <row r="288" spans="1:30" x14ac:dyDescent="0.25">
      <c r="A288" s="65" t="str">
        <f t="shared" si="59"/>
        <v/>
      </c>
      <c r="B288" s="65" t="str">
        <f t="shared" si="60"/>
        <v/>
      </c>
      <c r="C288" s="103">
        <v>287</v>
      </c>
      <c r="D288" s="99"/>
      <c r="E288" s="100">
        <f t="shared" si="68"/>
        <v>1</v>
      </c>
      <c r="F288" s="100"/>
      <c r="G288" s="100"/>
      <c r="H288" s="107" t="str">
        <f t="shared" si="63"/>
        <v/>
      </c>
      <c r="I288" s="108" t="str">
        <f>IF(D288="","",VLOOKUP(D288,ENTRANTS!$A$1:$H$1000,2,0))</f>
        <v/>
      </c>
      <c r="J288" s="108" t="str">
        <f>IF(D288="","",VLOOKUP(D288,ENTRANTS!$A$1:$H$1000,3,0))</f>
        <v/>
      </c>
      <c r="K288" s="103" t="str">
        <f>IF(D288="","",LEFT(VLOOKUP(D288,ENTRANTS!$A$1:$H$1000,5,0),1))</f>
        <v/>
      </c>
      <c r="L288" s="103" t="str">
        <f>IF(D288="","",COUNTIF($K$2:K288,K288))</f>
        <v/>
      </c>
      <c r="M288" s="103" t="str">
        <f>IF(D288="","",VLOOKUP(D288,ENTRANTS!$A$1:$H$1000,4,0))</f>
        <v/>
      </c>
      <c r="N288" s="103" t="str">
        <f>IF(D288="","",COUNTIF($M$2:M288,M288))</f>
        <v/>
      </c>
      <c r="O288" s="108" t="str">
        <f>IF(D288="","",VLOOKUP(D288,ENTRANTS!$A$1:$H$1000,6,0))</f>
        <v/>
      </c>
      <c r="P288" s="86" t="str">
        <f t="shared" si="64"/>
        <v/>
      </c>
      <c r="Q288" s="31"/>
      <c r="R288" s="3" t="str">
        <f t="shared" si="65"/>
        <v/>
      </c>
      <c r="S288" s="4" t="str">
        <f>IF(D288="","",COUNTIF($R$2:R288,R288))</f>
        <v/>
      </c>
      <c r="T288" s="5" t="str">
        <f t="shared" si="69"/>
        <v/>
      </c>
      <c r="U288" s="35" t="str">
        <f>IF(AND(S288=4,K288="M",NOT(O288="Unattached")),SUMIF(R$2:R288,R288,L$2:L288),"")</f>
        <v/>
      </c>
      <c r="V288" s="5" t="str">
        <f t="shared" si="70"/>
        <v/>
      </c>
      <c r="W288" s="35" t="str">
        <f>IF(AND(S288=3,K288="F",NOT(O288="Unattached")),SUMIF(R$2:R288,R288,L$2:L288),"")</f>
        <v/>
      </c>
      <c r="X288" s="6" t="str">
        <f t="shared" si="61"/>
        <v/>
      </c>
      <c r="Y288" s="6" t="str">
        <f t="shared" si="66"/>
        <v/>
      </c>
      <c r="Z288" s="33" t="str">
        <f t="shared" si="62"/>
        <v xml:space="preserve"> </v>
      </c>
      <c r="AA288" s="33" t="str">
        <f>IF(K288="M",IF(S288&lt;&gt;4,"",VLOOKUP(CONCATENATE(R288," ",(S288-3)),$Z$2:AD288,5,0)),IF(S288&lt;&gt;3,"",VLOOKUP(CONCATENATE(R288," ",(S288-2)),$Z$2:AD288,5,0)))</f>
        <v/>
      </c>
      <c r="AB288" s="33" t="str">
        <f>IF(K288="M",IF(S288&lt;&gt;4,"",VLOOKUP(CONCATENATE(R288," ",(S288-2)),$Z$2:AD288,5,0)),IF(S288&lt;&gt;3,"",VLOOKUP(CONCATENATE(R288," ",(S288-1)),$Z$2:AD288,5,0)))</f>
        <v/>
      </c>
      <c r="AC288" s="33" t="str">
        <f>IF(K288="M",IF(S288&lt;&gt;4,"",VLOOKUP(CONCATENATE(R288," ",(S288-1)),$Z$2:AD288,5,0)),IF(S288&lt;&gt;3,"",VLOOKUP(CONCATENATE(R288," ",(S288)),$Z$2:AD288,5,0)))</f>
        <v/>
      </c>
      <c r="AD288" s="33" t="str">
        <f t="shared" si="67"/>
        <v/>
      </c>
    </row>
    <row r="289" spans="1:30" x14ac:dyDescent="0.25">
      <c r="A289" s="65" t="str">
        <f t="shared" si="59"/>
        <v/>
      </c>
      <c r="B289" s="65" t="str">
        <f t="shared" si="60"/>
        <v/>
      </c>
      <c r="C289" s="103">
        <v>288</v>
      </c>
      <c r="D289" s="99"/>
      <c r="E289" s="100">
        <f t="shared" si="68"/>
        <v>1</v>
      </c>
      <c r="F289" s="100"/>
      <c r="G289" s="100"/>
      <c r="H289" s="107" t="str">
        <f t="shared" si="63"/>
        <v/>
      </c>
      <c r="I289" s="108" t="str">
        <f>IF(D289="","",VLOOKUP(D289,ENTRANTS!$A$1:$H$1000,2,0))</f>
        <v/>
      </c>
      <c r="J289" s="108" t="str">
        <f>IF(D289="","",VLOOKUP(D289,ENTRANTS!$A$1:$H$1000,3,0))</f>
        <v/>
      </c>
      <c r="K289" s="103" t="str">
        <f>IF(D289="","",LEFT(VLOOKUP(D289,ENTRANTS!$A$1:$H$1000,5,0),1))</f>
        <v/>
      </c>
      <c r="L289" s="103" t="str">
        <f>IF(D289="","",COUNTIF($K$2:K289,K289))</f>
        <v/>
      </c>
      <c r="M289" s="103" t="str">
        <f>IF(D289="","",VLOOKUP(D289,ENTRANTS!$A$1:$H$1000,4,0))</f>
        <v/>
      </c>
      <c r="N289" s="103" t="str">
        <f>IF(D289="","",COUNTIF($M$2:M289,M289))</f>
        <v/>
      </c>
      <c r="O289" s="108" t="str">
        <f>IF(D289="","",VLOOKUP(D289,ENTRANTS!$A$1:$H$1000,6,0))</f>
        <v/>
      </c>
      <c r="P289" s="86" t="str">
        <f t="shared" si="64"/>
        <v/>
      </c>
      <c r="Q289" s="31"/>
      <c r="R289" s="3" t="str">
        <f t="shared" si="65"/>
        <v/>
      </c>
      <c r="S289" s="4" t="str">
        <f>IF(D289="","",COUNTIF($R$2:R289,R289))</f>
        <v/>
      </c>
      <c r="T289" s="5" t="str">
        <f t="shared" si="69"/>
        <v/>
      </c>
      <c r="U289" s="35" t="str">
        <f>IF(AND(S289=4,K289="M",NOT(O289="Unattached")),SUMIF(R$2:R289,R289,L$2:L289),"")</f>
        <v/>
      </c>
      <c r="V289" s="5" t="str">
        <f t="shared" si="70"/>
        <v/>
      </c>
      <c r="W289" s="35" t="str">
        <f>IF(AND(S289=3,K289="F",NOT(O289="Unattached")),SUMIF(R$2:R289,R289,L$2:L289),"")</f>
        <v/>
      </c>
      <c r="X289" s="6" t="str">
        <f t="shared" si="61"/>
        <v/>
      </c>
      <c r="Y289" s="6" t="str">
        <f t="shared" si="66"/>
        <v/>
      </c>
      <c r="Z289" s="33" t="str">
        <f t="shared" si="62"/>
        <v xml:space="preserve"> </v>
      </c>
      <c r="AA289" s="33" t="str">
        <f>IF(K289="M",IF(S289&lt;&gt;4,"",VLOOKUP(CONCATENATE(R289," ",(S289-3)),$Z$2:AD289,5,0)),IF(S289&lt;&gt;3,"",VLOOKUP(CONCATENATE(R289," ",(S289-2)),$Z$2:AD289,5,0)))</f>
        <v/>
      </c>
      <c r="AB289" s="33" t="str">
        <f>IF(K289="M",IF(S289&lt;&gt;4,"",VLOOKUP(CONCATENATE(R289," ",(S289-2)),$Z$2:AD289,5,0)),IF(S289&lt;&gt;3,"",VLOOKUP(CONCATENATE(R289," ",(S289-1)),$Z$2:AD289,5,0)))</f>
        <v/>
      </c>
      <c r="AC289" s="33" t="str">
        <f>IF(K289="M",IF(S289&lt;&gt;4,"",VLOOKUP(CONCATENATE(R289," ",(S289-1)),$Z$2:AD289,5,0)),IF(S289&lt;&gt;3,"",VLOOKUP(CONCATENATE(R289," ",(S289)),$Z$2:AD289,5,0)))</f>
        <v/>
      </c>
      <c r="AD289" s="33" t="str">
        <f t="shared" si="67"/>
        <v/>
      </c>
    </row>
    <row r="290" spans="1:30" x14ac:dyDescent="0.25">
      <c r="A290" s="65" t="str">
        <f t="shared" si="59"/>
        <v/>
      </c>
      <c r="B290" s="65" t="str">
        <f t="shared" si="60"/>
        <v/>
      </c>
      <c r="C290" s="103">
        <v>289</v>
      </c>
      <c r="D290" s="99"/>
      <c r="E290" s="100">
        <f t="shared" si="68"/>
        <v>1</v>
      </c>
      <c r="F290" s="100"/>
      <c r="G290" s="100"/>
      <c r="H290" s="107" t="str">
        <f t="shared" si="63"/>
        <v/>
      </c>
      <c r="I290" s="108" t="str">
        <f>IF(D290="","",VLOOKUP(D290,ENTRANTS!$A$1:$H$1000,2,0))</f>
        <v/>
      </c>
      <c r="J290" s="108" t="str">
        <f>IF(D290="","",VLOOKUP(D290,ENTRANTS!$A$1:$H$1000,3,0))</f>
        <v/>
      </c>
      <c r="K290" s="103" t="str">
        <f>IF(D290="","",LEFT(VLOOKUP(D290,ENTRANTS!$A$1:$H$1000,5,0),1))</f>
        <v/>
      </c>
      <c r="L290" s="103" t="str">
        <f>IF(D290="","",COUNTIF($K$2:K290,K290))</f>
        <v/>
      </c>
      <c r="M290" s="103" t="str">
        <f>IF(D290="","",VLOOKUP(D290,ENTRANTS!$A$1:$H$1000,4,0))</f>
        <v/>
      </c>
      <c r="N290" s="103" t="str">
        <f>IF(D290="","",COUNTIF($M$2:M290,M290))</f>
        <v/>
      </c>
      <c r="O290" s="108" t="str">
        <f>IF(D290="","",VLOOKUP(D290,ENTRANTS!$A$1:$H$1000,6,0))</f>
        <v/>
      </c>
      <c r="P290" s="86" t="str">
        <f t="shared" si="64"/>
        <v/>
      </c>
      <c r="Q290" s="31"/>
      <c r="R290" s="3" t="str">
        <f t="shared" si="65"/>
        <v/>
      </c>
      <c r="S290" s="4" t="str">
        <f>IF(D290="","",COUNTIF($R$2:R290,R290))</f>
        <v/>
      </c>
      <c r="T290" s="5" t="str">
        <f t="shared" si="69"/>
        <v/>
      </c>
      <c r="U290" s="35" t="str">
        <f>IF(AND(S290=4,K290="M",NOT(O290="Unattached")),SUMIF(R$2:R290,R290,L$2:L290),"")</f>
        <v/>
      </c>
      <c r="V290" s="5" t="str">
        <f t="shared" si="70"/>
        <v/>
      </c>
      <c r="W290" s="35" t="str">
        <f>IF(AND(S290=3,K290="F",NOT(O290="Unattached")),SUMIF(R$2:R290,R290,L$2:L290),"")</f>
        <v/>
      </c>
      <c r="X290" s="6" t="str">
        <f t="shared" si="61"/>
        <v/>
      </c>
      <c r="Y290" s="6" t="str">
        <f t="shared" si="66"/>
        <v/>
      </c>
      <c r="Z290" s="33" t="str">
        <f t="shared" si="62"/>
        <v xml:space="preserve"> </v>
      </c>
      <c r="AA290" s="33" t="str">
        <f>IF(K290="M",IF(S290&lt;&gt;4,"",VLOOKUP(CONCATENATE(R290," ",(S290-3)),$Z$2:AD290,5,0)),IF(S290&lt;&gt;3,"",VLOOKUP(CONCATENATE(R290," ",(S290-2)),$Z$2:AD290,5,0)))</f>
        <v/>
      </c>
      <c r="AB290" s="33" t="str">
        <f>IF(K290="M",IF(S290&lt;&gt;4,"",VLOOKUP(CONCATENATE(R290," ",(S290-2)),$Z$2:AD290,5,0)),IF(S290&lt;&gt;3,"",VLOOKUP(CONCATENATE(R290," ",(S290-1)),$Z$2:AD290,5,0)))</f>
        <v/>
      </c>
      <c r="AC290" s="33" t="str">
        <f>IF(K290="M",IF(S290&lt;&gt;4,"",VLOOKUP(CONCATENATE(R290," ",(S290-1)),$Z$2:AD290,5,0)),IF(S290&lt;&gt;3,"",VLOOKUP(CONCATENATE(R290," ",(S290)),$Z$2:AD290,5,0)))</f>
        <v/>
      </c>
      <c r="AD290" s="33" t="str">
        <f t="shared" si="67"/>
        <v/>
      </c>
    </row>
    <row r="291" spans="1:30" x14ac:dyDescent="0.25">
      <c r="A291" s="65" t="str">
        <f t="shared" si="59"/>
        <v/>
      </c>
      <c r="B291" s="65" t="str">
        <f t="shared" si="60"/>
        <v/>
      </c>
      <c r="C291" s="103">
        <v>290</v>
      </c>
      <c r="D291" s="99"/>
      <c r="E291" s="100">
        <f t="shared" si="68"/>
        <v>1</v>
      </c>
      <c r="F291" s="100"/>
      <c r="G291" s="100"/>
      <c r="H291" s="107" t="str">
        <f t="shared" si="63"/>
        <v/>
      </c>
      <c r="I291" s="108" t="str">
        <f>IF(D291="","",VLOOKUP(D291,ENTRANTS!$A$1:$H$1000,2,0))</f>
        <v/>
      </c>
      <c r="J291" s="108" t="str">
        <f>IF(D291="","",VLOOKUP(D291,ENTRANTS!$A$1:$H$1000,3,0))</f>
        <v/>
      </c>
      <c r="K291" s="103" t="str">
        <f>IF(D291="","",LEFT(VLOOKUP(D291,ENTRANTS!$A$1:$H$1000,5,0),1))</f>
        <v/>
      </c>
      <c r="L291" s="103" t="str">
        <f>IF(D291="","",COUNTIF($K$2:K291,K291))</f>
        <v/>
      </c>
      <c r="M291" s="103" t="str">
        <f>IF(D291="","",VLOOKUP(D291,ENTRANTS!$A$1:$H$1000,4,0))</f>
        <v/>
      </c>
      <c r="N291" s="103" t="str">
        <f>IF(D291="","",COUNTIF($M$2:M291,M291))</f>
        <v/>
      </c>
      <c r="O291" s="108" t="str">
        <f>IF(D291="","",VLOOKUP(D291,ENTRANTS!$A$1:$H$1000,6,0))</f>
        <v/>
      </c>
      <c r="P291" s="86" t="str">
        <f t="shared" si="64"/>
        <v/>
      </c>
      <c r="Q291" s="31"/>
      <c r="R291" s="3" t="str">
        <f t="shared" si="65"/>
        <v/>
      </c>
      <c r="S291" s="4" t="str">
        <f>IF(D291="","",COUNTIF($R$2:R291,R291))</f>
        <v/>
      </c>
      <c r="T291" s="5" t="str">
        <f t="shared" si="69"/>
        <v/>
      </c>
      <c r="U291" s="35" t="str">
        <f>IF(AND(S291=4,K291="M",NOT(O291="Unattached")),SUMIF(R$2:R291,R291,L$2:L291),"")</f>
        <v/>
      </c>
      <c r="V291" s="5" t="str">
        <f t="shared" si="70"/>
        <v/>
      </c>
      <c r="W291" s="35" t="str">
        <f>IF(AND(S291=3,K291="F",NOT(O291="Unattached")),SUMIF(R$2:R291,R291,L$2:L291),"")</f>
        <v/>
      </c>
      <c r="X291" s="6" t="str">
        <f t="shared" si="61"/>
        <v/>
      </c>
      <c r="Y291" s="6" t="str">
        <f t="shared" si="66"/>
        <v/>
      </c>
      <c r="Z291" s="33" t="str">
        <f t="shared" si="62"/>
        <v xml:space="preserve"> </v>
      </c>
      <c r="AA291" s="33" t="str">
        <f>IF(K291="M",IF(S291&lt;&gt;4,"",VLOOKUP(CONCATENATE(R291," ",(S291-3)),$Z$2:AD291,5,0)),IF(S291&lt;&gt;3,"",VLOOKUP(CONCATENATE(R291," ",(S291-2)),$Z$2:AD291,5,0)))</f>
        <v/>
      </c>
      <c r="AB291" s="33" t="str">
        <f>IF(K291="M",IF(S291&lt;&gt;4,"",VLOOKUP(CONCATENATE(R291," ",(S291-2)),$Z$2:AD291,5,0)),IF(S291&lt;&gt;3,"",VLOOKUP(CONCATENATE(R291," ",(S291-1)),$Z$2:AD291,5,0)))</f>
        <v/>
      </c>
      <c r="AC291" s="33" t="str">
        <f>IF(K291="M",IF(S291&lt;&gt;4,"",VLOOKUP(CONCATENATE(R291," ",(S291-1)),$Z$2:AD291,5,0)),IF(S291&lt;&gt;3,"",VLOOKUP(CONCATENATE(R291," ",(S291)),$Z$2:AD291,5,0)))</f>
        <v/>
      </c>
      <c r="AD291" s="33" t="str">
        <f t="shared" si="67"/>
        <v/>
      </c>
    </row>
    <row r="292" spans="1:30" x14ac:dyDescent="0.25">
      <c r="A292" s="65" t="str">
        <f t="shared" si="59"/>
        <v/>
      </c>
      <c r="B292" s="65" t="str">
        <f t="shared" si="60"/>
        <v/>
      </c>
      <c r="C292" s="103">
        <v>291</v>
      </c>
      <c r="D292" s="99"/>
      <c r="E292" s="100">
        <f t="shared" si="68"/>
        <v>1</v>
      </c>
      <c r="F292" s="100"/>
      <c r="G292" s="100"/>
      <c r="H292" s="107" t="str">
        <f t="shared" si="63"/>
        <v/>
      </c>
      <c r="I292" s="108" t="str">
        <f>IF(D292="","",VLOOKUP(D292,ENTRANTS!$A$1:$H$1000,2,0))</f>
        <v/>
      </c>
      <c r="J292" s="108" t="str">
        <f>IF(D292="","",VLOOKUP(D292,ENTRANTS!$A$1:$H$1000,3,0))</f>
        <v/>
      </c>
      <c r="K292" s="103" t="str">
        <f>IF(D292="","",LEFT(VLOOKUP(D292,ENTRANTS!$A$1:$H$1000,5,0),1))</f>
        <v/>
      </c>
      <c r="L292" s="103" t="str">
        <f>IF(D292="","",COUNTIF($K$2:K292,K292))</f>
        <v/>
      </c>
      <c r="M292" s="103" t="str">
        <f>IF(D292="","",VLOOKUP(D292,ENTRANTS!$A$1:$H$1000,4,0))</f>
        <v/>
      </c>
      <c r="N292" s="103" t="str">
        <f>IF(D292="","",COUNTIF($M$2:M292,M292))</f>
        <v/>
      </c>
      <c r="O292" s="108" t="str">
        <f>IF(D292="","",VLOOKUP(D292,ENTRANTS!$A$1:$H$1000,6,0))</f>
        <v/>
      </c>
      <c r="P292" s="86" t="str">
        <f t="shared" si="64"/>
        <v/>
      </c>
      <c r="Q292" s="31"/>
      <c r="R292" s="3" t="str">
        <f t="shared" si="65"/>
        <v/>
      </c>
      <c r="S292" s="4" t="str">
        <f>IF(D292="","",COUNTIF($R$2:R292,R292))</f>
        <v/>
      </c>
      <c r="T292" s="5" t="str">
        <f t="shared" si="69"/>
        <v/>
      </c>
      <c r="U292" s="35" t="str">
        <f>IF(AND(S292=4,K292="M",NOT(O292="Unattached")),SUMIF(R$2:R292,R292,L$2:L292),"")</f>
        <v/>
      </c>
      <c r="V292" s="5" t="str">
        <f t="shared" si="70"/>
        <v/>
      </c>
      <c r="W292" s="35" t="str">
        <f>IF(AND(S292=3,K292="F",NOT(O292="Unattached")),SUMIF(R$2:R292,R292,L$2:L292),"")</f>
        <v/>
      </c>
      <c r="X292" s="6" t="str">
        <f t="shared" si="61"/>
        <v/>
      </c>
      <c r="Y292" s="6" t="str">
        <f t="shared" si="66"/>
        <v/>
      </c>
      <c r="Z292" s="33" t="str">
        <f t="shared" si="62"/>
        <v xml:space="preserve"> </v>
      </c>
      <c r="AA292" s="33" t="str">
        <f>IF(K292="M",IF(S292&lt;&gt;4,"",VLOOKUP(CONCATENATE(R292," ",(S292-3)),$Z$2:AD292,5,0)),IF(S292&lt;&gt;3,"",VLOOKUP(CONCATENATE(R292," ",(S292-2)),$Z$2:AD292,5,0)))</f>
        <v/>
      </c>
      <c r="AB292" s="33" t="str">
        <f>IF(K292="M",IF(S292&lt;&gt;4,"",VLOOKUP(CONCATENATE(R292," ",(S292-2)),$Z$2:AD292,5,0)),IF(S292&lt;&gt;3,"",VLOOKUP(CONCATENATE(R292," ",(S292-1)),$Z$2:AD292,5,0)))</f>
        <v/>
      </c>
      <c r="AC292" s="33" t="str">
        <f>IF(K292="M",IF(S292&lt;&gt;4,"",VLOOKUP(CONCATENATE(R292," ",(S292-1)),$Z$2:AD292,5,0)),IF(S292&lt;&gt;3,"",VLOOKUP(CONCATENATE(R292," ",(S292)),$Z$2:AD292,5,0)))</f>
        <v/>
      </c>
      <c r="AD292" s="33" t="str">
        <f t="shared" si="67"/>
        <v/>
      </c>
    </row>
    <row r="293" spans="1:30" x14ac:dyDescent="0.25">
      <c r="A293" s="65" t="str">
        <f t="shared" si="59"/>
        <v/>
      </c>
      <c r="B293" s="65" t="str">
        <f t="shared" si="60"/>
        <v/>
      </c>
      <c r="C293" s="103">
        <v>292</v>
      </c>
      <c r="D293" s="99"/>
      <c r="E293" s="100">
        <f t="shared" si="68"/>
        <v>1</v>
      </c>
      <c r="F293" s="100"/>
      <c r="G293" s="100"/>
      <c r="H293" s="107" t="str">
        <f t="shared" si="63"/>
        <v/>
      </c>
      <c r="I293" s="108" t="str">
        <f>IF(D293="","",VLOOKUP(D293,ENTRANTS!$A$1:$H$1000,2,0))</f>
        <v/>
      </c>
      <c r="J293" s="108" t="str">
        <f>IF(D293="","",VLOOKUP(D293,ENTRANTS!$A$1:$H$1000,3,0))</f>
        <v/>
      </c>
      <c r="K293" s="103" t="str">
        <f>IF(D293="","",LEFT(VLOOKUP(D293,ENTRANTS!$A$1:$H$1000,5,0),1))</f>
        <v/>
      </c>
      <c r="L293" s="103" t="str">
        <f>IF(D293="","",COUNTIF($K$2:K293,K293))</f>
        <v/>
      </c>
      <c r="M293" s="103" t="str">
        <f>IF(D293="","",VLOOKUP(D293,ENTRANTS!$A$1:$H$1000,4,0))</f>
        <v/>
      </c>
      <c r="N293" s="103" t="str">
        <f>IF(D293="","",COUNTIF($M$2:M293,M293))</f>
        <v/>
      </c>
      <c r="O293" s="108" t="str">
        <f>IF(D293="","",VLOOKUP(D293,ENTRANTS!$A$1:$H$1000,6,0))</f>
        <v/>
      </c>
      <c r="P293" s="86" t="str">
        <f t="shared" si="64"/>
        <v/>
      </c>
      <c r="Q293" s="31"/>
      <c r="R293" s="3" t="str">
        <f t="shared" si="65"/>
        <v/>
      </c>
      <c r="S293" s="4" t="str">
        <f>IF(D293="","",COUNTIF($R$2:R293,R293))</f>
        <v/>
      </c>
      <c r="T293" s="5" t="str">
        <f t="shared" si="69"/>
        <v/>
      </c>
      <c r="U293" s="35" t="str">
        <f>IF(AND(S293=4,K293="M",NOT(O293="Unattached")),SUMIF(R$2:R293,R293,L$2:L293),"")</f>
        <v/>
      </c>
      <c r="V293" s="5" t="str">
        <f t="shared" si="70"/>
        <v/>
      </c>
      <c r="W293" s="35" t="str">
        <f>IF(AND(S293=3,K293="F",NOT(O293="Unattached")),SUMIF(R$2:R293,R293,L$2:L293),"")</f>
        <v/>
      </c>
      <c r="X293" s="6" t="str">
        <f t="shared" si="61"/>
        <v/>
      </c>
      <c r="Y293" s="6" t="str">
        <f t="shared" si="66"/>
        <v/>
      </c>
      <c r="Z293" s="33" t="str">
        <f t="shared" si="62"/>
        <v xml:space="preserve"> </v>
      </c>
      <c r="AA293" s="33" t="str">
        <f>IF(K293="M",IF(S293&lt;&gt;4,"",VLOOKUP(CONCATENATE(R293," ",(S293-3)),$Z$2:AD293,5,0)),IF(S293&lt;&gt;3,"",VLOOKUP(CONCATENATE(R293," ",(S293-2)),$Z$2:AD293,5,0)))</f>
        <v/>
      </c>
      <c r="AB293" s="33" t="str">
        <f>IF(K293="M",IF(S293&lt;&gt;4,"",VLOOKUP(CONCATENATE(R293," ",(S293-2)),$Z$2:AD293,5,0)),IF(S293&lt;&gt;3,"",VLOOKUP(CONCATENATE(R293," ",(S293-1)),$Z$2:AD293,5,0)))</f>
        <v/>
      </c>
      <c r="AC293" s="33" t="str">
        <f>IF(K293="M",IF(S293&lt;&gt;4,"",VLOOKUP(CONCATENATE(R293," ",(S293-1)),$Z$2:AD293,5,0)),IF(S293&lt;&gt;3,"",VLOOKUP(CONCATENATE(R293," ",(S293)),$Z$2:AD293,5,0)))</f>
        <v/>
      </c>
      <c r="AD293" s="33" t="str">
        <f t="shared" si="67"/>
        <v/>
      </c>
    </row>
    <row r="294" spans="1:30" x14ac:dyDescent="0.25">
      <c r="A294" s="65" t="str">
        <f t="shared" si="59"/>
        <v/>
      </c>
      <c r="B294" s="65" t="str">
        <f t="shared" si="60"/>
        <v/>
      </c>
      <c r="C294" s="103">
        <v>293</v>
      </c>
      <c r="D294" s="99"/>
      <c r="E294" s="100">
        <f t="shared" si="68"/>
        <v>1</v>
      </c>
      <c r="F294" s="100"/>
      <c r="G294" s="100"/>
      <c r="H294" s="107" t="str">
        <f t="shared" si="63"/>
        <v/>
      </c>
      <c r="I294" s="108" t="str">
        <f>IF(D294="","",VLOOKUP(D294,ENTRANTS!$A$1:$H$1000,2,0))</f>
        <v/>
      </c>
      <c r="J294" s="108" t="str">
        <f>IF(D294="","",VLOOKUP(D294,ENTRANTS!$A$1:$H$1000,3,0))</f>
        <v/>
      </c>
      <c r="K294" s="103" t="str">
        <f>IF(D294="","",LEFT(VLOOKUP(D294,ENTRANTS!$A$1:$H$1000,5,0),1))</f>
        <v/>
      </c>
      <c r="L294" s="103" t="str">
        <f>IF(D294="","",COUNTIF($K$2:K294,K294))</f>
        <v/>
      </c>
      <c r="M294" s="103" t="str">
        <f>IF(D294="","",VLOOKUP(D294,ENTRANTS!$A$1:$H$1000,4,0))</f>
        <v/>
      </c>
      <c r="N294" s="103" t="str">
        <f>IF(D294="","",COUNTIF($M$2:M294,M294))</f>
        <v/>
      </c>
      <c r="O294" s="108" t="str">
        <f>IF(D294="","",VLOOKUP(D294,ENTRANTS!$A$1:$H$1000,6,0))</f>
        <v/>
      </c>
      <c r="P294" s="86" t="str">
        <f t="shared" si="64"/>
        <v/>
      </c>
      <c r="Q294" s="31"/>
      <c r="R294" s="3" t="str">
        <f t="shared" si="65"/>
        <v/>
      </c>
      <c r="S294" s="4" t="str">
        <f>IF(D294="","",COUNTIF($R$2:R294,R294))</f>
        <v/>
      </c>
      <c r="T294" s="5" t="str">
        <f t="shared" si="69"/>
        <v/>
      </c>
      <c r="U294" s="35" t="str">
        <f>IF(AND(S294=4,K294="M",NOT(O294="Unattached")),SUMIF(R$2:R294,R294,L$2:L294),"")</f>
        <v/>
      </c>
      <c r="V294" s="5" t="str">
        <f t="shared" si="70"/>
        <v/>
      </c>
      <c r="W294" s="35" t="str">
        <f>IF(AND(S294=3,K294="F",NOT(O294="Unattached")),SUMIF(R$2:R294,R294,L$2:L294),"")</f>
        <v/>
      </c>
      <c r="X294" s="6" t="str">
        <f t="shared" si="61"/>
        <v/>
      </c>
      <c r="Y294" s="6" t="str">
        <f t="shared" si="66"/>
        <v/>
      </c>
      <c r="Z294" s="33" t="str">
        <f t="shared" si="62"/>
        <v xml:space="preserve"> </v>
      </c>
      <c r="AA294" s="33" t="str">
        <f>IF(K294="M",IF(S294&lt;&gt;4,"",VLOOKUP(CONCATENATE(R294," ",(S294-3)),$Z$2:AD294,5,0)),IF(S294&lt;&gt;3,"",VLOOKUP(CONCATENATE(R294," ",(S294-2)),$Z$2:AD294,5,0)))</f>
        <v/>
      </c>
      <c r="AB294" s="33" t="str">
        <f>IF(K294="M",IF(S294&lt;&gt;4,"",VLOOKUP(CONCATENATE(R294," ",(S294-2)),$Z$2:AD294,5,0)),IF(S294&lt;&gt;3,"",VLOOKUP(CONCATENATE(R294," ",(S294-1)),$Z$2:AD294,5,0)))</f>
        <v/>
      </c>
      <c r="AC294" s="33" t="str">
        <f>IF(K294="M",IF(S294&lt;&gt;4,"",VLOOKUP(CONCATENATE(R294," ",(S294-1)),$Z$2:AD294,5,0)),IF(S294&lt;&gt;3,"",VLOOKUP(CONCATENATE(R294," ",(S294)),$Z$2:AD294,5,0)))</f>
        <v/>
      </c>
      <c r="AD294" s="33" t="str">
        <f t="shared" si="67"/>
        <v/>
      </c>
    </row>
    <row r="295" spans="1:30" x14ac:dyDescent="0.25">
      <c r="A295" s="65" t="str">
        <f t="shared" si="59"/>
        <v/>
      </c>
      <c r="B295" s="65" t="str">
        <f t="shared" si="60"/>
        <v/>
      </c>
      <c r="C295" s="103">
        <v>294</v>
      </c>
      <c r="D295" s="99"/>
      <c r="E295" s="100">
        <f t="shared" si="68"/>
        <v>1</v>
      </c>
      <c r="F295" s="100"/>
      <c r="G295" s="100"/>
      <c r="H295" s="107" t="str">
        <f t="shared" si="63"/>
        <v/>
      </c>
      <c r="I295" s="108" t="str">
        <f>IF(D295="","",VLOOKUP(D295,ENTRANTS!$A$1:$H$1000,2,0))</f>
        <v/>
      </c>
      <c r="J295" s="108" t="str">
        <f>IF(D295="","",VLOOKUP(D295,ENTRANTS!$A$1:$H$1000,3,0))</f>
        <v/>
      </c>
      <c r="K295" s="103" t="str">
        <f>IF(D295="","",LEFT(VLOOKUP(D295,ENTRANTS!$A$1:$H$1000,5,0),1))</f>
        <v/>
      </c>
      <c r="L295" s="103" t="str">
        <f>IF(D295="","",COUNTIF($K$2:K295,K295))</f>
        <v/>
      </c>
      <c r="M295" s="103" t="str">
        <f>IF(D295="","",VLOOKUP(D295,ENTRANTS!$A$1:$H$1000,4,0))</f>
        <v/>
      </c>
      <c r="N295" s="103" t="str">
        <f>IF(D295="","",COUNTIF($M$2:M295,M295))</f>
        <v/>
      </c>
      <c r="O295" s="108" t="str">
        <f>IF(D295="","",VLOOKUP(D295,ENTRANTS!$A$1:$H$1000,6,0))</f>
        <v/>
      </c>
      <c r="P295" s="86" t="str">
        <f t="shared" si="64"/>
        <v/>
      </c>
      <c r="Q295" s="31"/>
      <c r="R295" s="3" t="str">
        <f t="shared" si="65"/>
        <v/>
      </c>
      <c r="S295" s="4" t="str">
        <f>IF(D295="","",COUNTIF($R$2:R295,R295))</f>
        <v/>
      </c>
      <c r="T295" s="5" t="str">
        <f t="shared" si="69"/>
        <v/>
      </c>
      <c r="U295" s="35" t="str">
        <f>IF(AND(S295=4,K295="M",NOT(O295="Unattached")),SUMIF(R$2:R295,R295,L$2:L295),"")</f>
        <v/>
      </c>
      <c r="V295" s="5" t="str">
        <f t="shared" si="70"/>
        <v/>
      </c>
      <c r="W295" s="35" t="str">
        <f>IF(AND(S295=3,K295="F",NOT(O295="Unattached")),SUMIF(R$2:R295,R295,L$2:L295),"")</f>
        <v/>
      </c>
      <c r="X295" s="6" t="str">
        <f t="shared" si="61"/>
        <v/>
      </c>
      <c r="Y295" s="6" t="str">
        <f t="shared" si="66"/>
        <v/>
      </c>
      <c r="Z295" s="33" t="str">
        <f t="shared" si="62"/>
        <v xml:space="preserve"> </v>
      </c>
      <c r="AA295" s="33" t="str">
        <f>IF(K295="M",IF(S295&lt;&gt;4,"",VLOOKUP(CONCATENATE(R295," ",(S295-3)),$Z$2:AD295,5,0)),IF(S295&lt;&gt;3,"",VLOOKUP(CONCATENATE(R295," ",(S295-2)),$Z$2:AD295,5,0)))</f>
        <v/>
      </c>
      <c r="AB295" s="33" t="str">
        <f>IF(K295="M",IF(S295&lt;&gt;4,"",VLOOKUP(CONCATENATE(R295," ",(S295-2)),$Z$2:AD295,5,0)),IF(S295&lt;&gt;3,"",VLOOKUP(CONCATENATE(R295," ",(S295-1)),$Z$2:AD295,5,0)))</f>
        <v/>
      </c>
      <c r="AC295" s="33" t="str">
        <f>IF(K295="M",IF(S295&lt;&gt;4,"",VLOOKUP(CONCATENATE(R295," ",(S295-1)),$Z$2:AD295,5,0)),IF(S295&lt;&gt;3,"",VLOOKUP(CONCATENATE(R295," ",(S295)),$Z$2:AD295,5,0)))</f>
        <v/>
      </c>
      <c r="AD295" s="33" t="str">
        <f t="shared" si="67"/>
        <v/>
      </c>
    </row>
    <row r="296" spans="1:30" x14ac:dyDescent="0.25">
      <c r="A296" s="65" t="str">
        <f t="shared" si="59"/>
        <v/>
      </c>
      <c r="B296" s="65" t="str">
        <f t="shared" si="60"/>
        <v/>
      </c>
      <c r="C296" s="103">
        <v>295</v>
      </c>
      <c r="D296" s="99"/>
      <c r="E296" s="100">
        <f t="shared" si="68"/>
        <v>1</v>
      </c>
      <c r="F296" s="100"/>
      <c r="G296" s="100"/>
      <c r="H296" s="107" t="str">
        <f t="shared" si="63"/>
        <v/>
      </c>
      <c r="I296" s="108" t="str">
        <f>IF(D296="","",VLOOKUP(D296,ENTRANTS!$A$1:$H$1000,2,0))</f>
        <v/>
      </c>
      <c r="J296" s="108" t="str">
        <f>IF(D296="","",VLOOKUP(D296,ENTRANTS!$A$1:$H$1000,3,0))</f>
        <v/>
      </c>
      <c r="K296" s="103" t="str">
        <f>IF(D296="","",LEFT(VLOOKUP(D296,ENTRANTS!$A$1:$H$1000,5,0),1))</f>
        <v/>
      </c>
      <c r="L296" s="103" t="str">
        <f>IF(D296="","",COUNTIF($K$2:K296,K296))</f>
        <v/>
      </c>
      <c r="M296" s="103" t="str">
        <f>IF(D296="","",VLOOKUP(D296,ENTRANTS!$A$1:$H$1000,4,0))</f>
        <v/>
      </c>
      <c r="N296" s="103" t="str">
        <f>IF(D296="","",COUNTIF($M$2:M296,M296))</f>
        <v/>
      </c>
      <c r="O296" s="108" t="str">
        <f>IF(D296="","",VLOOKUP(D296,ENTRANTS!$A$1:$H$1000,6,0))</f>
        <v/>
      </c>
      <c r="P296" s="86" t="str">
        <f t="shared" si="64"/>
        <v/>
      </c>
      <c r="Q296" s="31"/>
      <c r="R296" s="3" t="str">
        <f t="shared" si="65"/>
        <v/>
      </c>
      <c r="S296" s="4" t="str">
        <f>IF(D296="","",COUNTIF($R$2:R296,R296))</f>
        <v/>
      </c>
      <c r="T296" s="5" t="str">
        <f t="shared" si="69"/>
        <v/>
      </c>
      <c r="U296" s="35" t="str">
        <f>IF(AND(S296=4,K296="M",NOT(O296="Unattached")),SUMIF(R$2:R296,R296,L$2:L296),"")</f>
        <v/>
      </c>
      <c r="V296" s="5" t="str">
        <f t="shared" si="70"/>
        <v/>
      </c>
      <c r="W296" s="35" t="str">
        <f>IF(AND(S296=3,K296="F",NOT(O296="Unattached")),SUMIF(R$2:R296,R296,L$2:L296),"")</f>
        <v/>
      </c>
      <c r="X296" s="6" t="str">
        <f t="shared" si="61"/>
        <v/>
      </c>
      <c r="Y296" s="6" t="str">
        <f t="shared" si="66"/>
        <v/>
      </c>
      <c r="Z296" s="33" t="str">
        <f t="shared" si="62"/>
        <v xml:space="preserve"> </v>
      </c>
      <c r="AA296" s="33" t="str">
        <f>IF(K296="M",IF(S296&lt;&gt;4,"",VLOOKUP(CONCATENATE(R296," ",(S296-3)),$Z$2:AD296,5,0)),IF(S296&lt;&gt;3,"",VLOOKUP(CONCATENATE(R296," ",(S296-2)),$Z$2:AD296,5,0)))</f>
        <v/>
      </c>
      <c r="AB296" s="33" t="str">
        <f>IF(K296="M",IF(S296&lt;&gt;4,"",VLOOKUP(CONCATENATE(R296," ",(S296-2)),$Z$2:AD296,5,0)),IF(S296&lt;&gt;3,"",VLOOKUP(CONCATENATE(R296," ",(S296-1)),$Z$2:AD296,5,0)))</f>
        <v/>
      </c>
      <c r="AC296" s="33" t="str">
        <f>IF(K296="M",IF(S296&lt;&gt;4,"",VLOOKUP(CONCATENATE(R296," ",(S296-1)),$Z$2:AD296,5,0)),IF(S296&lt;&gt;3,"",VLOOKUP(CONCATENATE(R296," ",(S296)),$Z$2:AD296,5,0)))</f>
        <v/>
      </c>
      <c r="AD296" s="33" t="str">
        <f t="shared" si="67"/>
        <v/>
      </c>
    </row>
    <row r="297" spans="1:30" x14ac:dyDescent="0.25">
      <c r="A297" s="65" t="str">
        <f t="shared" si="59"/>
        <v/>
      </c>
      <c r="B297" s="65" t="str">
        <f t="shared" si="60"/>
        <v/>
      </c>
      <c r="C297" s="103">
        <v>296</v>
      </c>
      <c r="D297" s="99"/>
      <c r="E297" s="100">
        <f t="shared" si="68"/>
        <v>1</v>
      </c>
      <c r="F297" s="100"/>
      <c r="G297" s="100"/>
      <c r="H297" s="107" t="str">
        <f t="shared" si="63"/>
        <v/>
      </c>
      <c r="I297" s="108" t="str">
        <f>IF(D297="","",VLOOKUP(D297,ENTRANTS!$A$1:$H$1000,2,0))</f>
        <v/>
      </c>
      <c r="J297" s="108" t="str">
        <f>IF(D297="","",VLOOKUP(D297,ENTRANTS!$A$1:$H$1000,3,0))</f>
        <v/>
      </c>
      <c r="K297" s="103" t="str">
        <f>IF(D297="","",LEFT(VLOOKUP(D297,ENTRANTS!$A$1:$H$1000,5,0),1))</f>
        <v/>
      </c>
      <c r="L297" s="103" t="str">
        <f>IF(D297="","",COUNTIF($K$2:K297,K297))</f>
        <v/>
      </c>
      <c r="M297" s="103" t="str">
        <f>IF(D297="","",VLOOKUP(D297,ENTRANTS!$A$1:$H$1000,4,0))</f>
        <v/>
      </c>
      <c r="N297" s="103" t="str">
        <f>IF(D297="","",COUNTIF($M$2:M297,M297))</f>
        <v/>
      </c>
      <c r="O297" s="108" t="str">
        <f>IF(D297="","",VLOOKUP(D297,ENTRANTS!$A$1:$H$1000,6,0))</f>
        <v/>
      </c>
      <c r="P297" s="86" t="str">
        <f t="shared" si="64"/>
        <v/>
      </c>
      <c r="Q297" s="31"/>
      <c r="R297" s="3" t="str">
        <f t="shared" si="65"/>
        <v/>
      </c>
      <c r="S297" s="4" t="str">
        <f>IF(D297="","",COUNTIF($R$2:R297,R297))</f>
        <v/>
      </c>
      <c r="T297" s="5" t="str">
        <f t="shared" si="69"/>
        <v/>
      </c>
      <c r="U297" s="35" t="str">
        <f>IF(AND(S297=4,K297="M",NOT(O297="Unattached")),SUMIF(R$2:R297,R297,L$2:L297),"")</f>
        <v/>
      </c>
      <c r="V297" s="5" t="str">
        <f t="shared" si="70"/>
        <v/>
      </c>
      <c r="W297" s="35" t="str">
        <f>IF(AND(S297=3,K297="F",NOT(O297="Unattached")),SUMIF(R$2:R297,R297,L$2:L297),"")</f>
        <v/>
      </c>
      <c r="X297" s="6" t="str">
        <f t="shared" si="61"/>
        <v/>
      </c>
      <c r="Y297" s="6" t="str">
        <f t="shared" si="66"/>
        <v/>
      </c>
      <c r="Z297" s="33" t="str">
        <f t="shared" si="62"/>
        <v xml:space="preserve"> </v>
      </c>
      <c r="AA297" s="33" t="str">
        <f>IF(K297="M",IF(S297&lt;&gt;4,"",VLOOKUP(CONCATENATE(R297," ",(S297-3)),$Z$2:AD297,5,0)),IF(S297&lt;&gt;3,"",VLOOKUP(CONCATENATE(R297," ",(S297-2)),$Z$2:AD297,5,0)))</f>
        <v/>
      </c>
      <c r="AB297" s="33" t="str">
        <f>IF(K297="M",IF(S297&lt;&gt;4,"",VLOOKUP(CONCATENATE(R297," ",(S297-2)),$Z$2:AD297,5,0)),IF(S297&lt;&gt;3,"",VLOOKUP(CONCATENATE(R297," ",(S297-1)),$Z$2:AD297,5,0)))</f>
        <v/>
      </c>
      <c r="AC297" s="33" t="str">
        <f>IF(K297="M",IF(S297&lt;&gt;4,"",VLOOKUP(CONCATENATE(R297," ",(S297-1)),$Z$2:AD297,5,0)),IF(S297&lt;&gt;3,"",VLOOKUP(CONCATENATE(R297," ",(S297)),$Z$2:AD297,5,0)))</f>
        <v/>
      </c>
      <c r="AD297" s="33" t="str">
        <f t="shared" si="67"/>
        <v/>
      </c>
    </row>
    <row r="298" spans="1:30" x14ac:dyDescent="0.25">
      <c r="A298" s="65" t="str">
        <f t="shared" si="59"/>
        <v/>
      </c>
      <c r="B298" s="65" t="str">
        <f t="shared" si="60"/>
        <v/>
      </c>
      <c r="C298" s="103">
        <v>297</v>
      </c>
      <c r="D298" s="99"/>
      <c r="E298" s="100">
        <f t="shared" si="68"/>
        <v>1</v>
      </c>
      <c r="F298" s="100"/>
      <c r="G298" s="100"/>
      <c r="H298" s="107" t="str">
        <f t="shared" si="63"/>
        <v/>
      </c>
      <c r="I298" s="108" t="str">
        <f>IF(D298="","",VLOOKUP(D298,ENTRANTS!$A$1:$H$1000,2,0))</f>
        <v/>
      </c>
      <c r="J298" s="108" t="str">
        <f>IF(D298="","",VLOOKUP(D298,ENTRANTS!$A$1:$H$1000,3,0))</f>
        <v/>
      </c>
      <c r="K298" s="103" t="str">
        <f>IF(D298="","",LEFT(VLOOKUP(D298,ENTRANTS!$A$1:$H$1000,5,0),1))</f>
        <v/>
      </c>
      <c r="L298" s="103" t="str">
        <f>IF(D298="","",COUNTIF($K$2:K298,K298))</f>
        <v/>
      </c>
      <c r="M298" s="103" t="str">
        <f>IF(D298="","",VLOOKUP(D298,ENTRANTS!$A$1:$H$1000,4,0))</f>
        <v/>
      </c>
      <c r="N298" s="103" t="str">
        <f>IF(D298="","",COUNTIF($M$2:M298,M298))</f>
        <v/>
      </c>
      <c r="O298" s="108" t="str">
        <f>IF(D298="","",VLOOKUP(D298,ENTRANTS!$A$1:$H$1000,6,0))</f>
        <v/>
      </c>
      <c r="P298" s="86" t="str">
        <f t="shared" si="64"/>
        <v/>
      </c>
      <c r="Q298" s="31"/>
      <c r="R298" s="3" t="str">
        <f t="shared" si="65"/>
        <v/>
      </c>
      <c r="S298" s="4" t="str">
        <f>IF(D298="","",COUNTIF($R$2:R298,R298))</f>
        <v/>
      </c>
      <c r="T298" s="5" t="str">
        <f t="shared" si="69"/>
        <v/>
      </c>
      <c r="U298" s="35" t="str">
        <f>IF(AND(S298=4,K298="M",NOT(O298="Unattached")),SUMIF(R$2:R298,R298,L$2:L298),"")</f>
        <v/>
      </c>
      <c r="V298" s="5" t="str">
        <f t="shared" si="70"/>
        <v/>
      </c>
      <c r="W298" s="35" t="str">
        <f>IF(AND(S298=3,K298="F",NOT(O298="Unattached")),SUMIF(R$2:R298,R298,L$2:L298),"")</f>
        <v/>
      </c>
      <c r="X298" s="6" t="str">
        <f t="shared" si="61"/>
        <v/>
      </c>
      <c r="Y298" s="6" t="str">
        <f t="shared" si="66"/>
        <v/>
      </c>
      <c r="Z298" s="33" t="str">
        <f t="shared" si="62"/>
        <v xml:space="preserve"> </v>
      </c>
      <c r="AA298" s="33" t="str">
        <f>IF(K298="M",IF(S298&lt;&gt;4,"",VLOOKUP(CONCATENATE(R298," ",(S298-3)),$Z$2:AD298,5,0)),IF(S298&lt;&gt;3,"",VLOOKUP(CONCATENATE(R298," ",(S298-2)),$Z$2:AD298,5,0)))</f>
        <v/>
      </c>
      <c r="AB298" s="33" t="str">
        <f>IF(K298="M",IF(S298&lt;&gt;4,"",VLOOKUP(CONCATENATE(R298," ",(S298-2)),$Z$2:AD298,5,0)),IF(S298&lt;&gt;3,"",VLOOKUP(CONCATENATE(R298," ",(S298-1)),$Z$2:AD298,5,0)))</f>
        <v/>
      </c>
      <c r="AC298" s="33" t="str">
        <f>IF(K298="M",IF(S298&lt;&gt;4,"",VLOOKUP(CONCATENATE(R298," ",(S298-1)),$Z$2:AD298,5,0)),IF(S298&lt;&gt;3,"",VLOOKUP(CONCATENATE(R298," ",(S298)),$Z$2:AD298,5,0)))</f>
        <v/>
      </c>
      <c r="AD298" s="33" t="str">
        <f t="shared" si="67"/>
        <v/>
      </c>
    </row>
    <row r="299" spans="1:30" x14ac:dyDescent="0.25">
      <c r="A299" s="65" t="str">
        <f t="shared" si="59"/>
        <v/>
      </c>
      <c r="B299" s="65" t="str">
        <f t="shared" si="60"/>
        <v/>
      </c>
      <c r="C299" s="103">
        <v>298</v>
      </c>
      <c r="D299" s="99"/>
      <c r="E299" s="100">
        <f t="shared" si="68"/>
        <v>1</v>
      </c>
      <c r="F299" s="100"/>
      <c r="G299" s="100"/>
      <c r="H299" s="107" t="str">
        <f t="shared" si="63"/>
        <v/>
      </c>
      <c r="I299" s="108" t="str">
        <f>IF(D299="","",VLOOKUP(D299,ENTRANTS!$A$1:$H$1000,2,0))</f>
        <v/>
      </c>
      <c r="J299" s="108" t="str">
        <f>IF(D299="","",VLOOKUP(D299,ENTRANTS!$A$1:$H$1000,3,0))</f>
        <v/>
      </c>
      <c r="K299" s="103" t="str">
        <f>IF(D299="","",LEFT(VLOOKUP(D299,ENTRANTS!$A$1:$H$1000,5,0),1))</f>
        <v/>
      </c>
      <c r="L299" s="103" t="str">
        <f>IF(D299="","",COUNTIF($K$2:K299,K299))</f>
        <v/>
      </c>
      <c r="M299" s="103" t="str">
        <f>IF(D299="","",VLOOKUP(D299,ENTRANTS!$A$1:$H$1000,4,0))</f>
        <v/>
      </c>
      <c r="N299" s="103" t="str">
        <f>IF(D299="","",COUNTIF($M$2:M299,M299))</f>
        <v/>
      </c>
      <c r="O299" s="108" t="str">
        <f>IF(D299="","",VLOOKUP(D299,ENTRANTS!$A$1:$H$1000,6,0))</f>
        <v/>
      </c>
      <c r="P299" s="86" t="str">
        <f t="shared" si="64"/>
        <v/>
      </c>
      <c r="Q299" s="31"/>
      <c r="R299" s="3" t="str">
        <f t="shared" si="65"/>
        <v/>
      </c>
      <c r="S299" s="4" t="str">
        <f>IF(D299="","",COUNTIF($R$2:R299,R299))</f>
        <v/>
      </c>
      <c r="T299" s="5" t="str">
        <f t="shared" si="69"/>
        <v/>
      </c>
      <c r="U299" s="35" t="str">
        <f>IF(AND(S299=4,K299="M",NOT(O299="Unattached")),SUMIF(R$2:R299,R299,L$2:L299),"")</f>
        <v/>
      </c>
      <c r="V299" s="5" t="str">
        <f t="shared" si="70"/>
        <v/>
      </c>
      <c r="W299" s="35" t="str">
        <f>IF(AND(S299=3,K299="F",NOT(O299="Unattached")),SUMIF(R$2:R299,R299,L$2:L299),"")</f>
        <v/>
      </c>
      <c r="X299" s="6" t="str">
        <f t="shared" si="61"/>
        <v/>
      </c>
      <c r="Y299" s="6" t="str">
        <f t="shared" si="66"/>
        <v/>
      </c>
      <c r="Z299" s="33" t="str">
        <f t="shared" si="62"/>
        <v xml:space="preserve"> </v>
      </c>
      <c r="AA299" s="33" t="str">
        <f>IF(K299="M",IF(S299&lt;&gt;4,"",VLOOKUP(CONCATENATE(R299," ",(S299-3)),$Z$2:AD299,5,0)),IF(S299&lt;&gt;3,"",VLOOKUP(CONCATENATE(R299," ",(S299-2)),$Z$2:AD299,5,0)))</f>
        <v/>
      </c>
      <c r="AB299" s="33" t="str">
        <f>IF(K299="M",IF(S299&lt;&gt;4,"",VLOOKUP(CONCATENATE(R299," ",(S299-2)),$Z$2:AD299,5,0)),IF(S299&lt;&gt;3,"",VLOOKUP(CONCATENATE(R299," ",(S299-1)),$Z$2:AD299,5,0)))</f>
        <v/>
      </c>
      <c r="AC299" s="33" t="str">
        <f>IF(K299="M",IF(S299&lt;&gt;4,"",VLOOKUP(CONCATENATE(R299," ",(S299-1)),$Z$2:AD299,5,0)),IF(S299&lt;&gt;3,"",VLOOKUP(CONCATENATE(R299," ",(S299)),$Z$2:AD299,5,0)))</f>
        <v/>
      </c>
      <c r="AD299" s="33" t="str">
        <f t="shared" si="67"/>
        <v/>
      </c>
    </row>
    <row r="300" spans="1:30" x14ac:dyDescent="0.25">
      <c r="A300" s="65" t="str">
        <f t="shared" si="59"/>
        <v/>
      </c>
      <c r="B300" s="65" t="str">
        <f t="shared" si="60"/>
        <v/>
      </c>
      <c r="C300" s="103">
        <v>299</v>
      </c>
      <c r="D300" s="99"/>
      <c r="E300" s="100">
        <f t="shared" si="68"/>
        <v>1</v>
      </c>
      <c r="F300" s="100"/>
      <c r="G300" s="100"/>
      <c r="H300" s="107" t="str">
        <f t="shared" si="63"/>
        <v/>
      </c>
      <c r="I300" s="108" t="str">
        <f>IF(D300="","",VLOOKUP(D300,ENTRANTS!$A$1:$H$1000,2,0))</f>
        <v/>
      </c>
      <c r="J300" s="108" t="str">
        <f>IF(D300="","",VLOOKUP(D300,ENTRANTS!$A$1:$H$1000,3,0))</f>
        <v/>
      </c>
      <c r="K300" s="103" t="str">
        <f>IF(D300="","",LEFT(VLOOKUP(D300,ENTRANTS!$A$1:$H$1000,5,0),1))</f>
        <v/>
      </c>
      <c r="L300" s="103" t="str">
        <f>IF(D300="","",COUNTIF($K$2:K300,K300))</f>
        <v/>
      </c>
      <c r="M300" s="103" t="str">
        <f>IF(D300="","",VLOOKUP(D300,ENTRANTS!$A$1:$H$1000,4,0))</f>
        <v/>
      </c>
      <c r="N300" s="103" t="str">
        <f>IF(D300="","",COUNTIF($M$2:M300,M300))</f>
        <v/>
      </c>
      <c r="O300" s="108" t="str">
        <f>IF(D300="","",VLOOKUP(D300,ENTRANTS!$A$1:$H$1000,6,0))</f>
        <v/>
      </c>
      <c r="P300" s="86" t="str">
        <f t="shared" si="64"/>
        <v/>
      </c>
      <c r="Q300" s="31"/>
      <c r="R300" s="3" t="str">
        <f t="shared" si="65"/>
        <v/>
      </c>
      <c r="S300" s="4" t="str">
        <f>IF(D300="","",COUNTIF($R$2:R300,R300))</f>
        <v/>
      </c>
      <c r="T300" s="5" t="str">
        <f t="shared" si="69"/>
        <v/>
      </c>
      <c r="U300" s="35" t="str">
        <f>IF(AND(S300=4,K300="M",NOT(O300="Unattached")),SUMIF(R$2:R300,R300,L$2:L300),"")</f>
        <v/>
      </c>
      <c r="V300" s="5" t="str">
        <f t="shared" si="70"/>
        <v/>
      </c>
      <c r="W300" s="35" t="str">
        <f>IF(AND(S300=3,K300="F",NOT(O300="Unattached")),SUMIF(R$2:R300,R300,L$2:L300),"")</f>
        <v/>
      </c>
      <c r="X300" s="6" t="str">
        <f t="shared" si="61"/>
        <v/>
      </c>
      <c r="Y300" s="6" t="str">
        <f t="shared" si="66"/>
        <v/>
      </c>
      <c r="Z300" s="33" t="str">
        <f t="shared" si="62"/>
        <v xml:space="preserve"> </v>
      </c>
      <c r="AA300" s="33" t="str">
        <f>IF(K300="M",IF(S300&lt;&gt;4,"",VLOOKUP(CONCATENATE(R300," ",(S300-3)),$Z$2:AD300,5,0)),IF(S300&lt;&gt;3,"",VLOOKUP(CONCATENATE(R300," ",(S300-2)),$Z$2:AD300,5,0)))</f>
        <v/>
      </c>
      <c r="AB300" s="33" t="str">
        <f>IF(K300="M",IF(S300&lt;&gt;4,"",VLOOKUP(CONCATENATE(R300," ",(S300-2)),$Z$2:AD300,5,0)),IF(S300&lt;&gt;3,"",VLOOKUP(CONCATENATE(R300," ",(S300-1)),$Z$2:AD300,5,0)))</f>
        <v/>
      </c>
      <c r="AC300" s="33" t="str">
        <f>IF(K300="M",IF(S300&lt;&gt;4,"",VLOOKUP(CONCATENATE(R300," ",(S300-1)),$Z$2:AD300,5,0)),IF(S300&lt;&gt;3,"",VLOOKUP(CONCATENATE(R300," ",(S300)),$Z$2:AD300,5,0)))</f>
        <v/>
      </c>
      <c r="AD300" s="33" t="str">
        <f t="shared" si="67"/>
        <v/>
      </c>
    </row>
    <row r="301" spans="1:30" x14ac:dyDescent="0.25">
      <c r="A301" s="65" t="str">
        <f t="shared" si="59"/>
        <v/>
      </c>
      <c r="B301" s="65" t="str">
        <f t="shared" si="60"/>
        <v/>
      </c>
      <c r="C301" s="103">
        <v>300</v>
      </c>
      <c r="D301" s="99"/>
      <c r="E301" s="100">
        <f t="shared" si="68"/>
        <v>1</v>
      </c>
      <c r="F301" s="100"/>
      <c r="G301" s="100"/>
      <c r="H301" s="107" t="str">
        <f t="shared" si="63"/>
        <v/>
      </c>
      <c r="I301" s="108" t="str">
        <f>IF(D301="","",VLOOKUP(D301,ENTRANTS!$A$1:$H$1000,2,0))</f>
        <v/>
      </c>
      <c r="J301" s="108" t="str">
        <f>IF(D301="","",VLOOKUP(D301,ENTRANTS!$A$1:$H$1000,3,0))</f>
        <v/>
      </c>
      <c r="K301" s="103" t="str">
        <f>IF(D301="","",LEFT(VLOOKUP(D301,ENTRANTS!$A$1:$H$1000,5,0),1))</f>
        <v/>
      </c>
      <c r="L301" s="103" t="str">
        <f>IF(D301="","",COUNTIF($K$2:K301,K301))</f>
        <v/>
      </c>
      <c r="M301" s="103" t="str">
        <f>IF(D301="","",VLOOKUP(D301,ENTRANTS!$A$1:$H$1000,4,0))</f>
        <v/>
      </c>
      <c r="N301" s="103" t="str">
        <f>IF(D301="","",COUNTIF($M$2:M301,M301))</f>
        <v/>
      </c>
      <c r="O301" s="108" t="str">
        <f>IF(D301="","",VLOOKUP(D301,ENTRANTS!$A$1:$H$1000,6,0))</f>
        <v/>
      </c>
      <c r="P301" s="86" t="str">
        <f t="shared" si="64"/>
        <v/>
      </c>
      <c r="Q301" s="31"/>
      <c r="R301" s="3" t="str">
        <f t="shared" si="65"/>
        <v/>
      </c>
      <c r="S301" s="4" t="str">
        <f>IF(D301="","",COUNTIF($R$2:R301,R301))</f>
        <v/>
      </c>
      <c r="T301" s="5" t="str">
        <f t="shared" si="69"/>
        <v/>
      </c>
      <c r="U301" s="35" t="str">
        <f>IF(AND(S301=4,K301="M",NOT(O301="Unattached")),SUMIF(R$2:R301,R301,L$2:L301),"")</f>
        <v/>
      </c>
      <c r="V301" s="5" t="str">
        <f t="shared" si="70"/>
        <v/>
      </c>
      <c r="W301" s="35" t="str">
        <f>IF(AND(S301=3,K301="F",NOT(O301="Unattached")),SUMIF(R$2:R301,R301,L$2:L301),"")</f>
        <v/>
      </c>
      <c r="X301" s="6" t="str">
        <f t="shared" si="61"/>
        <v/>
      </c>
      <c r="Y301" s="6" t="str">
        <f t="shared" si="66"/>
        <v/>
      </c>
      <c r="Z301" s="33" t="str">
        <f t="shared" si="62"/>
        <v xml:space="preserve"> </v>
      </c>
      <c r="AA301" s="33" t="str">
        <f>IF(K301="M",IF(S301&lt;&gt;4,"",VLOOKUP(CONCATENATE(R301," ",(S301-3)),$Z$2:AD301,5,0)),IF(S301&lt;&gt;3,"",VLOOKUP(CONCATENATE(R301," ",(S301-2)),$Z$2:AD301,5,0)))</f>
        <v/>
      </c>
      <c r="AB301" s="33" t="str">
        <f>IF(K301="M",IF(S301&lt;&gt;4,"",VLOOKUP(CONCATENATE(R301," ",(S301-2)),$Z$2:AD301,5,0)),IF(S301&lt;&gt;3,"",VLOOKUP(CONCATENATE(R301," ",(S301-1)),$Z$2:AD301,5,0)))</f>
        <v/>
      </c>
      <c r="AC301" s="33" t="str">
        <f>IF(K301="M",IF(S301&lt;&gt;4,"",VLOOKUP(CONCATENATE(R301," ",(S301-1)),$Z$2:AD301,5,0)),IF(S301&lt;&gt;3,"",VLOOKUP(CONCATENATE(R301," ",(S301)),$Z$2:AD301,5,0)))</f>
        <v/>
      </c>
      <c r="AD301" s="33" t="str">
        <f t="shared" si="67"/>
        <v/>
      </c>
    </row>
    <row r="302" spans="1:30" x14ac:dyDescent="0.25">
      <c r="A302" s="65" t="str">
        <f t="shared" si="59"/>
        <v/>
      </c>
      <c r="B302" s="65" t="str">
        <f t="shared" si="60"/>
        <v/>
      </c>
      <c r="C302" s="103">
        <v>301</v>
      </c>
      <c r="D302" s="99"/>
      <c r="E302" s="100">
        <f t="shared" si="68"/>
        <v>1</v>
      </c>
      <c r="F302" s="100"/>
      <c r="G302" s="100"/>
      <c r="H302" s="107" t="str">
        <f t="shared" si="63"/>
        <v/>
      </c>
      <c r="I302" s="108" t="str">
        <f>IF(D302="","",VLOOKUP(D302,ENTRANTS!$A$1:$H$1000,2,0))</f>
        <v/>
      </c>
      <c r="J302" s="108" t="str">
        <f>IF(D302="","",VLOOKUP(D302,ENTRANTS!$A$1:$H$1000,3,0))</f>
        <v/>
      </c>
      <c r="K302" s="103" t="str">
        <f>IF(D302="","",LEFT(VLOOKUP(D302,ENTRANTS!$A$1:$H$1000,5,0),1))</f>
        <v/>
      </c>
      <c r="L302" s="103" t="str">
        <f>IF(D302="","",COUNTIF($K$2:K302,K302))</f>
        <v/>
      </c>
      <c r="M302" s="103" t="str">
        <f>IF(D302="","",VLOOKUP(D302,ENTRANTS!$A$1:$H$1000,4,0))</f>
        <v/>
      </c>
      <c r="N302" s="103" t="str">
        <f>IF(D302="","",COUNTIF($M$2:M302,M302))</f>
        <v/>
      </c>
      <c r="O302" s="108" t="str">
        <f>IF(D302="","",VLOOKUP(D302,ENTRANTS!$A$1:$H$1000,6,0))</f>
        <v/>
      </c>
      <c r="P302" s="86" t="str">
        <f t="shared" si="64"/>
        <v/>
      </c>
      <c r="Q302" s="31"/>
      <c r="R302" s="3" t="str">
        <f t="shared" si="65"/>
        <v/>
      </c>
      <c r="S302" s="4" t="str">
        <f>IF(D302="","",COUNTIF($R$2:R302,R302))</f>
        <v/>
      </c>
      <c r="T302" s="5" t="str">
        <f t="shared" si="69"/>
        <v/>
      </c>
      <c r="U302" s="35" t="str">
        <f>IF(AND(S302=4,K302="M",NOT(O302="Unattached")),SUMIF(R$2:R302,R302,L$2:L302),"")</f>
        <v/>
      </c>
      <c r="V302" s="5" t="str">
        <f t="shared" si="70"/>
        <v/>
      </c>
      <c r="W302" s="35" t="str">
        <f>IF(AND(S302=3,K302="F",NOT(O302="Unattached")),SUMIF(R$2:R302,R302,L$2:L302),"")</f>
        <v/>
      </c>
      <c r="X302" s="6" t="str">
        <f t="shared" si="61"/>
        <v/>
      </c>
      <c r="Y302" s="6" t="str">
        <f t="shared" si="66"/>
        <v/>
      </c>
      <c r="Z302" s="33" t="str">
        <f t="shared" si="62"/>
        <v xml:space="preserve"> </v>
      </c>
      <c r="AA302" s="33" t="str">
        <f>IF(K302="M",IF(S302&lt;&gt;4,"",VLOOKUP(CONCATENATE(R302," ",(S302-3)),$Z$2:AD302,5,0)),IF(S302&lt;&gt;3,"",VLOOKUP(CONCATENATE(R302," ",(S302-2)),$Z$2:AD302,5,0)))</f>
        <v/>
      </c>
      <c r="AB302" s="33" t="str">
        <f>IF(K302="M",IF(S302&lt;&gt;4,"",VLOOKUP(CONCATENATE(R302," ",(S302-2)),$Z$2:AD302,5,0)),IF(S302&lt;&gt;3,"",VLOOKUP(CONCATENATE(R302," ",(S302-1)),$Z$2:AD302,5,0)))</f>
        <v/>
      </c>
      <c r="AC302" s="33" t="str">
        <f>IF(K302="M",IF(S302&lt;&gt;4,"",VLOOKUP(CONCATENATE(R302," ",(S302-1)),$Z$2:AD302,5,0)),IF(S302&lt;&gt;3,"",VLOOKUP(CONCATENATE(R302," ",(S302)),$Z$2:AD302,5,0)))</f>
        <v/>
      </c>
      <c r="AD302" s="33" t="str">
        <f t="shared" si="67"/>
        <v/>
      </c>
    </row>
    <row r="303" spans="1:30" x14ac:dyDescent="0.25">
      <c r="A303" s="65" t="str">
        <f t="shared" si="59"/>
        <v/>
      </c>
      <c r="B303" s="65" t="str">
        <f t="shared" si="60"/>
        <v/>
      </c>
      <c r="C303" s="103">
        <v>302</v>
      </c>
      <c r="D303" s="99"/>
      <c r="E303" s="100">
        <f t="shared" si="68"/>
        <v>1</v>
      </c>
      <c r="F303" s="100"/>
      <c r="G303" s="100"/>
      <c r="H303" s="107" t="str">
        <f t="shared" si="63"/>
        <v/>
      </c>
      <c r="I303" s="108" t="str">
        <f>IF(D303="","",VLOOKUP(D303,ENTRANTS!$A$1:$H$1000,2,0))</f>
        <v/>
      </c>
      <c r="J303" s="108" t="str">
        <f>IF(D303="","",VLOOKUP(D303,ENTRANTS!$A$1:$H$1000,3,0))</f>
        <v/>
      </c>
      <c r="K303" s="103" t="str">
        <f>IF(D303="","",LEFT(VLOOKUP(D303,ENTRANTS!$A$1:$H$1000,5,0),1))</f>
        <v/>
      </c>
      <c r="L303" s="103" t="str">
        <f>IF(D303="","",COUNTIF($K$2:K303,K303))</f>
        <v/>
      </c>
      <c r="M303" s="103" t="str">
        <f>IF(D303="","",VLOOKUP(D303,ENTRANTS!$A$1:$H$1000,4,0))</f>
        <v/>
      </c>
      <c r="N303" s="103" t="str">
        <f>IF(D303="","",COUNTIF($M$2:M303,M303))</f>
        <v/>
      </c>
      <c r="O303" s="108" t="str">
        <f>IF(D303="","",VLOOKUP(D303,ENTRANTS!$A$1:$H$1000,6,0))</f>
        <v/>
      </c>
      <c r="P303" s="86" t="str">
        <f t="shared" si="64"/>
        <v/>
      </c>
      <c r="Q303" s="31"/>
      <c r="R303" s="3" t="str">
        <f t="shared" si="65"/>
        <v/>
      </c>
      <c r="S303" s="4" t="str">
        <f>IF(D303="","",COUNTIF($R$2:R303,R303))</f>
        <v/>
      </c>
      <c r="T303" s="5" t="str">
        <f t="shared" si="69"/>
        <v/>
      </c>
      <c r="U303" s="35" t="str">
        <f>IF(AND(S303=4,K303="M",NOT(O303="Unattached")),SUMIF(R$2:R303,R303,L$2:L303),"")</f>
        <v/>
      </c>
      <c r="V303" s="5" t="str">
        <f t="shared" si="70"/>
        <v/>
      </c>
      <c r="W303" s="35" t="str">
        <f>IF(AND(S303=3,K303="F",NOT(O303="Unattached")),SUMIF(R$2:R303,R303,L$2:L303),"")</f>
        <v/>
      </c>
      <c r="X303" s="6" t="str">
        <f t="shared" si="61"/>
        <v/>
      </c>
      <c r="Y303" s="6" t="str">
        <f t="shared" si="66"/>
        <v/>
      </c>
      <c r="Z303" s="33" t="str">
        <f t="shared" si="62"/>
        <v xml:space="preserve"> </v>
      </c>
      <c r="AA303" s="33" t="str">
        <f>IF(K303="M",IF(S303&lt;&gt;4,"",VLOOKUP(CONCATENATE(R303," ",(S303-3)),$Z$2:AD303,5,0)),IF(S303&lt;&gt;3,"",VLOOKUP(CONCATENATE(R303," ",(S303-2)),$Z$2:AD303,5,0)))</f>
        <v/>
      </c>
      <c r="AB303" s="33" t="str">
        <f>IF(K303="M",IF(S303&lt;&gt;4,"",VLOOKUP(CONCATENATE(R303," ",(S303-2)),$Z$2:AD303,5,0)),IF(S303&lt;&gt;3,"",VLOOKUP(CONCATENATE(R303," ",(S303-1)),$Z$2:AD303,5,0)))</f>
        <v/>
      </c>
      <c r="AC303" s="33" t="str">
        <f>IF(K303="M",IF(S303&lt;&gt;4,"",VLOOKUP(CONCATENATE(R303," ",(S303-1)),$Z$2:AD303,5,0)),IF(S303&lt;&gt;3,"",VLOOKUP(CONCATENATE(R303," ",(S303)),$Z$2:AD303,5,0)))</f>
        <v/>
      </c>
      <c r="AD303" s="33" t="str">
        <f t="shared" si="67"/>
        <v/>
      </c>
    </row>
    <row r="304" spans="1:30" x14ac:dyDescent="0.25">
      <c r="A304" s="65" t="str">
        <f t="shared" si="59"/>
        <v/>
      </c>
      <c r="B304" s="65" t="str">
        <f t="shared" si="60"/>
        <v/>
      </c>
      <c r="C304" s="103">
        <v>303</v>
      </c>
      <c r="D304" s="99"/>
      <c r="E304" s="100">
        <f t="shared" si="68"/>
        <v>1</v>
      </c>
      <c r="F304" s="100"/>
      <c r="G304" s="100"/>
      <c r="H304" s="107" t="str">
        <f t="shared" si="63"/>
        <v/>
      </c>
      <c r="I304" s="108" t="str">
        <f>IF(D304="","",VLOOKUP(D304,ENTRANTS!$A$1:$H$1000,2,0))</f>
        <v/>
      </c>
      <c r="J304" s="108" t="str">
        <f>IF(D304="","",VLOOKUP(D304,ENTRANTS!$A$1:$H$1000,3,0))</f>
        <v/>
      </c>
      <c r="K304" s="103" t="str">
        <f>IF(D304="","",LEFT(VLOOKUP(D304,ENTRANTS!$A$1:$H$1000,5,0),1))</f>
        <v/>
      </c>
      <c r="L304" s="103" t="str">
        <f>IF(D304="","",COUNTIF($K$2:K304,K304))</f>
        <v/>
      </c>
      <c r="M304" s="103" t="str">
        <f>IF(D304="","",VLOOKUP(D304,ENTRANTS!$A$1:$H$1000,4,0))</f>
        <v/>
      </c>
      <c r="N304" s="103" t="str">
        <f>IF(D304="","",COUNTIF($M$2:M304,M304))</f>
        <v/>
      </c>
      <c r="O304" s="108" t="str">
        <f>IF(D304="","",VLOOKUP(D304,ENTRANTS!$A$1:$H$1000,6,0))</f>
        <v/>
      </c>
      <c r="P304" s="86" t="str">
        <f t="shared" si="64"/>
        <v/>
      </c>
      <c r="Q304" s="31"/>
      <c r="R304" s="3" t="str">
        <f t="shared" si="65"/>
        <v/>
      </c>
      <c r="S304" s="4" t="str">
        <f>IF(D304="","",COUNTIF($R$2:R304,R304))</f>
        <v/>
      </c>
      <c r="T304" s="5" t="str">
        <f t="shared" si="69"/>
        <v/>
      </c>
      <c r="U304" s="35" t="str">
        <f>IF(AND(S304=4,K304="M",NOT(O304="Unattached")),SUMIF(R$2:R304,R304,L$2:L304),"")</f>
        <v/>
      </c>
      <c r="V304" s="5" t="str">
        <f t="shared" si="70"/>
        <v/>
      </c>
      <c r="W304" s="35" t="str">
        <f>IF(AND(S304=3,K304="F",NOT(O304="Unattached")),SUMIF(R$2:R304,R304,L$2:L304),"")</f>
        <v/>
      </c>
      <c r="X304" s="6" t="str">
        <f t="shared" si="61"/>
        <v/>
      </c>
      <c r="Y304" s="6" t="str">
        <f t="shared" si="66"/>
        <v/>
      </c>
      <c r="Z304" s="33" t="str">
        <f t="shared" si="62"/>
        <v xml:space="preserve"> </v>
      </c>
      <c r="AA304" s="33" t="str">
        <f>IF(K304="M",IF(S304&lt;&gt;4,"",VLOOKUP(CONCATENATE(R304," ",(S304-3)),$Z$2:AD304,5,0)),IF(S304&lt;&gt;3,"",VLOOKUP(CONCATENATE(R304," ",(S304-2)),$Z$2:AD304,5,0)))</f>
        <v/>
      </c>
      <c r="AB304" s="33" t="str">
        <f>IF(K304="M",IF(S304&lt;&gt;4,"",VLOOKUP(CONCATENATE(R304," ",(S304-2)),$Z$2:AD304,5,0)),IF(S304&lt;&gt;3,"",VLOOKUP(CONCATENATE(R304," ",(S304-1)),$Z$2:AD304,5,0)))</f>
        <v/>
      </c>
      <c r="AC304" s="33" t="str">
        <f>IF(K304="M",IF(S304&lt;&gt;4,"",VLOOKUP(CONCATENATE(R304," ",(S304-1)),$Z$2:AD304,5,0)),IF(S304&lt;&gt;3,"",VLOOKUP(CONCATENATE(R304," ",(S304)),$Z$2:AD304,5,0)))</f>
        <v/>
      </c>
      <c r="AD304" s="33" t="str">
        <f t="shared" si="67"/>
        <v/>
      </c>
    </row>
    <row r="305" spans="1:30" x14ac:dyDescent="0.25">
      <c r="A305" s="65" t="str">
        <f t="shared" si="59"/>
        <v/>
      </c>
      <c r="B305" s="65" t="str">
        <f t="shared" si="60"/>
        <v/>
      </c>
      <c r="C305" s="103">
        <v>304</v>
      </c>
      <c r="D305" s="99"/>
      <c r="E305" s="100">
        <f t="shared" si="68"/>
        <v>1</v>
      </c>
      <c r="F305" s="100"/>
      <c r="G305" s="100"/>
      <c r="H305" s="107" t="str">
        <f t="shared" si="63"/>
        <v/>
      </c>
      <c r="I305" s="108" t="str">
        <f>IF(D305="","",VLOOKUP(D305,ENTRANTS!$A$1:$H$1000,2,0))</f>
        <v/>
      </c>
      <c r="J305" s="108" t="str">
        <f>IF(D305="","",VLOOKUP(D305,ENTRANTS!$A$1:$H$1000,3,0))</f>
        <v/>
      </c>
      <c r="K305" s="103" t="str">
        <f>IF(D305="","",LEFT(VLOOKUP(D305,ENTRANTS!$A$1:$H$1000,5,0),1))</f>
        <v/>
      </c>
      <c r="L305" s="103" t="str">
        <f>IF(D305="","",COUNTIF($K$2:K305,K305))</f>
        <v/>
      </c>
      <c r="M305" s="103" t="str">
        <f>IF(D305="","",VLOOKUP(D305,ENTRANTS!$A$1:$H$1000,4,0))</f>
        <v/>
      </c>
      <c r="N305" s="103" t="str">
        <f>IF(D305="","",COUNTIF($M$2:M305,M305))</f>
        <v/>
      </c>
      <c r="O305" s="108" t="str">
        <f>IF(D305="","",VLOOKUP(D305,ENTRANTS!$A$1:$H$1000,6,0))</f>
        <v/>
      </c>
      <c r="P305" s="86" t="str">
        <f t="shared" si="64"/>
        <v/>
      </c>
      <c r="Q305" s="31"/>
      <c r="R305" s="3" t="str">
        <f t="shared" si="65"/>
        <v/>
      </c>
      <c r="S305" s="4" t="str">
        <f>IF(D305="","",COUNTIF($R$2:R305,R305))</f>
        <v/>
      </c>
      <c r="T305" s="5" t="str">
        <f t="shared" si="69"/>
        <v/>
      </c>
      <c r="U305" s="35" t="str">
        <f>IF(AND(S305=4,K305="M",NOT(O305="Unattached")),SUMIF(R$2:R305,R305,L$2:L305),"")</f>
        <v/>
      </c>
      <c r="V305" s="5" t="str">
        <f t="shared" si="70"/>
        <v/>
      </c>
      <c r="W305" s="35" t="str">
        <f>IF(AND(S305=3,K305="F",NOT(O305="Unattached")),SUMIF(R$2:R305,R305,L$2:L305),"")</f>
        <v/>
      </c>
      <c r="X305" s="6" t="str">
        <f t="shared" si="61"/>
        <v/>
      </c>
      <c r="Y305" s="6" t="str">
        <f t="shared" si="66"/>
        <v/>
      </c>
      <c r="Z305" s="33" t="str">
        <f t="shared" si="62"/>
        <v xml:space="preserve"> </v>
      </c>
      <c r="AA305" s="33" t="str">
        <f>IF(K305="M",IF(S305&lt;&gt;4,"",VLOOKUP(CONCATENATE(R305," ",(S305-3)),$Z$2:AD305,5,0)),IF(S305&lt;&gt;3,"",VLOOKUP(CONCATENATE(R305," ",(S305-2)),$Z$2:AD305,5,0)))</f>
        <v/>
      </c>
      <c r="AB305" s="33" t="str">
        <f>IF(K305="M",IF(S305&lt;&gt;4,"",VLOOKUP(CONCATENATE(R305," ",(S305-2)),$Z$2:AD305,5,0)),IF(S305&lt;&gt;3,"",VLOOKUP(CONCATENATE(R305," ",(S305-1)),$Z$2:AD305,5,0)))</f>
        <v/>
      </c>
      <c r="AC305" s="33" t="str">
        <f>IF(K305="M",IF(S305&lt;&gt;4,"",VLOOKUP(CONCATENATE(R305," ",(S305-1)),$Z$2:AD305,5,0)),IF(S305&lt;&gt;3,"",VLOOKUP(CONCATENATE(R305," ",(S305)),$Z$2:AD305,5,0)))</f>
        <v/>
      </c>
      <c r="AD305" s="33" t="str">
        <f t="shared" si="67"/>
        <v/>
      </c>
    </row>
    <row r="306" spans="1:30" x14ac:dyDescent="0.25">
      <c r="A306" s="65" t="str">
        <f t="shared" si="59"/>
        <v/>
      </c>
      <c r="B306" s="65" t="str">
        <f t="shared" si="60"/>
        <v/>
      </c>
      <c r="C306" s="103">
        <v>305</v>
      </c>
      <c r="D306" s="99"/>
      <c r="E306" s="100">
        <f t="shared" si="68"/>
        <v>1</v>
      </c>
      <c r="F306" s="100"/>
      <c r="G306" s="100"/>
      <c r="H306" s="107" t="str">
        <f t="shared" si="63"/>
        <v/>
      </c>
      <c r="I306" s="108" t="str">
        <f>IF(D306="","",VLOOKUP(D306,ENTRANTS!$A$1:$H$1000,2,0))</f>
        <v/>
      </c>
      <c r="J306" s="108" t="str">
        <f>IF(D306="","",VLOOKUP(D306,ENTRANTS!$A$1:$H$1000,3,0))</f>
        <v/>
      </c>
      <c r="K306" s="103" t="str">
        <f>IF(D306="","",LEFT(VLOOKUP(D306,ENTRANTS!$A$1:$H$1000,5,0),1))</f>
        <v/>
      </c>
      <c r="L306" s="103" t="str">
        <f>IF(D306="","",COUNTIF($K$2:K306,K306))</f>
        <v/>
      </c>
      <c r="M306" s="103" t="str">
        <f>IF(D306="","",VLOOKUP(D306,ENTRANTS!$A$1:$H$1000,4,0))</f>
        <v/>
      </c>
      <c r="N306" s="103" t="str">
        <f>IF(D306="","",COUNTIF($M$2:M306,M306))</f>
        <v/>
      </c>
      <c r="O306" s="108" t="str">
        <f>IF(D306="","",VLOOKUP(D306,ENTRANTS!$A$1:$H$1000,6,0))</f>
        <v/>
      </c>
      <c r="P306" s="86" t="str">
        <f t="shared" si="64"/>
        <v/>
      </c>
      <c r="Q306" s="31"/>
      <c r="R306" s="3" t="str">
        <f t="shared" si="65"/>
        <v/>
      </c>
      <c r="S306" s="4" t="str">
        <f>IF(D306="","",COUNTIF($R$2:R306,R306))</f>
        <v/>
      </c>
      <c r="T306" s="5" t="str">
        <f t="shared" si="69"/>
        <v/>
      </c>
      <c r="U306" s="35" t="str">
        <f>IF(AND(S306=4,K306="M",NOT(O306="Unattached")),SUMIF(R$2:R306,R306,L$2:L306),"")</f>
        <v/>
      </c>
      <c r="V306" s="5" t="str">
        <f t="shared" si="70"/>
        <v/>
      </c>
      <c r="W306" s="35" t="str">
        <f>IF(AND(S306=3,K306="F",NOT(O306="Unattached")),SUMIF(R$2:R306,R306,L$2:L306),"")</f>
        <v/>
      </c>
      <c r="X306" s="6" t="str">
        <f t="shared" si="61"/>
        <v/>
      </c>
      <c r="Y306" s="6" t="str">
        <f t="shared" si="66"/>
        <v/>
      </c>
      <c r="Z306" s="33" t="str">
        <f t="shared" si="62"/>
        <v xml:space="preserve"> </v>
      </c>
      <c r="AA306" s="33" t="str">
        <f>IF(K306="M",IF(S306&lt;&gt;4,"",VLOOKUP(CONCATENATE(R306," ",(S306-3)),$Z$2:AD306,5,0)),IF(S306&lt;&gt;3,"",VLOOKUP(CONCATENATE(R306," ",(S306-2)),$Z$2:AD306,5,0)))</f>
        <v/>
      </c>
      <c r="AB306" s="33" t="str">
        <f>IF(K306="M",IF(S306&lt;&gt;4,"",VLOOKUP(CONCATENATE(R306," ",(S306-2)),$Z$2:AD306,5,0)),IF(S306&lt;&gt;3,"",VLOOKUP(CONCATENATE(R306," ",(S306-1)),$Z$2:AD306,5,0)))</f>
        <v/>
      </c>
      <c r="AC306" s="33" t="str">
        <f>IF(K306="M",IF(S306&lt;&gt;4,"",VLOOKUP(CONCATENATE(R306," ",(S306-1)),$Z$2:AD306,5,0)),IF(S306&lt;&gt;3,"",VLOOKUP(CONCATENATE(R306," ",(S306)),$Z$2:AD306,5,0)))</f>
        <v/>
      </c>
      <c r="AD306" s="33" t="str">
        <f t="shared" si="67"/>
        <v/>
      </c>
    </row>
    <row r="307" spans="1:30" x14ac:dyDescent="0.25">
      <c r="A307" s="65" t="str">
        <f t="shared" si="59"/>
        <v/>
      </c>
      <c r="B307" s="65" t="str">
        <f t="shared" si="60"/>
        <v/>
      </c>
      <c r="C307" s="103">
        <v>306</v>
      </c>
      <c r="D307" s="99"/>
      <c r="E307" s="100">
        <f t="shared" si="68"/>
        <v>1</v>
      </c>
      <c r="F307" s="100"/>
      <c r="G307" s="100"/>
      <c r="H307" s="107" t="str">
        <f t="shared" si="63"/>
        <v/>
      </c>
      <c r="I307" s="108" t="str">
        <f>IF(D307="","",VLOOKUP(D307,ENTRANTS!$A$1:$H$1000,2,0))</f>
        <v/>
      </c>
      <c r="J307" s="108" t="str">
        <f>IF(D307="","",VLOOKUP(D307,ENTRANTS!$A$1:$H$1000,3,0))</f>
        <v/>
      </c>
      <c r="K307" s="103" t="str">
        <f>IF(D307="","",LEFT(VLOOKUP(D307,ENTRANTS!$A$1:$H$1000,5,0),1))</f>
        <v/>
      </c>
      <c r="L307" s="103" t="str">
        <f>IF(D307="","",COUNTIF($K$2:K307,K307))</f>
        <v/>
      </c>
      <c r="M307" s="103" t="str">
        <f>IF(D307="","",VLOOKUP(D307,ENTRANTS!$A$1:$H$1000,4,0))</f>
        <v/>
      </c>
      <c r="N307" s="103" t="str">
        <f>IF(D307="","",COUNTIF($M$2:M307,M307))</f>
        <v/>
      </c>
      <c r="O307" s="108" t="str">
        <f>IF(D307="","",VLOOKUP(D307,ENTRANTS!$A$1:$H$1000,6,0))</f>
        <v/>
      </c>
      <c r="P307" s="86" t="str">
        <f t="shared" si="64"/>
        <v/>
      </c>
      <c r="Q307" s="31"/>
      <c r="R307" s="3" t="str">
        <f t="shared" si="65"/>
        <v/>
      </c>
      <c r="S307" s="4" t="str">
        <f>IF(D307="","",COUNTIF($R$2:R307,R307))</f>
        <v/>
      </c>
      <c r="T307" s="5" t="str">
        <f t="shared" si="69"/>
        <v/>
      </c>
      <c r="U307" s="35" t="str">
        <f>IF(AND(S307=4,K307="M",NOT(O307="Unattached")),SUMIF(R$2:R307,R307,L$2:L307),"")</f>
        <v/>
      </c>
      <c r="V307" s="5" t="str">
        <f t="shared" si="70"/>
        <v/>
      </c>
      <c r="W307" s="35" t="str">
        <f>IF(AND(S307=3,K307="F",NOT(O307="Unattached")),SUMIF(R$2:R307,R307,L$2:L307),"")</f>
        <v/>
      </c>
      <c r="X307" s="6" t="str">
        <f t="shared" si="61"/>
        <v/>
      </c>
      <c r="Y307" s="6" t="str">
        <f t="shared" si="66"/>
        <v/>
      </c>
      <c r="Z307" s="33" t="str">
        <f t="shared" si="62"/>
        <v xml:space="preserve"> </v>
      </c>
      <c r="AA307" s="33" t="str">
        <f>IF(K307="M",IF(S307&lt;&gt;4,"",VLOOKUP(CONCATENATE(R307," ",(S307-3)),$Z$2:AD307,5,0)),IF(S307&lt;&gt;3,"",VLOOKUP(CONCATENATE(R307," ",(S307-2)),$Z$2:AD307,5,0)))</f>
        <v/>
      </c>
      <c r="AB307" s="33" t="str">
        <f>IF(K307="M",IF(S307&lt;&gt;4,"",VLOOKUP(CONCATENATE(R307," ",(S307-2)),$Z$2:AD307,5,0)),IF(S307&lt;&gt;3,"",VLOOKUP(CONCATENATE(R307," ",(S307-1)),$Z$2:AD307,5,0)))</f>
        <v/>
      </c>
      <c r="AC307" s="33" t="str">
        <f>IF(K307="M",IF(S307&lt;&gt;4,"",VLOOKUP(CONCATENATE(R307," ",(S307-1)),$Z$2:AD307,5,0)),IF(S307&lt;&gt;3,"",VLOOKUP(CONCATENATE(R307," ",(S307)),$Z$2:AD307,5,0)))</f>
        <v/>
      </c>
      <c r="AD307" s="33" t="str">
        <f t="shared" si="67"/>
        <v/>
      </c>
    </row>
    <row r="308" spans="1:30" x14ac:dyDescent="0.25">
      <c r="A308" s="65" t="str">
        <f t="shared" si="59"/>
        <v/>
      </c>
      <c r="B308" s="65" t="str">
        <f t="shared" si="60"/>
        <v/>
      </c>
      <c r="C308" s="103">
        <v>307</v>
      </c>
      <c r="D308" s="99"/>
      <c r="E308" s="100">
        <f t="shared" si="68"/>
        <v>1</v>
      </c>
      <c r="F308" s="100"/>
      <c r="G308" s="100"/>
      <c r="H308" s="107" t="str">
        <f t="shared" si="63"/>
        <v/>
      </c>
      <c r="I308" s="108" t="str">
        <f>IF(D308="","",VLOOKUP(D308,ENTRANTS!$A$1:$H$1000,2,0))</f>
        <v/>
      </c>
      <c r="J308" s="108" t="str">
        <f>IF(D308="","",VLOOKUP(D308,ENTRANTS!$A$1:$H$1000,3,0))</f>
        <v/>
      </c>
      <c r="K308" s="103" t="str">
        <f>IF(D308="","",LEFT(VLOOKUP(D308,ENTRANTS!$A$1:$H$1000,5,0),1))</f>
        <v/>
      </c>
      <c r="L308" s="103" t="str">
        <f>IF(D308="","",COUNTIF($K$2:K308,K308))</f>
        <v/>
      </c>
      <c r="M308" s="103" t="str">
        <f>IF(D308="","",VLOOKUP(D308,ENTRANTS!$A$1:$H$1000,4,0))</f>
        <v/>
      </c>
      <c r="N308" s="103" t="str">
        <f>IF(D308="","",COUNTIF($M$2:M308,M308))</f>
        <v/>
      </c>
      <c r="O308" s="108" t="str">
        <f>IF(D308="","",VLOOKUP(D308,ENTRANTS!$A$1:$H$1000,6,0))</f>
        <v/>
      </c>
      <c r="P308" s="86" t="str">
        <f t="shared" si="64"/>
        <v/>
      </c>
      <c r="Q308" s="31"/>
      <c r="R308" s="3" t="str">
        <f t="shared" si="65"/>
        <v/>
      </c>
      <c r="S308" s="4" t="str">
        <f>IF(D308="","",COUNTIF($R$2:R308,R308))</f>
        <v/>
      </c>
      <c r="T308" s="5" t="str">
        <f t="shared" si="69"/>
        <v/>
      </c>
      <c r="U308" s="35" t="str">
        <f>IF(AND(S308=4,K308="M",NOT(O308="Unattached")),SUMIF(R$2:R308,R308,L$2:L308),"")</f>
        <v/>
      </c>
      <c r="V308" s="5" t="str">
        <f t="shared" si="70"/>
        <v/>
      </c>
      <c r="W308" s="35" t="str">
        <f>IF(AND(S308=3,K308="F",NOT(O308="Unattached")),SUMIF(R$2:R308,R308,L$2:L308),"")</f>
        <v/>
      </c>
      <c r="X308" s="6" t="str">
        <f t="shared" si="61"/>
        <v/>
      </c>
      <c r="Y308" s="6" t="str">
        <f t="shared" si="66"/>
        <v/>
      </c>
      <c r="Z308" s="33" t="str">
        <f t="shared" si="62"/>
        <v xml:space="preserve"> </v>
      </c>
      <c r="AA308" s="33" t="str">
        <f>IF(K308="M",IF(S308&lt;&gt;4,"",VLOOKUP(CONCATENATE(R308," ",(S308-3)),$Z$2:AD308,5,0)),IF(S308&lt;&gt;3,"",VLOOKUP(CONCATENATE(R308," ",(S308-2)),$Z$2:AD308,5,0)))</f>
        <v/>
      </c>
      <c r="AB308" s="33" t="str">
        <f>IF(K308="M",IF(S308&lt;&gt;4,"",VLOOKUP(CONCATENATE(R308," ",(S308-2)),$Z$2:AD308,5,0)),IF(S308&lt;&gt;3,"",VLOOKUP(CONCATENATE(R308," ",(S308-1)),$Z$2:AD308,5,0)))</f>
        <v/>
      </c>
      <c r="AC308" s="33" t="str">
        <f>IF(K308="M",IF(S308&lt;&gt;4,"",VLOOKUP(CONCATENATE(R308," ",(S308-1)),$Z$2:AD308,5,0)),IF(S308&lt;&gt;3,"",VLOOKUP(CONCATENATE(R308," ",(S308)),$Z$2:AD308,5,0)))</f>
        <v/>
      </c>
      <c r="AD308" s="33" t="str">
        <f t="shared" si="67"/>
        <v/>
      </c>
    </row>
    <row r="309" spans="1:30" x14ac:dyDescent="0.25">
      <c r="A309" s="65" t="str">
        <f t="shared" si="59"/>
        <v/>
      </c>
      <c r="B309" s="65" t="str">
        <f t="shared" si="60"/>
        <v/>
      </c>
      <c r="C309" s="103">
        <v>308</v>
      </c>
      <c r="D309" s="99"/>
      <c r="E309" s="100">
        <f t="shared" si="68"/>
        <v>1</v>
      </c>
      <c r="F309" s="100"/>
      <c r="G309" s="100"/>
      <c r="H309" s="107" t="str">
        <f t="shared" si="63"/>
        <v/>
      </c>
      <c r="I309" s="108" t="str">
        <f>IF(D309="","",VLOOKUP(D309,ENTRANTS!$A$1:$H$1000,2,0))</f>
        <v/>
      </c>
      <c r="J309" s="108" t="str">
        <f>IF(D309="","",VLOOKUP(D309,ENTRANTS!$A$1:$H$1000,3,0))</f>
        <v/>
      </c>
      <c r="K309" s="103" t="str">
        <f>IF(D309="","",LEFT(VLOOKUP(D309,ENTRANTS!$A$1:$H$1000,5,0),1))</f>
        <v/>
      </c>
      <c r="L309" s="103" t="str">
        <f>IF(D309="","",COUNTIF($K$2:K309,K309))</f>
        <v/>
      </c>
      <c r="M309" s="103" t="str">
        <f>IF(D309="","",VLOOKUP(D309,ENTRANTS!$A$1:$H$1000,4,0))</f>
        <v/>
      </c>
      <c r="N309" s="103" t="str">
        <f>IF(D309="","",COUNTIF($M$2:M309,M309))</f>
        <v/>
      </c>
      <c r="O309" s="108" t="str">
        <f>IF(D309="","",VLOOKUP(D309,ENTRANTS!$A$1:$H$1000,6,0))</f>
        <v/>
      </c>
      <c r="P309" s="86" t="str">
        <f t="shared" si="64"/>
        <v/>
      </c>
      <c r="Q309" s="31"/>
      <c r="R309" s="3" t="str">
        <f t="shared" si="65"/>
        <v/>
      </c>
      <c r="S309" s="4" t="str">
        <f>IF(D309="","",COUNTIF($R$2:R309,R309))</f>
        <v/>
      </c>
      <c r="T309" s="5" t="str">
        <f t="shared" si="69"/>
        <v/>
      </c>
      <c r="U309" s="35" t="str">
        <f>IF(AND(S309=4,K309="M",NOT(O309="Unattached")),SUMIF(R$2:R309,R309,L$2:L309),"")</f>
        <v/>
      </c>
      <c r="V309" s="5" t="str">
        <f t="shared" si="70"/>
        <v/>
      </c>
      <c r="W309" s="35" t="str">
        <f>IF(AND(S309=3,K309="F",NOT(O309="Unattached")),SUMIF(R$2:R309,R309,L$2:L309),"")</f>
        <v/>
      </c>
      <c r="X309" s="6" t="str">
        <f t="shared" si="61"/>
        <v/>
      </c>
      <c r="Y309" s="6" t="str">
        <f t="shared" si="66"/>
        <v/>
      </c>
      <c r="Z309" s="33" t="str">
        <f t="shared" si="62"/>
        <v xml:space="preserve"> </v>
      </c>
      <c r="AA309" s="33" t="str">
        <f>IF(K309="M",IF(S309&lt;&gt;4,"",VLOOKUP(CONCATENATE(R309," ",(S309-3)),$Z$2:AD309,5,0)),IF(S309&lt;&gt;3,"",VLOOKUP(CONCATENATE(R309," ",(S309-2)),$Z$2:AD309,5,0)))</f>
        <v/>
      </c>
      <c r="AB309" s="33" t="str">
        <f>IF(K309="M",IF(S309&lt;&gt;4,"",VLOOKUP(CONCATENATE(R309," ",(S309-2)),$Z$2:AD309,5,0)),IF(S309&lt;&gt;3,"",VLOOKUP(CONCATENATE(R309," ",(S309-1)),$Z$2:AD309,5,0)))</f>
        <v/>
      </c>
      <c r="AC309" s="33" t="str">
        <f>IF(K309="M",IF(S309&lt;&gt;4,"",VLOOKUP(CONCATENATE(R309," ",(S309-1)),$Z$2:AD309,5,0)),IF(S309&lt;&gt;3,"",VLOOKUP(CONCATENATE(R309," ",(S309)),$Z$2:AD309,5,0)))</f>
        <v/>
      </c>
      <c r="AD309" s="33" t="str">
        <f t="shared" si="67"/>
        <v/>
      </c>
    </row>
    <row r="310" spans="1:30" x14ac:dyDescent="0.25">
      <c r="A310" s="65" t="str">
        <f t="shared" si="59"/>
        <v/>
      </c>
      <c r="B310" s="65" t="str">
        <f t="shared" si="60"/>
        <v/>
      </c>
      <c r="C310" s="103">
        <v>309</v>
      </c>
      <c r="D310" s="99"/>
      <c r="E310" s="100">
        <f t="shared" si="68"/>
        <v>1</v>
      </c>
      <c r="F310" s="100"/>
      <c r="G310" s="100"/>
      <c r="H310" s="107" t="str">
        <f t="shared" si="63"/>
        <v/>
      </c>
      <c r="I310" s="108" t="str">
        <f>IF(D310="","",VLOOKUP(D310,ENTRANTS!$A$1:$H$1000,2,0))</f>
        <v/>
      </c>
      <c r="J310" s="108" t="str">
        <f>IF(D310="","",VLOOKUP(D310,ENTRANTS!$A$1:$H$1000,3,0))</f>
        <v/>
      </c>
      <c r="K310" s="103" t="str">
        <f>IF(D310="","",LEFT(VLOOKUP(D310,ENTRANTS!$A$1:$H$1000,5,0),1))</f>
        <v/>
      </c>
      <c r="L310" s="103" t="str">
        <f>IF(D310="","",COUNTIF($K$2:K310,K310))</f>
        <v/>
      </c>
      <c r="M310" s="103" t="str">
        <f>IF(D310="","",VLOOKUP(D310,ENTRANTS!$A$1:$H$1000,4,0))</f>
        <v/>
      </c>
      <c r="N310" s="103" t="str">
        <f>IF(D310="","",COUNTIF($M$2:M310,M310))</f>
        <v/>
      </c>
      <c r="O310" s="108" t="str">
        <f>IF(D310="","",VLOOKUP(D310,ENTRANTS!$A$1:$H$1000,6,0))</f>
        <v/>
      </c>
      <c r="P310" s="86" t="str">
        <f t="shared" si="64"/>
        <v/>
      </c>
      <c r="Q310" s="31"/>
      <c r="R310" s="3" t="str">
        <f t="shared" si="65"/>
        <v/>
      </c>
      <c r="S310" s="4" t="str">
        <f>IF(D310="","",COUNTIF($R$2:R310,R310))</f>
        <v/>
      </c>
      <c r="T310" s="5" t="str">
        <f t="shared" si="69"/>
        <v/>
      </c>
      <c r="U310" s="35" t="str">
        <f>IF(AND(S310=4,K310="M",NOT(O310="Unattached")),SUMIF(R$2:R310,R310,L$2:L310),"")</f>
        <v/>
      </c>
      <c r="V310" s="5" t="str">
        <f t="shared" si="70"/>
        <v/>
      </c>
      <c r="W310" s="35" t="str">
        <f>IF(AND(S310=3,K310="F",NOT(O310="Unattached")),SUMIF(R$2:R310,R310,L$2:L310),"")</f>
        <v/>
      </c>
      <c r="X310" s="6" t="str">
        <f t="shared" si="61"/>
        <v/>
      </c>
      <c r="Y310" s="6" t="str">
        <f t="shared" si="66"/>
        <v/>
      </c>
      <c r="Z310" s="33" t="str">
        <f t="shared" si="62"/>
        <v xml:space="preserve"> </v>
      </c>
      <c r="AA310" s="33" t="str">
        <f>IF(K310="M",IF(S310&lt;&gt;4,"",VLOOKUP(CONCATENATE(R310," ",(S310-3)),$Z$2:AD310,5,0)),IF(S310&lt;&gt;3,"",VLOOKUP(CONCATENATE(R310," ",(S310-2)),$Z$2:AD310,5,0)))</f>
        <v/>
      </c>
      <c r="AB310" s="33" t="str">
        <f>IF(K310="M",IF(S310&lt;&gt;4,"",VLOOKUP(CONCATENATE(R310," ",(S310-2)),$Z$2:AD310,5,0)),IF(S310&lt;&gt;3,"",VLOOKUP(CONCATENATE(R310," ",(S310-1)),$Z$2:AD310,5,0)))</f>
        <v/>
      </c>
      <c r="AC310" s="33" t="str">
        <f>IF(K310="M",IF(S310&lt;&gt;4,"",VLOOKUP(CONCATENATE(R310," ",(S310-1)),$Z$2:AD310,5,0)),IF(S310&lt;&gt;3,"",VLOOKUP(CONCATENATE(R310," ",(S310)),$Z$2:AD310,5,0)))</f>
        <v/>
      </c>
      <c r="AD310" s="33" t="str">
        <f t="shared" si="67"/>
        <v/>
      </c>
    </row>
    <row r="311" spans="1:30" x14ac:dyDescent="0.25">
      <c r="A311" s="65" t="str">
        <f t="shared" si="59"/>
        <v/>
      </c>
      <c r="B311" s="65" t="str">
        <f t="shared" si="60"/>
        <v/>
      </c>
      <c r="C311" s="103">
        <v>310</v>
      </c>
      <c r="D311" s="99"/>
      <c r="E311" s="100">
        <f t="shared" si="68"/>
        <v>1</v>
      </c>
      <c r="F311" s="100"/>
      <c r="G311" s="100"/>
      <c r="H311" s="107" t="str">
        <f t="shared" si="63"/>
        <v/>
      </c>
      <c r="I311" s="108" t="str">
        <f>IF(D311="","",VLOOKUP(D311,ENTRANTS!$A$1:$H$1000,2,0))</f>
        <v/>
      </c>
      <c r="J311" s="108" t="str">
        <f>IF(D311="","",VLOOKUP(D311,ENTRANTS!$A$1:$H$1000,3,0))</f>
        <v/>
      </c>
      <c r="K311" s="103" t="str">
        <f>IF(D311="","",LEFT(VLOOKUP(D311,ENTRANTS!$A$1:$H$1000,5,0),1))</f>
        <v/>
      </c>
      <c r="L311" s="103" t="str">
        <f>IF(D311="","",COUNTIF($K$2:K311,K311))</f>
        <v/>
      </c>
      <c r="M311" s="103" t="str">
        <f>IF(D311="","",VLOOKUP(D311,ENTRANTS!$A$1:$H$1000,4,0))</f>
        <v/>
      </c>
      <c r="N311" s="103" t="str">
        <f>IF(D311="","",COUNTIF($M$2:M311,M311))</f>
        <v/>
      </c>
      <c r="O311" s="108" t="str">
        <f>IF(D311="","",VLOOKUP(D311,ENTRANTS!$A$1:$H$1000,6,0))</f>
        <v/>
      </c>
      <c r="P311" s="86" t="str">
        <f t="shared" si="64"/>
        <v/>
      </c>
      <c r="Q311" s="31"/>
      <c r="R311" s="3" t="str">
        <f t="shared" si="65"/>
        <v/>
      </c>
      <c r="S311" s="4" t="str">
        <f>IF(D311="","",COUNTIF($R$2:R311,R311))</f>
        <v/>
      </c>
      <c r="T311" s="5" t="str">
        <f t="shared" si="69"/>
        <v/>
      </c>
      <c r="U311" s="35" t="str">
        <f>IF(AND(S311=4,K311="M",NOT(O311="Unattached")),SUMIF(R$2:R311,R311,L$2:L311),"")</f>
        <v/>
      </c>
      <c r="V311" s="5" t="str">
        <f t="shared" si="70"/>
        <v/>
      </c>
      <c r="W311" s="35" t="str">
        <f>IF(AND(S311=3,K311="F",NOT(O311="Unattached")),SUMIF(R$2:R311,R311,L$2:L311),"")</f>
        <v/>
      </c>
      <c r="X311" s="6" t="str">
        <f t="shared" si="61"/>
        <v/>
      </c>
      <c r="Y311" s="6" t="str">
        <f t="shared" si="66"/>
        <v/>
      </c>
      <c r="Z311" s="33" t="str">
        <f t="shared" si="62"/>
        <v xml:space="preserve"> </v>
      </c>
      <c r="AA311" s="33" t="str">
        <f>IF(K311="M",IF(S311&lt;&gt;4,"",VLOOKUP(CONCATENATE(R311," ",(S311-3)),$Z$2:AD311,5,0)),IF(S311&lt;&gt;3,"",VLOOKUP(CONCATENATE(R311," ",(S311-2)),$Z$2:AD311,5,0)))</f>
        <v/>
      </c>
      <c r="AB311" s="33" t="str">
        <f>IF(K311="M",IF(S311&lt;&gt;4,"",VLOOKUP(CONCATENATE(R311," ",(S311-2)),$Z$2:AD311,5,0)),IF(S311&lt;&gt;3,"",VLOOKUP(CONCATENATE(R311," ",(S311-1)),$Z$2:AD311,5,0)))</f>
        <v/>
      </c>
      <c r="AC311" s="33" t="str">
        <f>IF(K311="M",IF(S311&lt;&gt;4,"",VLOOKUP(CONCATENATE(R311," ",(S311-1)),$Z$2:AD311,5,0)),IF(S311&lt;&gt;3,"",VLOOKUP(CONCATENATE(R311," ",(S311)),$Z$2:AD311,5,0)))</f>
        <v/>
      </c>
      <c r="AD311" s="33" t="str">
        <f t="shared" si="67"/>
        <v/>
      </c>
    </row>
    <row r="312" spans="1:30" x14ac:dyDescent="0.25">
      <c r="A312" s="65" t="str">
        <f t="shared" si="59"/>
        <v/>
      </c>
      <c r="B312" s="65" t="str">
        <f t="shared" si="60"/>
        <v/>
      </c>
      <c r="C312" s="103">
        <v>311</v>
      </c>
      <c r="D312" s="99"/>
      <c r="E312" s="100">
        <f t="shared" si="68"/>
        <v>1</v>
      </c>
      <c r="F312" s="100"/>
      <c r="G312" s="100"/>
      <c r="H312" s="107" t="str">
        <f t="shared" si="63"/>
        <v/>
      </c>
      <c r="I312" s="108" t="str">
        <f>IF(D312="","",VLOOKUP(D312,ENTRANTS!$A$1:$H$1000,2,0))</f>
        <v/>
      </c>
      <c r="J312" s="108" t="str">
        <f>IF(D312="","",VLOOKUP(D312,ENTRANTS!$A$1:$H$1000,3,0))</f>
        <v/>
      </c>
      <c r="K312" s="103" t="str">
        <f>IF(D312="","",LEFT(VLOOKUP(D312,ENTRANTS!$A$1:$H$1000,5,0),1))</f>
        <v/>
      </c>
      <c r="L312" s="103" t="str">
        <f>IF(D312="","",COUNTIF($K$2:K312,K312))</f>
        <v/>
      </c>
      <c r="M312" s="103" t="str">
        <f>IF(D312="","",VLOOKUP(D312,ENTRANTS!$A$1:$H$1000,4,0))</f>
        <v/>
      </c>
      <c r="N312" s="103" t="str">
        <f>IF(D312="","",COUNTIF($M$2:M312,M312))</f>
        <v/>
      </c>
      <c r="O312" s="108" t="str">
        <f>IF(D312="","",VLOOKUP(D312,ENTRANTS!$A$1:$H$1000,6,0))</f>
        <v/>
      </c>
      <c r="P312" s="86" t="str">
        <f t="shared" si="64"/>
        <v/>
      </c>
      <c r="Q312" s="31"/>
      <c r="R312" s="3" t="str">
        <f t="shared" si="65"/>
        <v/>
      </c>
      <c r="S312" s="4" t="str">
        <f>IF(D312="","",COUNTIF($R$2:R312,R312))</f>
        <v/>
      </c>
      <c r="T312" s="5" t="str">
        <f t="shared" si="69"/>
        <v/>
      </c>
      <c r="U312" s="35" t="str">
        <f>IF(AND(S312=4,K312="M",NOT(O312="Unattached")),SUMIF(R$2:R312,R312,L$2:L312),"")</f>
        <v/>
      </c>
      <c r="V312" s="5" t="str">
        <f t="shared" si="70"/>
        <v/>
      </c>
      <c r="W312" s="35" t="str">
        <f>IF(AND(S312=3,K312="F",NOT(O312="Unattached")),SUMIF(R$2:R312,R312,L$2:L312),"")</f>
        <v/>
      </c>
      <c r="X312" s="6" t="str">
        <f t="shared" si="61"/>
        <v/>
      </c>
      <c r="Y312" s="6" t="str">
        <f t="shared" si="66"/>
        <v/>
      </c>
      <c r="Z312" s="33" t="str">
        <f t="shared" si="62"/>
        <v xml:space="preserve"> </v>
      </c>
      <c r="AA312" s="33" t="str">
        <f>IF(K312="M",IF(S312&lt;&gt;4,"",VLOOKUP(CONCATENATE(R312," ",(S312-3)),$Z$2:AD312,5,0)),IF(S312&lt;&gt;3,"",VLOOKUP(CONCATENATE(R312," ",(S312-2)),$Z$2:AD312,5,0)))</f>
        <v/>
      </c>
      <c r="AB312" s="33" t="str">
        <f>IF(K312="M",IF(S312&lt;&gt;4,"",VLOOKUP(CONCATENATE(R312," ",(S312-2)),$Z$2:AD312,5,0)),IF(S312&lt;&gt;3,"",VLOOKUP(CONCATENATE(R312," ",(S312-1)),$Z$2:AD312,5,0)))</f>
        <v/>
      </c>
      <c r="AC312" s="33" t="str">
        <f>IF(K312="M",IF(S312&lt;&gt;4,"",VLOOKUP(CONCATENATE(R312," ",(S312-1)),$Z$2:AD312,5,0)),IF(S312&lt;&gt;3,"",VLOOKUP(CONCATENATE(R312," ",(S312)),$Z$2:AD312,5,0)))</f>
        <v/>
      </c>
      <c r="AD312" s="33" t="str">
        <f t="shared" si="67"/>
        <v/>
      </c>
    </row>
    <row r="313" spans="1:30" x14ac:dyDescent="0.25">
      <c r="A313" s="65" t="str">
        <f t="shared" si="59"/>
        <v/>
      </c>
      <c r="B313" s="65" t="str">
        <f t="shared" si="60"/>
        <v/>
      </c>
      <c r="C313" s="103">
        <v>312</v>
      </c>
      <c r="D313" s="99"/>
      <c r="E313" s="100">
        <f t="shared" si="68"/>
        <v>1</v>
      </c>
      <c r="F313" s="100"/>
      <c r="G313" s="100"/>
      <c r="H313" s="107" t="str">
        <f t="shared" si="63"/>
        <v/>
      </c>
      <c r="I313" s="108" t="str">
        <f>IF(D313="","",VLOOKUP(D313,ENTRANTS!$A$1:$H$1000,2,0))</f>
        <v/>
      </c>
      <c r="J313" s="108" t="str">
        <f>IF(D313="","",VLOOKUP(D313,ENTRANTS!$A$1:$H$1000,3,0))</f>
        <v/>
      </c>
      <c r="K313" s="103" t="str">
        <f>IF(D313="","",LEFT(VLOOKUP(D313,ENTRANTS!$A$1:$H$1000,5,0),1))</f>
        <v/>
      </c>
      <c r="L313" s="103" t="str">
        <f>IF(D313="","",COUNTIF($K$2:K313,K313))</f>
        <v/>
      </c>
      <c r="M313" s="103" t="str">
        <f>IF(D313="","",VLOOKUP(D313,ENTRANTS!$A$1:$H$1000,4,0))</f>
        <v/>
      </c>
      <c r="N313" s="103" t="str">
        <f>IF(D313="","",COUNTIF($M$2:M313,M313))</f>
        <v/>
      </c>
      <c r="O313" s="108" t="str">
        <f>IF(D313="","",VLOOKUP(D313,ENTRANTS!$A$1:$H$1000,6,0))</f>
        <v/>
      </c>
      <c r="P313" s="86" t="str">
        <f t="shared" si="64"/>
        <v/>
      </c>
      <c r="Q313" s="31"/>
      <c r="R313" s="3" t="str">
        <f t="shared" si="65"/>
        <v/>
      </c>
      <c r="S313" s="4" t="str">
        <f>IF(D313="","",COUNTIF($R$2:R313,R313))</f>
        <v/>
      </c>
      <c r="T313" s="5" t="str">
        <f t="shared" si="69"/>
        <v/>
      </c>
      <c r="U313" s="35" t="str">
        <f>IF(AND(S313=4,K313="M",NOT(O313="Unattached")),SUMIF(R$2:R313,R313,L$2:L313),"")</f>
        <v/>
      </c>
      <c r="V313" s="5" t="str">
        <f t="shared" si="70"/>
        <v/>
      </c>
      <c r="W313" s="35" t="str">
        <f>IF(AND(S313=3,K313="F",NOT(O313="Unattached")),SUMIF(R$2:R313,R313,L$2:L313),"")</f>
        <v/>
      </c>
      <c r="X313" s="6" t="str">
        <f t="shared" si="61"/>
        <v/>
      </c>
      <c r="Y313" s="6" t="str">
        <f t="shared" si="66"/>
        <v/>
      </c>
      <c r="Z313" s="33" t="str">
        <f t="shared" si="62"/>
        <v xml:space="preserve"> </v>
      </c>
      <c r="AA313" s="33" t="str">
        <f>IF(K313="M",IF(S313&lt;&gt;4,"",VLOOKUP(CONCATENATE(R313," ",(S313-3)),$Z$2:AD313,5,0)),IF(S313&lt;&gt;3,"",VLOOKUP(CONCATENATE(R313," ",(S313-2)),$Z$2:AD313,5,0)))</f>
        <v/>
      </c>
      <c r="AB313" s="33" t="str">
        <f>IF(K313="M",IF(S313&lt;&gt;4,"",VLOOKUP(CONCATENATE(R313," ",(S313-2)),$Z$2:AD313,5,0)),IF(S313&lt;&gt;3,"",VLOOKUP(CONCATENATE(R313," ",(S313-1)),$Z$2:AD313,5,0)))</f>
        <v/>
      </c>
      <c r="AC313" s="33" t="str">
        <f>IF(K313="M",IF(S313&lt;&gt;4,"",VLOOKUP(CONCATENATE(R313," ",(S313-1)),$Z$2:AD313,5,0)),IF(S313&lt;&gt;3,"",VLOOKUP(CONCATENATE(R313," ",(S313)),$Z$2:AD313,5,0)))</f>
        <v/>
      </c>
      <c r="AD313" s="33" t="str">
        <f t="shared" si="67"/>
        <v/>
      </c>
    </row>
    <row r="314" spans="1:30" x14ac:dyDescent="0.25">
      <c r="A314" s="65" t="str">
        <f t="shared" si="59"/>
        <v/>
      </c>
      <c r="B314" s="65" t="str">
        <f t="shared" si="60"/>
        <v/>
      </c>
      <c r="C314" s="103">
        <v>313</v>
      </c>
      <c r="D314" s="99"/>
      <c r="E314" s="100">
        <f t="shared" si="68"/>
        <v>1</v>
      </c>
      <c r="F314" s="100"/>
      <c r="G314" s="100"/>
      <c r="H314" s="107" t="str">
        <f t="shared" si="63"/>
        <v/>
      </c>
      <c r="I314" s="108" t="str">
        <f>IF(D314="","",VLOOKUP(D314,ENTRANTS!$A$1:$H$1000,2,0))</f>
        <v/>
      </c>
      <c r="J314" s="108" t="str">
        <f>IF(D314="","",VLOOKUP(D314,ENTRANTS!$A$1:$H$1000,3,0))</f>
        <v/>
      </c>
      <c r="K314" s="103" t="str">
        <f>IF(D314="","",LEFT(VLOOKUP(D314,ENTRANTS!$A$1:$H$1000,5,0),1))</f>
        <v/>
      </c>
      <c r="L314" s="103" t="str">
        <f>IF(D314="","",COUNTIF($K$2:K314,K314))</f>
        <v/>
      </c>
      <c r="M314" s="103" t="str">
        <f>IF(D314="","",VLOOKUP(D314,ENTRANTS!$A$1:$H$1000,4,0))</f>
        <v/>
      </c>
      <c r="N314" s="103" t="str">
        <f>IF(D314="","",COUNTIF($M$2:M314,M314))</f>
        <v/>
      </c>
      <c r="O314" s="108" t="str">
        <f>IF(D314="","",VLOOKUP(D314,ENTRANTS!$A$1:$H$1000,6,0))</f>
        <v/>
      </c>
      <c r="P314" s="86" t="str">
        <f t="shared" si="64"/>
        <v/>
      </c>
      <c r="Q314" s="31"/>
      <c r="R314" s="3" t="str">
        <f t="shared" si="65"/>
        <v/>
      </c>
      <c r="S314" s="4" t="str">
        <f>IF(D314="","",COUNTIF($R$2:R314,R314))</f>
        <v/>
      </c>
      <c r="T314" s="5" t="str">
        <f t="shared" si="69"/>
        <v/>
      </c>
      <c r="U314" s="35" t="str">
        <f>IF(AND(S314=4,K314="M",NOT(O314="Unattached")),SUMIF(R$2:R314,R314,L$2:L314),"")</f>
        <v/>
      </c>
      <c r="V314" s="5" t="str">
        <f t="shared" si="70"/>
        <v/>
      </c>
      <c r="W314" s="35" t="str">
        <f>IF(AND(S314=3,K314="F",NOT(O314="Unattached")),SUMIF(R$2:R314,R314,L$2:L314),"")</f>
        <v/>
      </c>
      <c r="X314" s="6" t="str">
        <f t="shared" si="61"/>
        <v/>
      </c>
      <c r="Y314" s="6" t="str">
        <f t="shared" si="66"/>
        <v/>
      </c>
      <c r="Z314" s="33" t="str">
        <f t="shared" si="62"/>
        <v xml:space="preserve"> </v>
      </c>
      <c r="AA314" s="33" t="str">
        <f>IF(K314="M",IF(S314&lt;&gt;4,"",VLOOKUP(CONCATENATE(R314," ",(S314-3)),$Z$2:AD314,5,0)),IF(S314&lt;&gt;3,"",VLOOKUP(CONCATENATE(R314," ",(S314-2)),$Z$2:AD314,5,0)))</f>
        <v/>
      </c>
      <c r="AB314" s="33" t="str">
        <f>IF(K314="M",IF(S314&lt;&gt;4,"",VLOOKUP(CONCATENATE(R314," ",(S314-2)),$Z$2:AD314,5,0)),IF(S314&lt;&gt;3,"",VLOOKUP(CONCATENATE(R314," ",(S314-1)),$Z$2:AD314,5,0)))</f>
        <v/>
      </c>
      <c r="AC314" s="33" t="str">
        <f>IF(K314="M",IF(S314&lt;&gt;4,"",VLOOKUP(CONCATENATE(R314," ",(S314-1)),$Z$2:AD314,5,0)),IF(S314&lt;&gt;3,"",VLOOKUP(CONCATENATE(R314," ",(S314)),$Z$2:AD314,5,0)))</f>
        <v/>
      </c>
      <c r="AD314" s="33" t="str">
        <f t="shared" si="67"/>
        <v/>
      </c>
    </row>
    <row r="315" spans="1:30" x14ac:dyDescent="0.25">
      <c r="A315" s="65" t="str">
        <f t="shared" si="59"/>
        <v/>
      </c>
      <c r="B315" s="65" t="str">
        <f t="shared" si="60"/>
        <v/>
      </c>
      <c r="C315" s="103">
        <v>314</v>
      </c>
      <c r="D315" s="99"/>
      <c r="E315" s="100">
        <f t="shared" si="68"/>
        <v>1</v>
      </c>
      <c r="F315" s="100"/>
      <c r="G315" s="100"/>
      <c r="H315" s="107" t="str">
        <f t="shared" si="63"/>
        <v/>
      </c>
      <c r="I315" s="108" t="str">
        <f>IF(D315="","",VLOOKUP(D315,ENTRANTS!$A$1:$H$1000,2,0))</f>
        <v/>
      </c>
      <c r="J315" s="108" t="str">
        <f>IF(D315="","",VLOOKUP(D315,ENTRANTS!$A$1:$H$1000,3,0))</f>
        <v/>
      </c>
      <c r="K315" s="103" t="str">
        <f>IF(D315="","",LEFT(VLOOKUP(D315,ENTRANTS!$A$1:$H$1000,5,0),1))</f>
        <v/>
      </c>
      <c r="L315" s="103" t="str">
        <f>IF(D315="","",COUNTIF($K$2:K315,K315))</f>
        <v/>
      </c>
      <c r="M315" s="103" t="str">
        <f>IF(D315="","",VLOOKUP(D315,ENTRANTS!$A$1:$H$1000,4,0))</f>
        <v/>
      </c>
      <c r="N315" s="103" t="str">
        <f>IF(D315="","",COUNTIF($M$2:M315,M315))</f>
        <v/>
      </c>
      <c r="O315" s="108" t="str">
        <f>IF(D315="","",VLOOKUP(D315,ENTRANTS!$A$1:$H$1000,6,0))</f>
        <v/>
      </c>
      <c r="P315" s="86" t="str">
        <f t="shared" si="64"/>
        <v/>
      </c>
      <c r="Q315" s="31"/>
      <c r="R315" s="3" t="str">
        <f t="shared" si="65"/>
        <v/>
      </c>
      <c r="S315" s="4" t="str">
        <f>IF(D315="","",COUNTIF($R$2:R315,R315))</f>
        <v/>
      </c>
      <c r="T315" s="5" t="str">
        <f t="shared" si="69"/>
        <v/>
      </c>
      <c r="U315" s="35" t="str">
        <f>IF(AND(S315=4,K315="M",NOT(O315="Unattached")),SUMIF(R$2:R315,R315,L$2:L315),"")</f>
        <v/>
      </c>
      <c r="V315" s="5" t="str">
        <f t="shared" si="70"/>
        <v/>
      </c>
      <c r="W315" s="35" t="str">
        <f>IF(AND(S315=3,K315="F",NOT(O315="Unattached")),SUMIF(R$2:R315,R315,L$2:L315),"")</f>
        <v/>
      </c>
      <c r="X315" s="6" t="str">
        <f t="shared" si="61"/>
        <v/>
      </c>
      <c r="Y315" s="6" t="str">
        <f t="shared" si="66"/>
        <v/>
      </c>
      <c r="Z315" s="33" t="str">
        <f t="shared" si="62"/>
        <v xml:space="preserve"> </v>
      </c>
      <c r="AA315" s="33" t="str">
        <f>IF(K315="M",IF(S315&lt;&gt;4,"",VLOOKUP(CONCATENATE(R315," ",(S315-3)),$Z$2:AD315,5,0)),IF(S315&lt;&gt;3,"",VLOOKUP(CONCATENATE(R315," ",(S315-2)),$Z$2:AD315,5,0)))</f>
        <v/>
      </c>
      <c r="AB315" s="33" t="str">
        <f>IF(K315="M",IF(S315&lt;&gt;4,"",VLOOKUP(CONCATENATE(R315," ",(S315-2)),$Z$2:AD315,5,0)),IF(S315&lt;&gt;3,"",VLOOKUP(CONCATENATE(R315," ",(S315-1)),$Z$2:AD315,5,0)))</f>
        <v/>
      </c>
      <c r="AC315" s="33" t="str">
        <f>IF(K315="M",IF(S315&lt;&gt;4,"",VLOOKUP(CONCATENATE(R315," ",(S315-1)),$Z$2:AD315,5,0)),IF(S315&lt;&gt;3,"",VLOOKUP(CONCATENATE(R315," ",(S315)),$Z$2:AD315,5,0)))</f>
        <v/>
      </c>
      <c r="AD315" s="33" t="str">
        <f t="shared" si="67"/>
        <v/>
      </c>
    </row>
    <row r="316" spans="1:30" x14ac:dyDescent="0.25">
      <c r="A316" s="65" t="str">
        <f t="shared" si="59"/>
        <v/>
      </c>
      <c r="B316" s="65" t="str">
        <f t="shared" si="60"/>
        <v/>
      </c>
      <c r="C316" s="103">
        <v>315</v>
      </c>
      <c r="D316" s="99"/>
      <c r="E316" s="100">
        <f t="shared" si="68"/>
        <v>1</v>
      </c>
      <c r="F316" s="100"/>
      <c r="G316" s="100"/>
      <c r="H316" s="107" t="str">
        <f t="shared" si="63"/>
        <v/>
      </c>
      <c r="I316" s="108" t="str">
        <f>IF(D316="","",VLOOKUP(D316,ENTRANTS!$A$1:$H$1000,2,0))</f>
        <v/>
      </c>
      <c r="J316" s="108" t="str">
        <f>IF(D316="","",VLOOKUP(D316,ENTRANTS!$A$1:$H$1000,3,0))</f>
        <v/>
      </c>
      <c r="K316" s="103" t="str">
        <f>IF(D316="","",LEFT(VLOOKUP(D316,ENTRANTS!$A$1:$H$1000,5,0),1))</f>
        <v/>
      </c>
      <c r="L316" s="103" t="str">
        <f>IF(D316="","",COUNTIF($K$2:K316,K316))</f>
        <v/>
      </c>
      <c r="M316" s="103" t="str">
        <f>IF(D316="","",VLOOKUP(D316,ENTRANTS!$A$1:$H$1000,4,0))</f>
        <v/>
      </c>
      <c r="N316" s="103" t="str">
        <f>IF(D316="","",COUNTIF($M$2:M316,M316))</f>
        <v/>
      </c>
      <c r="O316" s="108" t="str">
        <f>IF(D316="","",VLOOKUP(D316,ENTRANTS!$A$1:$H$1000,6,0))</f>
        <v/>
      </c>
      <c r="P316" s="86" t="str">
        <f t="shared" si="64"/>
        <v/>
      </c>
      <c r="Q316" s="31"/>
      <c r="R316" s="3" t="str">
        <f t="shared" si="65"/>
        <v/>
      </c>
      <c r="S316" s="4" t="str">
        <f>IF(D316="","",COUNTIF($R$2:R316,R316))</f>
        <v/>
      </c>
      <c r="T316" s="5" t="str">
        <f t="shared" si="69"/>
        <v/>
      </c>
      <c r="U316" s="35" t="str">
        <f>IF(AND(S316=4,K316="M",NOT(O316="Unattached")),SUMIF(R$2:R316,R316,L$2:L316),"")</f>
        <v/>
      </c>
      <c r="V316" s="5" t="str">
        <f t="shared" si="70"/>
        <v/>
      </c>
      <c r="W316" s="35" t="str">
        <f>IF(AND(S316=3,K316="F",NOT(O316="Unattached")),SUMIF(R$2:R316,R316,L$2:L316),"")</f>
        <v/>
      </c>
      <c r="X316" s="6" t="str">
        <f t="shared" si="61"/>
        <v/>
      </c>
      <c r="Y316" s="6" t="str">
        <f t="shared" si="66"/>
        <v/>
      </c>
      <c r="Z316" s="33" t="str">
        <f t="shared" si="62"/>
        <v xml:space="preserve"> </v>
      </c>
      <c r="AA316" s="33" t="str">
        <f>IF(K316="M",IF(S316&lt;&gt;4,"",VLOOKUP(CONCATENATE(R316," ",(S316-3)),$Z$2:AD316,5,0)),IF(S316&lt;&gt;3,"",VLOOKUP(CONCATENATE(R316," ",(S316-2)),$Z$2:AD316,5,0)))</f>
        <v/>
      </c>
      <c r="AB316" s="33" t="str">
        <f>IF(K316="M",IF(S316&lt;&gt;4,"",VLOOKUP(CONCATENATE(R316," ",(S316-2)),$Z$2:AD316,5,0)),IF(S316&lt;&gt;3,"",VLOOKUP(CONCATENATE(R316," ",(S316-1)),$Z$2:AD316,5,0)))</f>
        <v/>
      </c>
      <c r="AC316" s="33" t="str">
        <f>IF(K316="M",IF(S316&lt;&gt;4,"",VLOOKUP(CONCATENATE(R316," ",(S316-1)),$Z$2:AD316,5,0)),IF(S316&lt;&gt;3,"",VLOOKUP(CONCATENATE(R316," ",(S316)),$Z$2:AD316,5,0)))</f>
        <v/>
      </c>
      <c r="AD316" s="33" t="str">
        <f t="shared" si="67"/>
        <v/>
      </c>
    </row>
    <row r="317" spans="1:30" x14ac:dyDescent="0.25">
      <c r="A317" s="65" t="str">
        <f t="shared" si="59"/>
        <v/>
      </c>
      <c r="B317" s="65" t="str">
        <f t="shared" si="60"/>
        <v/>
      </c>
      <c r="C317" s="103">
        <v>316</v>
      </c>
      <c r="D317" s="99"/>
      <c r="E317" s="100">
        <f t="shared" si="68"/>
        <v>1</v>
      </c>
      <c r="F317" s="100"/>
      <c r="G317" s="100"/>
      <c r="H317" s="107" t="str">
        <f t="shared" si="63"/>
        <v/>
      </c>
      <c r="I317" s="108" t="str">
        <f>IF(D317="","",VLOOKUP(D317,ENTRANTS!$A$1:$H$1000,2,0))</f>
        <v/>
      </c>
      <c r="J317" s="108" t="str">
        <f>IF(D317="","",VLOOKUP(D317,ENTRANTS!$A$1:$H$1000,3,0))</f>
        <v/>
      </c>
      <c r="K317" s="103" t="str">
        <f>IF(D317="","",LEFT(VLOOKUP(D317,ENTRANTS!$A$1:$H$1000,5,0),1))</f>
        <v/>
      </c>
      <c r="L317" s="103" t="str">
        <f>IF(D317="","",COUNTIF($K$2:K317,K317))</f>
        <v/>
      </c>
      <c r="M317" s="103" t="str">
        <f>IF(D317="","",VLOOKUP(D317,ENTRANTS!$A$1:$H$1000,4,0))</f>
        <v/>
      </c>
      <c r="N317" s="103" t="str">
        <f>IF(D317="","",COUNTIF($M$2:M317,M317))</f>
        <v/>
      </c>
      <c r="O317" s="108" t="str">
        <f>IF(D317="","",VLOOKUP(D317,ENTRANTS!$A$1:$H$1000,6,0))</f>
        <v/>
      </c>
      <c r="P317" s="86" t="str">
        <f t="shared" si="64"/>
        <v/>
      </c>
      <c r="Q317" s="31"/>
      <c r="R317" s="3" t="str">
        <f t="shared" si="65"/>
        <v/>
      </c>
      <c r="S317" s="4" t="str">
        <f>IF(D317="","",COUNTIF($R$2:R317,R317))</f>
        <v/>
      </c>
      <c r="T317" s="5" t="str">
        <f t="shared" si="69"/>
        <v/>
      </c>
      <c r="U317" s="35" t="str">
        <f>IF(AND(S317=4,K317="M",NOT(O317="Unattached")),SUMIF(R$2:R317,R317,L$2:L317),"")</f>
        <v/>
      </c>
      <c r="V317" s="5" t="str">
        <f t="shared" si="70"/>
        <v/>
      </c>
      <c r="W317" s="35" t="str">
        <f>IF(AND(S317=3,K317="F",NOT(O317="Unattached")),SUMIF(R$2:R317,R317,L$2:L317),"")</f>
        <v/>
      </c>
      <c r="X317" s="6" t="str">
        <f t="shared" si="61"/>
        <v/>
      </c>
      <c r="Y317" s="6" t="str">
        <f t="shared" si="66"/>
        <v/>
      </c>
      <c r="Z317" s="33" t="str">
        <f t="shared" si="62"/>
        <v xml:space="preserve"> </v>
      </c>
      <c r="AA317" s="33" t="str">
        <f>IF(K317="M",IF(S317&lt;&gt;4,"",VLOOKUP(CONCATENATE(R317," ",(S317-3)),$Z$2:AD317,5,0)),IF(S317&lt;&gt;3,"",VLOOKUP(CONCATENATE(R317," ",(S317-2)),$Z$2:AD317,5,0)))</f>
        <v/>
      </c>
      <c r="AB317" s="33" t="str">
        <f>IF(K317="M",IF(S317&lt;&gt;4,"",VLOOKUP(CONCATENATE(R317," ",(S317-2)),$Z$2:AD317,5,0)),IF(S317&lt;&gt;3,"",VLOOKUP(CONCATENATE(R317," ",(S317-1)),$Z$2:AD317,5,0)))</f>
        <v/>
      </c>
      <c r="AC317" s="33" t="str">
        <f>IF(K317="M",IF(S317&lt;&gt;4,"",VLOOKUP(CONCATENATE(R317," ",(S317-1)),$Z$2:AD317,5,0)),IF(S317&lt;&gt;3,"",VLOOKUP(CONCATENATE(R317," ",(S317)),$Z$2:AD317,5,0)))</f>
        <v/>
      </c>
      <c r="AD317" s="33" t="str">
        <f t="shared" si="67"/>
        <v/>
      </c>
    </row>
    <row r="318" spans="1:30" x14ac:dyDescent="0.25">
      <c r="A318" s="65" t="str">
        <f t="shared" si="59"/>
        <v/>
      </c>
      <c r="B318" s="65" t="str">
        <f t="shared" si="60"/>
        <v/>
      </c>
      <c r="C318" s="103">
        <v>317</v>
      </c>
      <c r="D318" s="99"/>
      <c r="E318" s="100">
        <f t="shared" si="68"/>
        <v>1</v>
      </c>
      <c r="F318" s="100"/>
      <c r="G318" s="100"/>
      <c r="H318" s="107" t="str">
        <f t="shared" si="63"/>
        <v/>
      </c>
      <c r="I318" s="108" t="str">
        <f>IF(D318="","",VLOOKUP(D318,ENTRANTS!$A$1:$H$1000,2,0))</f>
        <v/>
      </c>
      <c r="J318" s="108" t="str">
        <f>IF(D318="","",VLOOKUP(D318,ENTRANTS!$A$1:$H$1000,3,0))</f>
        <v/>
      </c>
      <c r="K318" s="103" t="str">
        <f>IF(D318="","",LEFT(VLOOKUP(D318,ENTRANTS!$A$1:$H$1000,5,0),1))</f>
        <v/>
      </c>
      <c r="L318" s="103" t="str">
        <f>IF(D318="","",COUNTIF($K$2:K318,K318))</f>
        <v/>
      </c>
      <c r="M318" s="103" t="str">
        <f>IF(D318="","",VLOOKUP(D318,ENTRANTS!$A$1:$H$1000,4,0))</f>
        <v/>
      </c>
      <c r="N318" s="103" t="str">
        <f>IF(D318="","",COUNTIF($M$2:M318,M318))</f>
        <v/>
      </c>
      <c r="O318" s="108" t="str">
        <f>IF(D318="","",VLOOKUP(D318,ENTRANTS!$A$1:$H$1000,6,0))</f>
        <v/>
      </c>
      <c r="P318" s="86" t="str">
        <f t="shared" si="64"/>
        <v/>
      </c>
      <c r="Q318" s="31"/>
      <c r="R318" s="3" t="str">
        <f t="shared" si="65"/>
        <v/>
      </c>
      <c r="S318" s="4" t="str">
        <f>IF(D318="","",COUNTIF($R$2:R318,R318))</f>
        <v/>
      </c>
      <c r="T318" s="5" t="str">
        <f t="shared" si="69"/>
        <v/>
      </c>
      <c r="U318" s="35" t="str">
        <f>IF(AND(S318=4,K318="M",NOT(O318="Unattached")),SUMIF(R$2:R318,R318,L$2:L318),"")</f>
        <v/>
      </c>
      <c r="V318" s="5" t="str">
        <f t="shared" si="70"/>
        <v/>
      </c>
      <c r="W318" s="35" t="str">
        <f>IF(AND(S318=3,K318="F",NOT(O318="Unattached")),SUMIF(R$2:R318,R318,L$2:L318),"")</f>
        <v/>
      </c>
      <c r="X318" s="6" t="str">
        <f t="shared" si="61"/>
        <v/>
      </c>
      <c r="Y318" s="6" t="str">
        <f t="shared" si="66"/>
        <v/>
      </c>
      <c r="Z318" s="33" t="str">
        <f t="shared" si="62"/>
        <v xml:space="preserve"> </v>
      </c>
      <c r="AA318" s="33" t="str">
        <f>IF(K318="M",IF(S318&lt;&gt;4,"",VLOOKUP(CONCATENATE(R318," ",(S318-3)),$Z$2:AD318,5,0)),IF(S318&lt;&gt;3,"",VLOOKUP(CONCATENATE(R318," ",(S318-2)),$Z$2:AD318,5,0)))</f>
        <v/>
      </c>
      <c r="AB318" s="33" t="str">
        <f>IF(K318="M",IF(S318&lt;&gt;4,"",VLOOKUP(CONCATENATE(R318," ",(S318-2)),$Z$2:AD318,5,0)),IF(S318&lt;&gt;3,"",VLOOKUP(CONCATENATE(R318," ",(S318-1)),$Z$2:AD318,5,0)))</f>
        <v/>
      </c>
      <c r="AC318" s="33" t="str">
        <f>IF(K318="M",IF(S318&lt;&gt;4,"",VLOOKUP(CONCATENATE(R318," ",(S318-1)),$Z$2:AD318,5,0)),IF(S318&lt;&gt;3,"",VLOOKUP(CONCATENATE(R318," ",(S318)),$Z$2:AD318,5,0)))</f>
        <v/>
      </c>
      <c r="AD318" s="33" t="str">
        <f t="shared" si="67"/>
        <v/>
      </c>
    </row>
    <row r="319" spans="1:30" x14ac:dyDescent="0.25">
      <c r="A319" s="65" t="str">
        <f t="shared" si="59"/>
        <v/>
      </c>
      <c r="B319" s="65" t="str">
        <f t="shared" si="60"/>
        <v/>
      </c>
      <c r="C319" s="103">
        <v>318</v>
      </c>
      <c r="D319" s="99"/>
      <c r="E319" s="100">
        <f t="shared" si="68"/>
        <v>1</v>
      </c>
      <c r="F319" s="100"/>
      <c r="G319" s="100"/>
      <c r="H319" s="107" t="str">
        <f t="shared" si="63"/>
        <v/>
      </c>
      <c r="I319" s="108" t="str">
        <f>IF(D319="","",VLOOKUP(D319,ENTRANTS!$A$1:$H$1000,2,0))</f>
        <v/>
      </c>
      <c r="J319" s="108" t="str">
        <f>IF(D319="","",VLOOKUP(D319,ENTRANTS!$A$1:$H$1000,3,0))</f>
        <v/>
      </c>
      <c r="K319" s="103" t="str">
        <f>IF(D319="","",LEFT(VLOOKUP(D319,ENTRANTS!$A$1:$H$1000,5,0),1))</f>
        <v/>
      </c>
      <c r="L319" s="103" t="str">
        <f>IF(D319="","",COUNTIF($K$2:K319,K319))</f>
        <v/>
      </c>
      <c r="M319" s="103" t="str">
        <f>IF(D319="","",VLOOKUP(D319,ENTRANTS!$A$1:$H$1000,4,0))</f>
        <v/>
      </c>
      <c r="N319" s="103" t="str">
        <f>IF(D319="","",COUNTIF($M$2:M319,M319))</f>
        <v/>
      </c>
      <c r="O319" s="108" t="str">
        <f>IF(D319="","",VLOOKUP(D319,ENTRANTS!$A$1:$H$1000,6,0))</f>
        <v/>
      </c>
      <c r="P319" s="86" t="str">
        <f t="shared" si="64"/>
        <v/>
      </c>
      <c r="Q319" s="31"/>
      <c r="R319" s="3" t="str">
        <f t="shared" si="65"/>
        <v/>
      </c>
      <c r="S319" s="4" t="str">
        <f>IF(D319="","",COUNTIF($R$2:R319,R319))</f>
        <v/>
      </c>
      <c r="T319" s="5" t="str">
        <f t="shared" si="69"/>
        <v/>
      </c>
      <c r="U319" s="35" t="str">
        <f>IF(AND(S319=4,K319="M",NOT(O319="Unattached")),SUMIF(R$2:R319,R319,L$2:L319),"")</f>
        <v/>
      </c>
      <c r="V319" s="5" t="str">
        <f t="shared" si="70"/>
        <v/>
      </c>
      <c r="W319" s="35" t="str">
        <f>IF(AND(S319=3,K319="F",NOT(O319="Unattached")),SUMIF(R$2:R319,R319,L$2:L319),"")</f>
        <v/>
      </c>
      <c r="X319" s="6" t="str">
        <f t="shared" si="61"/>
        <v/>
      </c>
      <c r="Y319" s="6" t="str">
        <f t="shared" si="66"/>
        <v/>
      </c>
      <c r="Z319" s="33" t="str">
        <f t="shared" si="62"/>
        <v xml:space="preserve"> </v>
      </c>
      <c r="AA319" s="33" t="str">
        <f>IF(K319="M",IF(S319&lt;&gt;4,"",VLOOKUP(CONCATENATE(R319," ",(S319-3)),$Z$2:AD319,5,0)),IF(S319&lt;&gt;3,"",VLOOKUP(CONCATENATE(R319," ",(S319-2)),$Z$2:AD319,5,0)))</f>
        <v/>
      </c>
      <c r="AB319" s="33" t="str">
        <f>IF(K319="M",IF(S319&lt;&gt;4,"",VLOOKUP(CONCATENATE(R319," ",(S319-2)),$Z$2:AD319,5,0)),IF(S319&lt;&gt;3,"",VLOOKUP(CONCATENATE(R319," ",(S319-1)),$Z$2:AD319,5,0)))</f>
        <v/>
      </c>
      <c r="AC319" s="33" t="str">
        <f>IF(K319="M",IF(S319&lt;&gt;4,"",VLOOKUP(CONCATENATE(R319," ",(S319-1)),$Z$2:AD319,5,0)),IF(S319&lt;&gt;3,"",VLOOKUP(CONCATENATE(R319," ",(S319)),$Z$2:AD319,5,0)))</f>
        <v/>
      </c>
      <c r="AD319" s="33" t="str">
        <f t="shared" si="67"/>
        <v/>
      </c>
    </row>
    <row r="320" spans="1:30" x14ac:dyDescent="0.25">
      <c r="A320" s="65" t="str">
        <f t="shared" si="59"/>
        <v/>
      </c>
      <c r="B320" s="65" t="str">
        <f t="shared" si="60"/>
        <v/>
      </c>
      <c r="C320" s="103">
        <v>319</v>
      </c>
      <c r="D320" s="99"/>
      <c r="E320" s="100">
        <f t="shared" si="68"/>
        <v>1</v>
      </c>
      <c r="F320" s="100"/>
      <c r="G320" s="100"/>
      <c r="H320" s="107" t="str">
        <f t="shared" si="63"/>
        <v/>
      </c>
      <c r="I320" s="108" t="str">
        <f>IF(D320="","",VLOOKUP(D320,ENTRANTS!$A$1:$H$1000,2,0))</f>
        <v/>
      </c>
      <c r="J320" s="108" t="str">
        <f>IF(D320="","",VLOOKUP(D320,ENTRANTS!$A$1:$H$1000,3,0))</f>
        <v/>
      </c>
      <c r="K320" s="103" t="str">
        <f>IF(D320="","",LEFT(VLOOKUP(D320,ENTRANTS!$A$1:$H$1000,5,0),1))</f>
        <v/>
      </c>
      <c r="L320" s="103" t="str">
        <f>IF(D320="","",COUNTIF($K$2:K320,K320))</f>
        <v/>
      </c>
      <c r="M320" s="103" t="str">
        <f>IF(D320="","",VLOOKUP(D320,ENTRANTS!$A$1:$H$1000,4,0))</f>
        <v/>
      </c>
      <c r="N320" s="103" t="str">
        <f>IF(D320="","",COUNTIF($M$2:M320,M320))</f>
        <v/>
      </c>
      <c r="O320" s="108" t="str">
        <f>IF(D320="","",VLOOKUP(D320,ENTRANTS!$A$1:$H$1000,6,0))</f>
        <v/>
      </c>
      <c r="P320" s="86" t="str">
        <f t="shared" si="64"/>
        <v/>
      </c>
      <c r="Q320" s="31"/>
      <c r="R320" s="3" t="str">
        <f t="shared" si="65"/>
        <v/>
      </c>
      <c r="S320" s="4" t="str">
        <f>IF(D320="","",COUNTIF($R$2:R320,R320))</f>
        <v/>
      </c>
      <c r="T320" s="5" t="str">
        <f t="shared" si="69"/>
        <v/>
      </c>
      <c r="U320" s="35" t="str">
        <f>IF(AND(S320=4,K320="M",NOT(O320="Unattached")),SUMIF(R$2:R320,R320,L$2:L320),"")</f>
        <v/>
      </c>
      <c r="V320" s="5" t="str">
        <f t="shared" si="70"/>
        <v/>
      </c>
      <c r="W320" s="35" t="str">
        <f>IF(AND(S320=3,K320="F",NOT(O320="Unattached")),SUMIF(R$2:R320,R320,L$2:L320),"")</f>
        <v/>
      </c>
      <c r="X320" s="6" t="str">
        <f t="shared" si="61"/>
        <v/>
      </c>
      <c r="Y320" s="6" t="str">
        <f t="shared" si="66"/>
        <v/>
      </c>
      <c r="Z320" s="33" t="str">
        <f t="shared" si="62"/>
        <v xml:space="preserve"> </v>
      </c>
      <c r="AA320" s="33" t="str">
        <f>IF(K320="M",IF(S320&lt;&gt;4,"",VLOOKUP(CONCATENATE(R320," ",(S320-3)),$Z$2:AD320,5,0)),IF(S320&lt;&gt;3,"",VLOOKUP(CONCATENATE(R320," ",(S320-2)),$Z$2:AD320,5,0)))</f>
        <v/>
      </c>
      <c r="AB320" s="33" t="str">
        <f>IF(K320="M",IF(S320&lt;&gt;4,"",VLOOKUP(CONCATENATE(R320," ",(S320-2)),$Z$2:AD320,5,0)),IF(S320&lt;&gt;3,"",VLOOKUP(CONCATENATE(R320," ",(S320-1)),$Z$2:AD320,5,0)))</f>
        <v/>
      </c>
      <c r="AC320" s="33" t="str">
        <f>IF(K320="M",IF(S320&lt;&gt;4,"",VLOOKUP(CONCATENATE(R320," ",(S320-1)),$Z$2:AD320,5,0)),IF(S320&lt;&gt;3,"",VLOOKUP(CONCATENATE(R320," ",(S320)),$Z$2:AD320,5,0)))</f>
        <v/>
      </c>
      <c r="AD320" s="33" t="str">
        <f t="shared" si="67"/>
        <v/>
      </c>
    </row>
    <row r="321" spans="1:30" x14ac:dyDescent="0.25">
      <c r="A321" s="65" t="str">
        <f t="shared" si="59"/>
        <v/>
      </c>
      <c r="B321" s="65" t="str">
        <f t="shared" si="60"/>
        <v/>
      </c>
      <c r="C321" s="103">
        <v>320</v>
      </c>
      <c r="D321" s="99"/>
      <c r="E321" s="100">
        <f t="shared" si="68"/>
        <v>1</v>
      </c>
      <c r="F321" s="100"/>
      <c r="G321" s="100"/>
      <c r="H321" s="107" t="str">
        <f t="shared" si="63"/>
        <v/>
      </c>
      <c r="I321" s="108" t="str">
        <f>IF(D321="","",VLOOKUP(D321,ENTRANTS!$A$1:$H$1000,2,0))</f>
        <v/>
      </c>
      <c r="J321" s="108" t="str">
        <f>IF(D321="","",VLOOKUP(D321,ENTRANTS!$A$1:$H$1000,3,0))</f>
        <v/>
      </c>
      <c r="K321" s="103" t="str">
        <f>IF(D321="","",LEFT(VLOOKUP(D321,ENTRANTS!$A$1:$H$1000,5,0),1))</f>
        <v/>
      </c>
      <c r="L321" s="103" t="str">
        <f>IF(D321="","",COUNTIF($K$2:K321,K321))</f>
        <v/>
      </c>
      <c r="M321" s="103" t="str">
        <f>IF(D321="","",VLOOKUP(D321,ENTRANTS!$A$1:$H$1000,4,0))</f>
        <v/>
      </c>
      <c r="N321" s="103" t="str">
        <f>IF(D321="","",COUNTIF($M$2:M321,M321))</f>
        <v/>
      </c>
      <c r="O321" s="108" t="str">
        <f>IF(D321="","",VLOOKUP(D321,ENTRANTS!$A$1:$H$1000,6,0))</f>
        <v/>
      </c>
      <c r="P321" s="86" t="str">
        <f t="shared" si="64"/>
        <v/>
      </c>
      <c r="Q321" s="31"/>
      <c r="R321" s="3" t="str">
        <f t="shared" si="65"/>
        <v/>
      </c>
      <c r="S321" s="4" t="str">
        <f>IF(D321="","",COUNTIF($R$2:R321,R321))</f>
        <v/>
      </c>
      <c r="T321" s="5" t="str">
        <f t="shared" si="69"/>
        <v/>
      </c>
      <c r="U321" s="35" t="str">
        <f>IF(AND(S321=4,K321="M",NOT(O321="Unattached")),SUMIF(R$2:R321,R321,L$2:L321),"")</f>
        <v/>
      </c>
      <c r="V321" s="5" t="str">
        <f t="shared" si="70"/>
        <v/>
      </c>
      <c r="W321" s="35" t="str">
        <f>IF(AND(S321=3,K321="F",NOT(O321="Unattached")),SUMIF(R$2:R321,R321,L$2:L321),"")</f>
        <v/>
      </c>
      <c r="X321" s="6" t="str">
        <f t="shared" si="61"/>
        <v/>
      </c>
      <c r="Y321" s="6" t="str">
        <f t="shared" si="66"/>
        <v/>
      </c>
      <c r="Z321" s="33" t="str">
        <f t="shared" si="62"/>
        <v xml:space="preserve"> </v>
      </c>
      <c r="AA321" s="33" t="str">
        <f>IF(K321="M",IF(S321&lt;&gt;4,"",VLOOKUP(CONCATENATE(R321," ",(S321-3)),$Z$2:AD321,5,0)),IF(S321&lt;&gt;3,"",VLOOKUP(CONCATENATE(R321," ",(S321-2)),$Z$2:AD321,5,0)))</f>
        <v/>
      </c>
      <c r="AB321" s="33" t="str">
        <f>IF(K321="M",IF(S321&lt;&gt;4,"",VLOOKUP(CONCATENATE(R321," ",(S321-2)),$Z$2:AD321,5,0)),IF(S321&lt;&gt;3,"",VLOOKUP(CONCATENATE(R321," ",(S321-1)),$Z$2:AD321,5,0)))</f>
        <v/>
      </c>
      <c r="AC321" s="33" t="str">
        <f>IF(K321="M",IF(S321&lt;&gt;4,"",VLOOKUP(CONCATENATE(R321," ",(S321-1)),$Z$2:AD321,5,0)),IF(S321&lt;&gt;3,"",VLOOKUP(CONCATENATE(R321," ",(S321)),$Z$2:AD321,5,0)))</f>
        <v/>
      </c>
      <c r="AD321" s="33" t="str">
        <f t="shared" si="67"/>
        <v/>
      </c>
    </row>
    <row r="322" spans="1:30" x14ac:dyDescent="0.25">
      <c r="A322" s="65" t="str">
        <f t="shared" ref="A322:A385" si="71">IF(C322&lt;1,"",CONCATENATE(K322,L322))</f>
        <v/>
      </c>
      <c r="B322" s="65" t="str">
        <f t="shared" ref="B322:B385" si="72">IF(C322&lt;1,"",CONCATENATE(M322,N322))</f>
        <v/>
      </c>
      <c r="C322" s="103">
        <v>321</v>
      </c>
      <c r="D322" s="99"/>
      <c r="E322" s="100">
        <f t="shared" si="68"/>
        <v>1</v>
      </c>
      <c r="F322" s="100"/>
      <c r="G322" s="100"/>
      <c r="H322" s="107" t="str">
        <f t="shared" si="63"/>
        <v/>
      </c>
      <c r="I322" s="108" t="str">
        <f>IF(D322="","",VLOOKUP(D322,ENTRANTS!$A$1:$H$1000,2,0))</f>
        <v/>
      </c>
      <c r="J322" s="108" t="str">
        <f>IF(D322="","",VLOOKUP(D322,ENTRANTS!$A$1:$H$1000,3,0))</f>
        <v/>
      </c>
      <c r="K322" s="103" t="str">
        <f>IF(D322="","",LEFT(VLOOKUP(D322,ENTRANTS!$A$1:$H$1000,5,0),1))</f>
        <v/>
      </c>
      <c r="L322" s="103" t="str">
        <f>IF(D322="","",COUNTIF($K$2:K322,K322))</f>
        <v/>
      </c>
      <c r="M322" s="103" t="str">
        <f>IF(D322="","",VLOOKUP(D322,ENTRANTS!$A$1:$H$1000,4,0))</f>
        <v/>
      </c>
      <c r="N322" s="103" t="str">
        <f>IF(D322="","",COUNTIF($M$2:M322,M322))</f>
        <v/>
      </c>
      <c r="O322" s="108" t="str">
        <f>IF(D322="","",VLOOKUP(D322,ENTRANTS!$A$1:$H$1000,6,0))</f>
        <v/>
      </c>
      <c r="P322" s="86" t="str">
        <f t="shared" si="64"/>
        <v/>
      </c>
      <c r="Q322" s="31"/>
      <c r="R322" s="3" t="str">
        <f t="shared" si="65"/>
        <v/>
      </c>
      <c r="S322" s="4" t="str">
        <f>IF(D322="","",COUNTIF($R$2:R322,R322))</f>
        <v/>
      </c>
      <c r="T322" s="5" t="str">
        <f t="shared" si="69"/>
        <v/>
      </c>
      <c r="U322" s="35" t="str">
        <f>IF(AND(S322=4,K322="M",NOT(O322="Unattached")),SUMIF(R$2:R322,R322,L$2:L322),"")</f>
        <v/>
      </c>
      <c r="V322" s="5" t="str">
        <f t="shared" si="70"/>
        <v/>
      </c>
      <c r="W322" s="35" t="str">
        <f>IF(AND(S322=3,K322="F",NOT(O322="Unattached")),SUMIF(R$2:R322,R322,L$2:L322),"")</f>
        <v/>
      </c>
      <c r="X322" s="6" t="str">
        <f t="shared" ref="X322:X385" si="73">IF(AND(O322&lt;&gt;"Unattached",OR(T322&lt;&gt;"",V322&lt;&gt;"")),O322,"")</f>
        <v/>
      </c>
      <c r="Y322" s="6" t="str">
        <f t="shared" si="66"/>
        <v/>
      </c>
      <c r="Z322" s="33" t="str">
        <f t="shared" ref="Z322:Z385" si="74">CONCATENATE(R322," ",S322)</f>
        <v xml:space="preserve"> </v>
      </c>
      <c r="AA322" s="33" t="str">
        <f>IF(K322="M",IF(S322&lt;&gt;4,"",VLOOKUP(CONCATENATE(R322," ",(S322-3)),$Z$2:AD322,5,0)),IF(S322&lt;&gt;3,"",VLOOKUP(CONCATENATE(R322," ",(S322-2)),$Z$2:AD322,5,0)))</f>
        <v/>
      </c>
      <c r="AB322" s="33" t="str">
        <f>IF(K322="M",IF(S322&lt;&gt;4,"",VLOOKUP(CONCATENATE(R322," ",(S322-2)),$Z$2:AD322,5,0)),IF(S322&lt;&gt;3,"",VLOOKUP(CONCATENATE(R322," ",(S322-1)),$Z$2:AD322,5,0)))</f>
        <v/>
      </c>
      <c r="AC322" s="33" t="str">
        <f>IF(K322="M",IF(S322&lt;&gt;4,"",VLOOKUP(CONCATENATE(R322," ",(S322-1)),$Z$2:AD322,5,0)),IF(S322&lt;&gt;3,"",VLOOKUP(CONCATENATE(R322," ",(S322)),$Z$2:AD322,5,0)))</f>
        <v/>
      </c>
      <c r="AD322" s="33" t="str">
        <f t="shared" si="67"/>
        <v/>
      </c>
    </row>
    <row r="323" spans="1:30" x14ac:dyDescent="0.25">
      <c r="A323" s="65" t="str">
        <f t="shared" si="71"/>
        <v/>
      </c>
      <c r="B323" s="65" t="str">
        <f t="shared" si="72"/>
        <v/>
      </c>
      <c r="C323" s="103">
        <v>322</v>
      </c>
      <c r="D323" s="99"/>
      <c r="E323" s="100">
        <f t="shared" si="68"/>
        <v>1</v>
      </c>
      <c r="F323" s="100"/>
      <c r="G323" s="100"/>
      <c r="H323" s="107" t="str">
        <f t="shared" ref="H323:H386" si="75">IF(D323="","",($E323+$F323/60+$G323/3600)/24)</f>
        <v/>
      </c>
      <c r="I323" s="108" t="str">
        <f>IF(D323="","",VLOOKUP(D323,ENTRANTS!$A$1:$H$1000,2,0))</f>
        <v/>
      </c>
      <c r="J323" s="108" t="str">
        <f>IF(D323="","",VLOOKUP(D323,ENTRANTS!$A$1:$H$1000,3,0))</f>
        <v/>
      </c>
      <c r="K323" s="103" t="str">
        <f>IF(D323="","",LEFT(VLOOKUP(D323,ENTRANTS!$A$1:$H$1000,5,0),1))</f>
        <v/>
      </c>
      <c r="L323" s="103" t="str">
        <f>IF(D323="","",COUNTIF($K$2:K323,K323))</f>
        <v/>
      </c>
      <c r="M323" s="103" t="str">
        <f>IF(D323="","",VLOOKUP(D323,ENTRANTS!$A$1:$H$1000,4,0))</f>
        <v/>
      </c>
      <c r="N323" s="103" t="str">
        <f>IF(D323="","",COUNTIF($M$2:M323,M323))</f>
        <v/>
      </c>
      <c r="O323" s="108" t="str">
        <f>IF(D323="","",VLOOKUP(D323,ENTRANTS!$A$1:$H$1000,6,0))</f>
        <v/>
      </c>
      <c r="P323" s="86" t="str">
        <f t="shared" ref="P323:P386" si="76">IF(D323&lt;1,"",IF(COUNTIF($D$2:$D$501,D323)=1,"","DUPLICATE"))</f>
        <v/>
      </c>
      <c r="Q323" s="31"/>
      <c r="R323" s="3" t="str">
        <f t="shared" ref="R323:R386" si="77">IF(D323="","",CONCATENATE(K323," ",O323))</f>
        <v/>
      </c>
      <c r="S323" s="4" t="str">
        <f>IF(D323="","",COUNTIF($R$2:R323,R323))</f>
        <v/>
      </c>
      <c r="T323" s="5" t="str">
        <f t="shared" si="69"/>
        <v/>
      </c>
      <c r="U323" s="35" t="str">
        <f>IF(AND(S323=4,K323="M",NOT(O323="Unattached")),SUMIF(R$2:R323,R323,L$2:L323),"")</f>
        <v/>
      </c>
      <c r="V323" s="5" t="str">
        <f t="shared" si="70"/>
        <v/>
      </c>
      <c r="W323" s="35" t="str">
        <f>IF(AND(S323=3,K323="F",NOT(O323="Unattached")),SUMIF(R$2:R323,R323,L$2:L323),"")</f>
        <v/>
      </c>
      <c r="X323" s="6" t="str">
        <f t="shared" si="73"/>
        <v/>
      </c>
      <c r="Y323" s="6" t="str">
        <f t="shared" ref="Y323:Y386" si="78">IF(X323="","",IF(K323="M",CONCATENATE(X323," (",AA323,", ",AB323,", ",AC323,", ",AD323,")"),CONCATENATE(X323," (",AA323,", ",AB323,", ",AC323,")")))</f>
        <v/>
      </c>
      <c r="Z323" s="33" t="str">
        <f t="shared" si="74"/>
        <v xml:space="preserve"> </v>
      </c>
      <c r="AA323" s="33" t="str">
        <f>IF(K323="M",IF(S323&lt;&gt;4,"",VLOOKUP(CONCATENATE(R323," ",(S323-3)),$Z$2:AD323,5,0)),IF(S323&lt;&gt;3,"",VLOOKUP(CONCATENATE(R323," ",(S323-2)),$Z$2:AD323,5,0)))</f>
        <v/>
      </c>
      <c r="AB323" s="33" t="str">
        <f>IF(K323="M",IF(S323&lt;&gt;4,"",VLOOKUP(CONCATENATE(R323," ",(S323-2)),$Z$2:AD323,5,0)),IF(S323&lt;&gt;3,"",VLOOKUP(CONCATENATE(R323," ",(S323-1)),$Z$2:AD323,5,0)))</f>
        <v/>
      </c>
      <c r="AC323" s="33" t="str">
        <f>IF(K323="M",IF(S323&lt;&gt;4,"",VLOOKUP(CONCATENATE(R323," ",(S323-1)),$Z$2:AD323,5,0)),IF(S323&lt;&gt;3,"",VLOOKUP(CONCATENATE(R323," ",(S323)),$Z$2:AD323,5,0)))</f>
        <v/>
      </c>
      <c r="AD323" s="33" t="str">
        <f t="shared" ref="AD323:AD386" si="79">IF(AND(O323&lt;&gt;"Unattached",S323&lt;=4),CONCATENATE(I323," ",J323),"")</f>
        <v/>
      </c>
    </row>
    <row r="324" spans="1:30" x14ac:dyDescent="0.25">
      <c r="A324" s="65" t="str">
        <f t="shared" si="71"/>
        <v/>
      </c>
      <c r="B324" s="65" t="str">
        <f t="shared" si="72"/>
        <v/>
      </c>
      <c r="C324" s="103">
        <v>323</v>
      </c>
      <c r="D324" s="99"/>
      <c r="E324" s="100">
        <f t="shared" ref="E324:E387" si="80">E323</f>
        <v>1</v>
      </c>
      <c r="F324" s="100"/>
      <c r="G324" s="100"/>
      <c r="H324" s="107" t="str">
        <f t="shared" si="75"/>
        <v/>
      </c>
      <c r="I324" s="108" t="str">
        <f>IF(D324="","",VLOOKUP(D324,ENTRANTS!$A$1:$H$1000,2,0))</f>
        <v/>
      </c>
      <c r="J324" s="108" t="str">
        <f>IF(D324="","",VLOOKUP(D324,ENTRANTS!$A$1:$H$1000,3,0))</f>
        <v/>
      </c>
      <c r="K324" s="103" t="str">
        <f>IF(D324="","",LEFT(VLOOKUP(D324,ENTRANTS!$A$1:$H$1000,5,0),1))</f>
        <v/>
      </c>
      <c r="L324" s="103" t="str">
        <f>IF(D324="","",COUNTIF($K$2:K324,K324))</f>
        <v/>
      </c>
      <c r="M324" s="103" t="str">
        <f>IF(D324="","",VLOOKUP(D324,ENTRANTS!$A$1:$H$1000,4,0))</f>
        <v/>
      </c>
      <c r="N324" s="103" t="str">
        <f>IF(D324="","",COUNTIF($M$2:M324,M324))</f>
        <v/>
      </c>
      <c r="O324" s="108" t="str">
        <f>IF(D324="","",VLOOKUP(D324,ENTRANTS!$A$1:$H$1000,6,0))</f>
        <v/>
      </c>
      <c r="P324" s="86" t="str">
        <f t="shared" si="76"/>
        <v/>
      </c>
      <c r="Q324" s="31"/>
      <c r="R324" s="3" t="str">
        <f t="shared" si="77"/>
        <v/>
      </c>
      <c r="S324" s="4" t="str">
        <f>IF(D324="","",COUNTIF($R$2:R324,R324))</f>
        <v/>
      </c>
      <c r="T324" s="5" t="str">
        <f t="shared" si="69"/>
        <v/>
      </c>
      <c r="U324" s="35" t="str">
        <f>IF(AND(S324=4,K324="M",NOT(O324="Unattached")),SUMIF(R$2:R324,R324,L$2:L324),"")</f>
        <v/>
      </c>
      <c r="V324" s="5" t="str">
        <f t="shared" si="70"/>
        <v/>
      </c>
      <c r="W324" s="35" t="str">
        <f>IF(AND(S324=3,K324="F",NOT(O324="Unattached")),SUMIF(R$2:R324,R324,L$2:L324),"")</f>
        <v/>
      </c>
      <c r="X324" s="6" t="str">
        <f t="shared" si="73"/>
        <v/>
      </c>
      <c r="Y324" s="6" t="str">
        <f t="shared" si="78"/>
        <v/>
      </c>
      <c r="Z324" s="33" t="str">
        <f t="shared" si="74"/>
        <v xml:space="preserve"> </v>
      </c>
      <c r="AA324" s="33" t="str">
        <f>IF(K324="M",IF(S324&lt;&gt;4,"",VLOOKUP(CONCATENATE(R324," ",(S324-3)),$Z$2:AD324,5,0)),IF(S324&lt;&gt;3,"",VLOOKUP(CONCATENATE(R324," ",(S324-2)),$Z$2:AD324,5,0)))</f>
        <v/>
      </c>
      <c r="AB324" s="33" t="str">
        <f>IF(K324="M",IF(S324&lt;&gt;4,"",VLOOKUP(CONCATENATE(R324," ",(S324-2)),$Z$2:AD324,5,0)),IF(S324&lt;&gt;3,"",VLOOKUP(CONCATENATE(R324," ",(S324-1)),$Z$2:AD324,5,0)))</f>
        <v/>
      </c>
      <c r="AC324" s="33" t="str">
        <f>IF(K324="M",IF(S324&lt;&gt;4,"",VLOOKUP(CONCATENATE(R324," ",(S324-1)),$Z$2:AD324,5,0)),IF(S324&lt;&gt;3,"",VLOOKUP(CONCATENATE(R324," ",(S324)),$Z$2:AD324,5,0)))</f>
        <v/>
      </c>
      <c r="AD324" s="33" t="str">
        <f t="shared" si="79"/>
        <v/>
      </c>
    </row>
    <row r="325" spans="1:30" x14ac:dyDescent="0.25">
      <c r="A325" s="65" t="str">
        <f t="shared" si="71"/>
        <v/>
      </c>
      <c r="B325" s="65" t="str">
        <f t="shared" si="72"/>
        <v/>
      </c>
      <c r="C325" s="103">
        <v>324</v>
      </c>
      <c r="D325" s="99"/>
      <c r="E325" s="100">
        <f t="shared" si="80"/>
        <v>1</v>
      </c>
      <c r="F325" s="100"/>
      <c r="G325" s="100"/>
      <c r="H325" s="107" t="str">
        <f t="shared" si="75"/>
        <v/>
      </c>
      <c r="I325" s="108" t="str">
        <f>IF(D325="","",VLOOKUP(D325,ENTRANTS!$A$1:$H$1000,2,0))</f>
        <v/>
      </c>
      <c r="J325" s="108" t="str">
        <f>IF(D325="","",VLOOKUP(D325,ENTRANTS!$A$1:$H$1000,3,0))</f>
        <v/>
      </c>
      <c r="K325" s="103" t="str">
        <f>IF(D325="","",LEFT(VLOOKUP(D325,ENTRANTS!$A$1:$H$1000,5,0),1))</f>
        <v/>
      </c>
      <c r="L325" s="103" t="str">
        <f>IF(D325="","",COUNTIF($K$2:K325,K325))</f>
        <v/>
      </c>
      <c r="M325" s="103" t="str">
        <f>IF(D325="","",VLOOKUP(D325,ENTRANTS!$A$1:$H$1000,4,0))</f>
        <v/>
      </c>
      <c r="N325" s="103" t="str">
        <f>IF(D325="","",COUNTIF($M$2:M325,M325))</f>
        <v/>
      </c>
      <c r="O325" s="108" t="str">
        <f>IF(D325="","",VLOOKUP(D325,ENTRANTS!$A$1:$H$1000,6,0))</f>
        <v/>
      </c>
      <c r="P325" s="86" t="str">
        <f t="shared" si="76"/>
        <v/>
      </c>
      <c r="Q325" s="31"/>
      <c r="R325" s="3" t="str">
        <f t="shared" si="77"/>
        <v/>
      </c>
      <c r="S325" s="4" t="str">
        <f>IF(D325="","",COUNTIF($R$2:R325,R325))</f>
        <v/>
      </c>
      <c r="T325" s="5" t="str">
        <f t="shared" si="69"/>
        <v/>
      </c>
      <c r="U325" s="35" t="str">
        <f>IF(AND(S325=4,K325="M",NOT(O325="Unattached")),SUMIF(R$2:R325,R325,L$2:L325),"")</f>
        <v/>
      </c>
      <c r="V325" s="5" t="str">
        <f t="shared" si="70"/>
        <v/>
      </c>
      <c r="W325" s="35" t="str">
        <f>IF(AND(S325=3,K325="F",NOT(O325="Unattached")),SUMIF(R$2:R325,R325,L$2:L325),"")</f>
        <v/>
      </c>
      <c r="X325" s="6" t="str">
        <f t="shared" si="73"/>
        <v/>
      </c>
      <c r="Y325" s="6" t="str">
        <f t="shared" si="78"/>
        <v/>
      </c>
      <c r="Z325" s="33" t="str">
        <f t="shared" si="74"/>
        <v xml:space="preserve"> </v>
      </c>
      <c r="AA325" s="33" t="str">
        <f>IF(K325="M",IF(S325&lt;&gt;4,"",VLOOKUP(CONCATENATE(R325," ",(S325-3)),$Z$2:AD325,5,0)),IF(S325&lt;&gt;3,"",VLOOKUP(CONCATENATE(R325," ",(S325-2)),$Z$2:AD325,5,0)))</f>
        <v/>
      </c>
      <c r="AB325" s="33" t="str">
        <f>IF(K325="M",IF(S325&lt;&gt;4,"",VLOOKUP(CONCATENATE(R325," ",(S325-2)),$Z$2:AD325,5,0)),IF(S325&lt;&gt;3,"",VLOOKUP(CONCATENATE(R325," ",(S325-1)),$Z$2:AD325,5,0)))</f>
        <v/>
      </c>
      <c r="AC325" s="33" t="str">
        <f>IF(K325="M",IF(S325&lt;&gt;4,"",VLOOKUP(CONCATENATE(R325," ",(S325-1)),$Z$2:AD325,5,0)),IF(S325&lt;&gt;3,"",VLOOKUP(CONCATENATE(R325," ",(S325)),$Z$2:AD325,5,0)))</f>
        <v/>
      </c>
      <c r="AD325" s="33" t="str">
        <f t="shared" si="79"/>
        <v/>
      </c>
    </row>
    <row r="326" spans="1:30" x14ac:dyDescent="0.25">
      <c r="A326" s="65" t="str">
        <f t="shared" si="71"/>
        <v/>
      </c>
      <c r="B326" s="65" t="str">
        <f t="shared" si="72"/>
        <v/>
      </c>
      <c r="C326" s="103">
        <v>325</v>
      </c>
      <c r="D326" s="99"/>
      <c r="E326" s="100">
        <f t="shared" si="80"/>
        <v>1</v>
      </c>
      <c r="F326" s="100"/>
      <c r="G326" s="100"/>
      <c r="H326" s="107" t="str">
        <f t="shared" si="75"/>
        <v/>
      </c>
      <c r="I326" s="108" t="str">
        <f>IF(D326="","",VLOOKUP(D326,ENTRANTS!$A$1:$H$1000,2,0))</f>
        <v/>
      </c>
      <c r="J326" s="108" t="str">
        <f>IF(D326="","",VLOOKUP(D326,ENTRANTS!$A$1:$H$1000,3,0))</f>
        <v/>
      </c>
      <c r="K326" s="103" t="str">
        <f>IF(D326="","",LEFT(VLOOKUP(D326,ENTRANTS!$A$1:$H$1000,5,0),1))</f>
        <v/>
      </c>
      <c r="L326" s="103" t="str">
        <f>IF(D326="","",COUNTIF($K$2:K326,K326))</f>
        <v/>
      </c>
      <c r="M326" s="103" t="str">
        <f>IF(D326="","",VLOOKUP(D326,ENTRANTS!$A$1:$H$1000,4,0))</f>
        <v/>
      </c>
      <c r="N326" s="103" t="str">
        <f>IF(D326="","",COUNTIF($M$2:M326,M326))</f>
        <v/>
      </c>
      <c r="O326" s="108" t="str">
        <f>IF(D326="","",VLOOKUP(D326,ENTRANTS!$A$1:$H$1000,6,0))</f>
        <v/>
      </c>
      <c r="P326" s="86" t="str">
        <f t="shared" si="76"/>
        <v/>
      </c>
      <c r="Q326" s="31"/>
      <c r="R326" s="3" t="str">
        <f t="shared" si="77"/>
        <v/>
      </c>
      <c r="S326" s="4" t="str">
        <f>IF(D326="","",COUNTIF($R$2:R326,R326))</f>
        <v/>
      </c>
      <c r="T326" s="5" t="str">
        <f t="shared" si="69"/>
        <v/>
      </c>
      <c r="U326" s="35" t="str">
        <f>IF(AND(S326=4,K326="M",NOT(O326="Unattached")),SUMIF(R$2:R326,R326,L$2:L326),"")</f>
        <v/>
      </c>
      <c r="V326" s="5" t="str">
        <f t="shared" si="70"/>
        <v/>
      </c>
      <c r="W326" s="35" t="str">
        <f>IF(AND(S326=3,K326="F",NOT(O326="Unattached")),SUMIF(R$2:R326,R326,L$2:L326),"")</f>
        <v/>
      </c>
      <c r="X326" s="6" t="str">
        <f t="shared" si="73"/>
        <v/>
      </c>
      <c r="Y326" s="6" t="str">
        <f t="shared" si="78"/>
        <v/>
      </c>
      <c r="Z326" s="33" t="str">
        <f t="shared" si="74"/>
        <v xml:space="preserve"> </v>
      </c>
      <c r="AA326" s="33" t="str">
        <f>IF(K326="M",IF(S326&lt;&gt;4,"",VLOOKUP(CONCATENATE(R326," ",(S326-3)),$Z$2:AD326,5,0)),IF(S326&lt;&gt;3,"",VLOOKUP(CONCATENATE(R326," ",(S326-2)),$Z$2:AD326,5,0)))</f>
        <v/>
      </c>
      <c r="AB326" s="33" t="str">
        <f>IF(K326="M",IF(S326&lt;&gt;4,"",VLOOKUP(CONCATENATE(R326," ",(S326-2)),$Z$2:AD326,5,0)),IF(S326&lt;&gt;3,"",VLOOKUP(CONCATENATE(R326," ",(S326-1)),$Z$2:AD326,5,0)))</f>
        <v/>
      </c>
      <c r="AC326" s="33" t="str">
        <f>IF(K326="M",IF(S326&lt;&gt;4,"",VLOOKUP(CONCATENATE(R326," ",(S326-1)),$Z$2:AD326,5,0)),IF(S326&lt;&gt;3,"",VLOOKUP(CONCATENATE(R326," ",(S326)),$Z$2:AD326,5,0)))</f>
        <v/>
      </c>
      <c r="AD326" s="33" t="str">
        <f t="shared" si="79"/>
        <v/>
      </c>
    </row>
    <row r="327" spans="1:30" x14ac:dyDescent="0.25">
      <c r="A327" s="65" t="str">
        <f t="shared" si="71"/>
        <v/>
      </c>
      <c r="B327" s="65" t="str">
        <f t="shared" si="72"/>
        <v/>
      </c>
      <c r="C327" s="103">
        <v>326</v>
      </c>
      <c r="D327" s="99"/>
      <c r="E327" s="100">
        <f t="shared" si="80"/>
        <v>1</v>
      </c>
      <c r="F327" s="100"/>
      <c r="G327" s="100"/>
      <c r="H327" s="107" t="str">
        <f t="shared" si="75"/>
        <v/>
      </c>
      <c r="I327" s="108" t="str">
        <f>IF(D327="","",VLOOKUP(D327,ENTRANTS!$A$1:$H$1000,2,0))</f>
        <v/>
      </c>
      <c r="J327" s="108" t="str">
        <f>IF(D327="","",VLOOKUP(D327,ENTRANTS!$A$1:$H$1000,3,0))</f>
        <v/>
      </c>
      <c r="K327" s="103" t="str">
        <f>IF(D327="","",LEFT(VLOOKUP(D327,ENTRANTS!$A$1:$H$1000,5,0),1))</f>
        <v/>
      </c>
      <c r="L327" s="103" t="str">
        <f>IF(D327="","",COUNTIF($K$2:K327,K327))</f>
        <v/>
      </c>
      <c r="M327" s="103" t="str">
        <f>IF(D327="","",VLOOKUP(D327,ENTRANTS!$A$1:$H$1000,4,0))</f>
        <v/>
      </c>
      <c r="N327" s="103" t="str">
        <f>IF(D327="","",COUNTIF($M$2:M327,M327))</f>
        <v/>
      </c>
      <c r="O327" s="108" t="str">
        <f>IF(D327="","",VLOOKUP(D327,ENTRANTS!$A$1:$H$1000,6,0))</f>
        <v/>
      </c>
      <c r="P327" s="86" t="str">
        <f t="shared" si="76"/>
        <v/>
      </c>
      <c r="Q327" s="31"/>
      <c r="R327" s="3" t="str">
        <f t="shared" si="77"/>
        <v/>
      </c>
      <c r="S327" s="4" t="str">
        <f>IF(D327="","",COUNTIF($R$2:R327,R327))</f>
        <v/>
      </c>
      <c r="T327" s="5" t="str">
        <f t="shared" si="69"/>
        <v/>
      </c>
      <c r="U327" s="35" t="str">
        <f>IF(AND(S327=4,K327="M",NOT(O327="Unattached")),SUMIF(R$2:R327,R327,L$2:L327),"")</f>
        <v/>
      </c>
      <c r="V327" s="5" t="str">
        <f t="shared" si="70"/>
        <v/>
      </c>
      <c r="W327" s="35" t="str">
        <f>IF(AND(S327=3,K327="F",NOT(O327="Unattached")),SUMIF(R$2:R327,R327,L$2:L327),"")</f>
        <v/>
      </c>
      <c r="X327" s="6" t="str">
        <f t="shared" si="73"/>
        <v/>
      </c>
      <c r="Y327" s="6" t="str">
        <f t="shared" si="78"/>
        <v/>
      </c>
      <c r="Z327" s="33" t="str">
        <f t="shared" si="74"/>
        <v xml:space="preserve"> </v>
      </c>
      <c r="AA327" s="33" t="str">
        <f>IF(K327="M",IF(S327&lt;&gt;4,"",VLOOKUP(CONCATENATE(R327," ",(S327-3)),$Z$2:AD327,5,0)),IF(S327&lt;&gt;3,"",VLOOKUP(CONCATENATE(R327," ",(S327-2)),$Z$2:AD327,5,0)))</f>
        <v/>
      </c>
      <c r="AB327" s="33" t="str">
        <f>IF(K327="M",IF(S327&lt;&gt;4,"",VLOOKUP(CONCATENATE(R327," ",(S327-2)),$Z$2:AD327,5,0)),IF(S327&lt;&gt;3,"",VLOOKUP(CONCATENATE(R327," ",(S327-1)),$Z$2:AD327,5,0)))</f>
        <v/>
      </c>
      <c r="AC327" s="33" t="str">
        <f>IF(K327="M",IF(S327&lt;&gt;4,"",VLOOKUP(CONCATENATE(R327," ",(S327-1)),$Z$2:AD327,5,0)),IF(S327&lt;&gt;3,"",VLOOKUP(CONCATENATE(R327," ",(S327)),$Z$2:AD327,5,0)))</f>
        <v/>
      </c>
      <c r="AD327" s="33" t="str">
        <f t="shared" si="79"/>
        <v/>
      </c>
    </row>
    <row r="328" spans="1:30" x14ac:dyDescent="0.25">
      <c r="A328" s="65" t="str">
        <f t="shared" si="71"/>
        <v/>
      </c>
      <c r="B328" s="65" t="str">
        <f t="shared" si="72"/>
        <v/>
      </c>
      <c r="C328" s="103">
        <v>327</v>
      </c>
      <c r="D328" s="99"/>
      <c r="E328" s="100">
        <f t="shared" si="80"/>
        <v>1</v>
      </c>
      <c r="F328" s="100"/>
      <c r="G328" s="100"/>
      <c r="H328" s="107" t="str">
        <f t="shared" si="75"/>
        <v/>
      </c>
      <c r="I328" s="108" t="str">
        <f>IF(D328="","",VLOOKUP(D328,ENTRANTS!$A$1:$H$1000,2,0))</f>
        <v/>
      </c>
      <c r="J328" s="108" t="str">
        <f>IF(D328="","",VLOOKUP(D328,ENTRANTS!$A$1:$H$1000,3,0))</f>
        <v/>
      </c>
      <c r="K328" s="103" t="str">
        <f>IF(D328="","",LEFT(VLOOKUP(D328,ENTRANTS!$A$1:$H$1000,5,0),1))</f>
        <v/>
      </c>
      <c r="L328" s="103" t="str">
        <f>IF(D328="","",COUNTIF($K$2:K328,K328))</f>
        <v/>
      </c>
      <c r="M328" s="103" t="str">
        <f>IF(D328="","",VLOOKUP(D328,ENTRANTS!$A$1:$H$1000,4,0))</f>
        <v/>
      </c>
      <c r="N328" s="103" t="str">
        <f>IF(D328="","",COUNTIF($M$2:M328,M328))</f>
        <v/>
      </c>
      <c r="O328" s="108" t="str">
        <f>IF(D328="","",VLOOKUP(D328,ENTRANTS!$A$1:$H$1000,6,0))</f>
        <v/>
      </c>
      <c r="P328" s="86" t="str">
        <f t="shared" si="76"/>
        <v/>
      </c>
      <c r="Q328" s="31"/>
      <c r="R328" s="3" t="str">
        <f t="shared" si="77"/>
        <v/>
      </c>
      <c r="S328" s="4" t="str">
        <f>IF(D328="","",COUNTIF($R$2:R328,R328))</f>
        <v/>
      </c>
      <c r="T328" s="5" t="str">
        <f t="shared" si="69"/>
        <v/>
      </c>
      <c r="U328" s="35" t="str">
        <f>IF(AND(S328=4,K328="M",NOT(O328="Unattached")),SUMIF(R$2:R328,R328,L$2:L328),"")</f>
        <v/>
      </c>
      <c r="V328" s="5" t="str">
        <f t="shared" si="70"/>
        <v/>
      </c>
      <c r="W328" s="35" t="str">
        <f>IF(AND(S328=3,K328="F",NOT(O328="Unattached")),SUMIF(R$2:R328,R328,L$2:L328),"")</f>
        <v/>
      </c>
      <c r="X328" s="6" t="str">
        <f t="shared" si="73"/>
        <v/>
      </c>
      <c r="Y328" s="6" t="str">
        <f t="shared" si="78"/>
        <v/>
      </c>
      <c r="Z328" s="33" t="str">
        <f t="shared" si="74"/>
        <v xml:space="preserve"> </v>
      </c>
      <c r="AA328" s="33" t="str">
        <f>IF(K328="M",IF(S328&lt;&gt;4,"",VLOOKUP(CONCATENATE(R328," ",(S328-3)),$Z$2:AD328,5,0)),IF(S328&lt;&gt;3,"",VLOOKUP(CONCATENATE(R328," ",(S328-2)),$Z$2:AD328,5,0)))</f>
        <v/>
      </c>
      <c r="AB328" s="33" t="str">
        <f>IF(K328="M",IF(S328&lt;&gt;4,"",VLOOKUP(CONCATENATE(R328," ",(S328-2)),$Z$2:AD328,5,0)),IF(S328&lt;&gt;3,"",VLOOKUP(CONCATENATE(R328," ",(S328-1)),$Z$2:AD328,5,0)))</f>
        <v/>
      </c>
      <c r="AC328" s="33" t="str">
        <f>IF(K328="M",IF(S328&lt;&gt;4,"",VLOOKUP(CONCATENATE(R328," ",(S328-1)),$Z$2:AD328,5,0)),IF(S328&lt;&gt;3,"",VLOOKUP(CONCATENATE(R328," ",(S328)),$Z$2:AD328,5,0)))</f>
        <v/>
      </c>
      <c r="AD328" s="33" t="str">
        <f t="shared" si="79"/>
        <v/>
      </c>
    </row>
    <row r="329" spans="1:30" x14ac:dyDescent="0.25">
      <c r="A329" s="65" t="str">
        <f t="shared" si="71"/>
        <v/>
      </c>
      <c r="B329" s="65" t="str">
        <f t="shared" si="72"/>
        <v/>
      </c>
      <c r="C329" s="103">
        <v>328</v>
      </c>
      <c r="D329" s="99"/>
      <c r="E329" s="100">
        <f t="shared" si="80"/>
        <v>1</v>
      </c>
      <c r="F329" s="100"/>
      <c r="G329" s="100"/>
      <c r="H329" s="107" t="str">
        <f t="shared" si="75"/>
        <v/>
      </c>
      <c r="I329" s="108" t="str">
        <f>IF(D329="","",VLOOKUP(D329,ENTRANTS!$A$1:$H$1000,2,0))</f>
        <v/>
      </c>
      <c r="J329" s="108" t="str">
        <f>IF(D329="","",VLOOKUP(D329,ENTRANTS!$A$1:$H$1000,3,0))</f>
        <v/>
      </c>
      <c r="K329" s="103" t="str">
        <f>IF(D329="","",LEFT(VLOOKUP(D329,ENTRANTS!$A$1:$H$1000,5,0),1))</f>
        <v/>
      </c>
      <c r="L329" s="103" t="str">
        <f>IF(D329="","",COUNTIF($K$2:K329,K329))</f>
        <v/>
      </c>
      <c r="M329" s="103" t="str">
        <f>IF(D329="","",VLOOKUP(D329,ENTRANTS!$A$1:$H$1000,4,0))</f>
        <v/>
      </c>
      <c r="N329" s="103" t="str">
        <f>IF(D329="","",COUNTIF($M$2:M329,M329))</f>
        <v/>
      </c>
      <c r="O329" s="108" t="str">
        <f>IF(D329="","",VLOOKUP(D329,ENTRANTS!$A$1:$H$1000,6,0))</f>
        <v/>
      </c>
      <c r="P329" s="86" t="str">
        <f t="shared" si="76"/>
        <v/>
      </c>
      <c r="Q329" s="31"/>
      <c r="R329" s="3" t="str">
        <f t="shared" si="77"/>
        <v/>
      </c>
      <c r="S329" s="4" t="str">
        <f>IF(D329="","",COUNTIF($R$2:R329,R329))</f>
        <v/>
      </c>
      <c r="T329" s="5" t="str">
        <f t="shared" si="69"/>
        <v/>
      </c>
      <c r="U329" s="35" t="str">
        <f>IF(AND(S329=4,K329="M",NOT(O329="Unattached")),SUMIF(R$2:R329,R329,L$2:L329),"")</f>
        <v/>
      </c>
      <c r="V329" s="5" t="str">
        <f t="shared" si="70"/>
        <v/>
      </c>
      <c r="W329" s="35" t="str">
        <f>IF(AND(S329=3,K329="F",NOT(O329="Unattached")),SUMIF(R$2:R329,R329,L$2:L329),"")</f>
        <v/>
      </c>
      <c r="X329" s="6" t="str">
        <f t="shared" si="73"/>
        <v/>
      </c>
      <c r="Y329" s="6" t="str">
        <f t="shared" si="78"/>
        <v/>
      </c>
      <c r="Z329" s="33" t="str">
        <f t="shared" si="74"/>
        <v xml:space="preserve"> </v>
      </c>
      <c r="AA329" s="33" t="str">
        <f>IF(K329="M",IF(S329&lt;&gt;4,"",VLOOKUP(CONCATENATE(R329," ",(S329-3)),$Z$2:AD329,5,0)),IF(S329&lt;&gt;3,"",VLOOKUP(CONCATENATE(R329," ",(S329-2)),$Z$2:AD329,5,0)))</f>
        <v/>
      </c>
      <c r="AB329" s="33" t="str">
        <f>IF(K329="M",IF(S329&lt;&gt;4,"",VLOOKUP(CONCATENATE(R329," ",(S329-2)),$Z$2:AD329,5,0)),IF(S329&lt;&gt;3,"",VLOOKUP(CONCATENATE(R329," ",(S329-1)),$Z$2:AD329,5,0)))</f>
        <v/>
      </c>
      <c r="AC329" s="33" t="str">
        <f>IF(K329="M",IF(S329&lt;&gt;4,"",VLOOKUP(CONCATENATE(R329," ",(S329-1)),$Z$2:AD329,5,0)),IF(S329&lt;&gt;3,"",VLOOKUP(CONCATENATE(R329," ",(S329)),$Z$2:AD329,5,0)))</f>
        <v/>
      </c>
      <c r="AD329" s="33" t="str">
        <f t="shared" si="79"/>
        <v/>
      </c>
    </row>
    <row r="330" spans="1:30" x14ac:dyDescent="0.25">
      <c r="A330" s="65" t="str">
        <f t="shared" si="71"/>
        <v/>
      </c>
      <c r="B330" s="65" t="str">
        <f t="shared" si="72"/>
        <v/>
      </c>
      <c r="C330" s="103">
        <v>329</v>
      </c>
      <c r="D330" s="99"/>
      <c r="E330" s="100">
        <f t="shared" si="80"/>
        <v>1</v>
      </c>
      <c r="F330" s="100"/>
      <c r="G330" s="100"/>
      <c r="H330" s="107" t="str">
        <f t="shared" si="75"/>
        <v/>
      </c>
      <c r="I330" s="108" t="str">
        <f>IF(D330="","",VLOOKUP(D330,ENTRANTS!$A$1:$H$1000,2,0))</f>
        <v/>
      </c>
      <c r="J330" s="108" t="str">
        <f>IF(D330="","",VLOOKUP(D330,ENTRANTS!$A$1:$H$1000,3,0))</f>
        <v/>
      </c>
      <c r="K330" s="103" t="str">
        <f>IF(D330="","",LEFT(VLOOKUP(D330,ENTRANTS!$A$1:$H$1000,5,0),1))</f>
        <v/>
      </c>
      <c r="L330" s="103" t="str">
        <f>IF(D330="","",COUNTIF($K$2:K330,K330))</f>
        <v/>
      </c>
      <c r="M330" s="103" t="str">
        <f>IF(D330="","",VLOOKUP(D330,ENTRANTS!$A$1:$H$1000,4,0))</f>
        <v/>
      </c>
      <c r="N330" s="103" t="str">
        <f>IF(D330="","",COUNTIF($M$2:M330,M330))</f>
        <v/>
      </c>
      <c r="O330" s="108" t="str">
        <f>IF(D330="","",VLOOKUP(D330,ENTRANTS!$A$1:$H$1000,6,0))</f>
        <v/>
      </c>
      <c r="P330" s="86" t="str">
        <f t="shared" si="76"/>
        <v/>
      </c>
      <c r="Q330" s="31"/>
      <c r="R330" s="3" t="str">
        <f t="shared" si="77"/>
        <v/>
      </c>
      <c r="S330" s="4" t="str">
        <f>IF(D330="","",COUNTIF($R$2:R330,R330))</f>
        <v/>
      </c>
      <c r="T330" s="5" t="str">
        <f t="shared" si="69"/>
        <v/>
      </c>
      <c r="U330" s="35" t="str">
        <f>IF(AND(S330=4,K330="M",NOT(O330="Unattached")),SUMIF(R$2:R330,R330,L$2:L330),"")</f>
        <v/>
      </c>
      <c r="V330" s="5" t="str">
        <f t="shared" si="70"/>
        <v/>
      </c>
      <c r="W330" s="35" t="str">
        <f>IF(AND(S330=3,K330="F",NOT(O330="Unattached")),SUMIF(R$2:R330,R330,L$2:L330),"")</f>
        <v/>
      </c>
      <c r="X330" s="6" t="str">
        <f t="shared" si="73"/>
        <v/>
      </c>
      <c r="Y330" s="6" t="str">
        <f t="shared" si="78"/>
        <v/>
      </c>
      <c r="Z330" s="33" t="str">
        <f t="shared" si="74"/>
        <v xml:space="preserve"> </v>
      </c>
      <c r="AA330" s="33" t="str">
        <f>IF(K330="M",IF(S330&lt;&gt;4,"",VLOOKUP(CONCATENATE(R330," ",(S330-3)),$Z$2:AD330,5,0)),IF(S330&lt;&gt;3,"",VLOOKUP(CONCATENATE(R330," ",(S330-2)),$Z$2:AD330,5,0)))</f>
        <v/>
      </c>
      <c r="AB330" s="33" t="str">
        <f>IF(K330="M",IF(S330&lt;&gt;4,"",VLOOKUP(CONCATENATE(R330," ",(S330-2)),$Z$2:AD330,5,0)),IF(S330&lt;&gt;3,"",VLOOKUP(CONCATENATE(R330," ",(S330-1)),$Z$2:AD330,5,0)))</f>
        <v/>
      </c>
      <c r="AC330" s="33" t="str">
        <f>IF(K330="M",IF(S330&lt;&gt;4,"",VLOOKUP(CONCATENATE(R330," ",(S330-1)),$Z$2:AD330,5,0)),IF(S330&lt;&gt;3,"",VLOOKUP(CONCATENATE(R330," ",(S330)),$Z$2:AD330,5,0)))</f>
        <v/>
      </c>
      <c r="AD330" s="33" t="str">
        <f t="shared" si="79"/>
        <v/>
      </c>
    </row>
    <row r="331" spans="1:30" x14ac:dyDescent="0.25">
      <c r="A331" s="65" t="str">
        <f t="shared" si="71"/>
        <v/>
      </c>
      <c r="B331" s="65" t="str">
        <f t="shared" si="72"/>
        <v/>
      </c>
      <c r="C331" s="103">
        <v>330</v>
      </c>
      <c r="D331" s="99"/>
      <c r="E331" s="100">
        <f t="shared" si="80"/>
        <v>1</v>
      </c>
      <c r="F331" s="100"/>
      <c r="G331" s="100"/>
      <c r="H331" s="107" t="str">
        <f t="shared" si="75"/>
        <v/>
      </c>
      <c r="I331" s="108" t="str">
        <f>IF(D331="","",VLOOKUP(D331,ENTRANTS!$A$1:$H$1000,2,0))</f>
        <v/>
      </c>
      <c r="J331" s="108" t="str">
        <f>IF(D331="","",VLOOKUP(D331,ENTRANTS!$A$1:$H$1000,3,0))</f>
        <v/>
      </c>
      <c r="K331" s="103" t="str">
        <f>IF(D331="","",LEFT(VLOOKUP(D331,ENTRANTS!$A$1:$H$1000,5,0),1))</f>
        <v/>
      </c>
      <c r="L331" s="103" t="str">
        <f>IF(D331="","",COUNTIF($K$2:K331,K331))</f>
        <v/>
      </c>
      <c r="M331" s="103" t="str">
        <f>IF(D331="","",VLOOKUP(D331,ENTRANTS!$A$1:$H$1000,4,0))</f>
        <v/>
      </c>
      <c r="N331" s="103" t="str">
        <f>IF(D331="","",COUNTIF($M$2:M331,M331))</f>
        <v/>
      </c>
      <c r="O331" s="108" t="str">
        <f>IF(D331="","",VLOOKUP(D331,ENTRANTS!$A$1:$H$1000,6,0))</f>
        <v/>
      </c>
      <c r="P331" s="86" t="str">
        <f t="shared" si="76"/>
        <v/>
      </c>
      <c r="Q331" s="31"/>
      <c r="R331" s="3" t="str">
        <f t="shared" si="77"/>
        <v/>
      </c>
      <c r="S331" s="4" t="str">
        <f>IF(D331="","",COUNTIF($R$2:R331,R331))</f>
        <v/>
      </c>
      <c r="T331" s="5" t="str">
        <f t="shared" si="69"/>
        <v/>
      </c>
      <c r="U331" s="35" t="str">
        <f>IF(AND(S331=4,K331="M",NOT(O331="Unattached")),SUMIF(R$2:R331,R331,L$2:L331),"")</f>
        <v/>
      </c>
      <c r="V331" s="5" t="str">
        <f t="shared" si="70"/>
        <v/>
      </c>
      <c r="W331" s="35" t="str">
        <f>IF(AND(S331=3,K331="F",NOT(O331="Unattached")),SUMIF(R$2:R331,R331,L$2:L331),"")</f>
        <v/>
      </c>
      <c r="X331" s="6" t="str">
        <f t="shared" si="73"/>
        <v/>
      </c>
      <c r="Y331" s="6" t="str">
        <f t="shared" si="78"/>
        <v/>
      </c>
      <c r="Z331" s="33" t="str">
        <f t="shared" si="74"/>
        <v xml:space="preserve"> </v>
      </c>
      <c r="AA331" s="33" t="str">
        <f>IF(K331="M",IF(S331&lt;&gt;4,"",VLOOKUP(CONCATENATE(R331," ",(S331-3)),$Z$2:AD331,5,0)),IF(S331&lt;&gt;3,"",VLOOKUP(CONCATENATE(R331," ",(S331-2)),$Z$2:AD331,5,0)))</f>
        <v/>
      </c>
      <c r="AB331" s="33" t="str">
        <f>IF(K331="M",IF(S331&lt;&gt;4,"",VLOOKUP(CONCATENATE(R331," ",(S331-2)),$Z$2:AD331,5,0)),IF(S331&lt;&gt;3,"",VLOOKUP(CONCATENATE(R331," ",(S331-1)),$Z$2:AD331,5,0)))</f>
        <v/>
      </c>
      <c r="AC331" s="33" t="str">
        <f>IF(K331="M",IF(S331&lt;&gt;4,"",VLOOKUP(CONCATENATE(R331," ",(S331-1)),$Z$2:AD331,5,0)),IF(S331&lt;&gt;3,"",VLOOKUP(CONCATENATE(R331," ",(S331)),$Z$2:AD331,5,0)))</f>
        <v/>
      </c>
      <c r="AD331" s="33" t="str">
        <f t="shared" si="79"/>
        <v/>
      </c>
    </row>
    <row r="332" spans="1:30" x14ac:dyDescent="0.25">
      <c r="A332" s="65" t="str">
        <f t="shared" si="71"/>
        <v/>
      </c>
      <c r="B332" s="65" t="str">
        <f t="shared" si="72"/>
        <v/>
      </c>
      <c r="C332" s="103">
        <v>331</v>
      </c>
      <c r="D332" s="99"/>
      <c r="E332" s="100">
        <f t="shared" si="80"/>
        <v>1</v>
      </c>
      <c r="F332" s="100"/>
      <c r="G332" s="100"/>
      <c r="H332" s="107" t="str">
        <f t="shared" si="75"/>
        <v/>
      </c>
      <c r="I332" s="108" t="str">
        <f>IF(D332="","",VLOOKUP(D332,ENTRANTS!$A$1:$H$1000,2,0))</f>
        <v/>
      </c>
      <c r="J332" s="108" t="str">
        <f>IF(D332="","",VLOOKUP(D332,ENTRANTS!$A$1:$H$1000,3,0))</f>
        <v/>
      </c>
      <c r="K332" s="103" t="str">
        <f>IF(D332="","",LEFT(VLOOKUP(D332,ENTRANTS!$A$1:$H$1000,5,0),1))</f>
        <v/>
      </c>
      <c r="L332" s="103" t="str">
        <f>IF(D332="","",COUNTIF($K$2:K332,K332))</f>
        <v/>
      </c>
      <c r="M332" s="103" t="str">
        <f>IF(D332="","",VLOOKUP(D332,ENTRANTS!$A$1:$H$1000,4,0))</f>
        <v/>
      </c>
      <c r="N332" s="103" t="str">
        <f>IF(D332="","",COUNTIF($M$2:M332,M332))</f>
        <v/>
      </c>
      <c r="O332" s="108" t="str">
        <f>IF(D332="","",VLOOKUP(D332,ENTRANTS!$A$1:$H$1000,6,0))</f>
        <v/>
      </c>
      <c r="P332" s="86" t="str">
        <f t="shared" si="76"/>
        <v/>
      </c>
      <c r="Q332" s="31"/>
      <c r="R332" s="3" t="str">
        <f t="shared" si="77"/>
        <v/>
      </c>
      <c r="S332" s="4" t="str">
        <f>IF(D332="","",COUNTIF($R$2:R332,R332))</f>
        <v/>
      </c>
      <c r="T332" s="5" t="str">
        <f t="shared" si="69"/>
        <v/>
      </c>
      <c r="U332" s="35" t="str">
        <f>IF(AND(S332=4,K332="M",NOT(O332="Unattached")),SUMIF(R$2:R332,R332,L$2:L332),"")</f>
        <v/>
      </c>
      <c r="V332" s="5" t="str">
        <f t="shared" si="70"/>
        <v/>
      </c>
      <c r="W332" s="35" t="str">
        <f>IF(AND(S332=3,K332="F",NOT(O332="Unattached")),SUMIF(R$2:R332,R332,L$2:L332),"")</f>
        <v/>
      </c>
      <c r="X332" s="6" t="str">
        <f t="shared" si="73"/>
        <v/>
      </c>
      <c r="Y332" s="6" t="str">
        <f t="shared" si="78"/>
        <v/>
      </c>
      <c r="Z332" s="33" t="str">
        <f t="shared" si="74"/>
        <v xml:space="preserve"> </v>
      </c>
      <c r="AA332" s="33" t="str">
        <f>IF(K332="M",IF(S332&lt;&gt;4,"",VLOOKUP(CONCATENATE(R332," ",(S332-3)),$Z$2:AD332,5,0)),IF(S332&lt;&gt;3,"",VLOOKUP(CONCATENATE(R332," ",(S332-2)),$Z$2:AD332,5,0)))</f>
        <v/>
      </c>
      <c r="AB332" s="33" t="str">
        <f>IF(K332="M",IF(S332&lt;&gt;4,"",VLOOKUP(CONCATENATE(R332," ",(S332-2)),$Z$2:AD332,5,0)),IF(S332&lt;&gt;3,"",VLOOKUP(CONCATENATE(R332," ",(S332-1)),$Z$2:AD332,5,0)))</f>
        <v/>
      </c>
      <c r="AC332" s="33" t="str">
        <f>IF(K332="M",IF(S332&lt;&gt;4,"",VLOOKUP(CONCATENATE(R332," ",(S332-1)),$Z$2:AD332,5,0)),IF(S332&lt;&gt;3,"",VLOOKUP(CONCATENATE(R332," ",(S332)),$Z$2:AD332,5,0)))</f>
        <v/>
      </c>
      <c r="AD332" s="33" t="str">
        <f t="shared" si="79"/>
        <v/>
      </c>
    </row>
    <row r="333" spans="1:30" x14ac:dyDescent="0.25">
      <c r="A333" s="65" t="str">
        <f t="shared" si="71"/>
        <v/>
      </c>
      <c r="B333" s="65" t="str">
        <f t="shared" si="72"/>
        <v/>
      </c>
      <c r="C333" s="103">
        <v>332</v>
      </c>
      <c r="D333" s="99"/>
      <c r="E333" s="100">
        <f t="shared" si="80"/>
        <v>1</v>
      </c>
      <c r="F333" s="100"/>
      <c r="G333" s="100"/>
      <c r="H333" s="107" t="str">
        <f t="shared" si="75"/>
        <v/>
      </c>
      <c r="I333" s="108" t="str">
        <f>IF(D333="","",VLOOKUP(D333,ENTRANTS!$A$1:$H$1000,2,0))</f>
        <v/>
      </c>
      <c r="J333" s="108" t="str">
        <f>IF(D333="","",VLOOKUP(D333,ENTRANTS!$A$1:$H$1000,3,0))</f>
        <v/>
      </c>
      <c r="K333" s="103" t="str">
        <f>IF(D333="","",LEFT(VLOOKUP(D333,ENTRANTS!$A$1:$H$1000,5,0),1))</f>
        <v/>
      </c>
      <c r="L333" s="103" t="str">
        <f>IF(D333="","",COUNTIF($K$2:K333,K333))</f>
        <v/>
      </c>
      <c r="M333" s="103" t="str">
        <f>IF(D333="","",VLOOKUP(D333,ENTRANTS!$A$1:$H$1000,4,0))</f>
        <v/>
      </c>
      <c r="N333" s="103" t="str">
        <f>IF(D333="","",COUNTIF($M$2:M333,M333))</f>
        <v/>
      </c>
      <c r="O333" s="108" t="str">
        <f>IF(D333="","",VLOOKUP(D333,ENTRANTS!$A$1:$H$1000,6,0))</f>
        <v/>
      </c>
      <c r="P333" s="86" t="str">
        <f t="shared" si="76"/>
        <v/>
      </c>
      <c r="Q333" s="31"/>
      <c r="R333" s="3" t="str">
        <f t="shared" si="77"/>
        <v/>
      </c>
      <c r="S333" s="4" t="str">
        <f>IF(D333="","",COUNTIF($R$2:R333,R333))</f>
        <v/>
      </c>
      <c r="T333" s="5" t="str">
        <f t="shared" si="69"/>
        <v/>
      </c>
      <c r="U333" s="35" t="str">
        <f>IF(AND(S333=4,K333="M",NOT(O333="Unattached")),SUMIF(R$2:R333,R333,L$2:L333),"")</f>
        <v/>
      </c>
      <c r="V333" s="5" t="str">
        <f t="shared" si="70"/>
        <v/>
      </c>
      <c r="W333" s="35" t="str">
        <f>IF(AND(S333=3,K333="F",NOT(O333="Unattached")),SUMIF(R$2:R333,R333,L$2:L333),"")</f>
        <v/>
      </c>
      <c r="X333" s="6" t="str">
        <f t="shared" si="73"/>
        <v/>
      </c>
      <c r="Y333" s="6" t="str">
        <f t="shared" si="78"/>
        <v/>
      </c>
      <c r="Z333" s="33" t="str">
        <f t="shared" si="74"/>
        <v xml:space="preserve"> </v>
      </c>
      <c r="AA333" s="33" t="str">
        <f>IF(K333="M",IF(S333&lt;&gt;4,"",VLOOKUP(CONCATENATE(R333," ",(S333-3)),$Z$2:AD333,5,0)),IF(S333&lt;&gt;3,"",VLOOKUP(CONCATENATE(R333," ",(S333-2)),$Z$2:AD333,5,0)))</f>
        <v/>
      </c>
      <c r="AB333" s="33" t="str">
        <f>IF(K333="M",IF(S333&lt;&gt;4,"",VLOOKUP(CONCATENATE(R333," ",(S333-2)),$Z$2:AD333,5,0)),IF(S333&lt;&gt;3,"",VLOOKUP(CONCATENATE(R333," ",(S333-1)),$Z$2:AD333,5,0)))</f>
        <v/>
      </c>
      <c r="AC333" s="33" t="str">
        <f>IF(K333="M",IF(S333&lt;&gt;4,"",VLOOKUP(CONCATENATE(R333," ",(S333-1)),$Z$2:AD333,5,0)),IF(S333&lt;&gt;3,"",VLOOKUP(CONCATENATE(R333," ",(S333)),$Z$2:AD333,5,0)))</f>
        <v/>
      </c>
      <c r="AD333" s="33" t="str">
        <f t="shared" si="79"/>
        <v/>
      </c>
    </row>
    <row r="334" spans="1:30" x14ac:dyDescent="0.25">
      <c r="A334" s="65" t="str">
        <f t="shared" si="71"/>
        <v/>
      </c>
      <c r="B334" s="65" t="str">
        <f t="shared" si="72"/>
        <v/>
      </c>
      <c r="C334" s="103">
        <v>333</v>
      </c>
      <c r="D334" s="99"/>
      <c r="E334" s="100">
        <f t="shared" si="80"/>
        <v>1</v>
      </c>
      <c r="F334" s="100"/>
      <c r="G334" s="100"/>
      <c r="H334" s="107" t="str">
        <f t="shared" si="75"/>
        <v/>
      </c>
      <c r="I334" s="108" t="str">
        <f>IF(D334="","",VLOOKUP(D334,ENTRANTS!$A$1:$H$1000,2,0))</f>
        <v/>
      </c>
      <c r="J334" s="108" t="str">
        <f>IF(D334="","",VLOOKUP(D334,ENTRANTS!$A$1:$H$1000,3,0))</f>
        <v/>
      </c>
      <c r="K334" s="103" t="str">
        <f>IF(D334="","",LEFT(VLOOKUP(D334,ENTRANTS!$A$1:$H$1000,5,0),1))</f>
        <v/>
      </c>
      <c r="L334" s="103" t="str">
        <f>IF(D334="","",COUNTIF($K$2:K334,K334))</f>
        <v/>
      </c>
      <c r="M334" s="103" t="str">
        <f>IF(D334="","",VLOOKUP(D334,ENTRANTS!$A$1:$H$1000,4,0))</f>
        <v/>
      </c>
      <c r="N334" s="103" t="str">
        <f>IF(D334="","",COUNTIF($M$2:M334,M334))</f>
        <v/>
      </c>
      <c r="O334" s="108" t="str">
        <f>IF(D334="","",VLOOKUP(D334,ENTRANTS!$A$1:$H$1000,6,0))</f>
        <v/>
      </c>
      <c r="P334" s="86" t="str">
        <f t="shared" si="76"/>
        <v/>
      </c>
      <c r="Q334" s="31"/>
      <c r="R334" s="3" t="str">
        <f t="shared" si="77"/>
        <v/>
      </c>
      <c r="S334" s="4" t="str">
        <f>IF(D334="","",COUNTIF($R$2:R334,R334))</f>
        <v/>
      </c>
      <c r="T334" s="5" t="str">
        <f t="shared" si="69"/>
        <v/>
      </c>
      <c r="U334" s="35" t="str">
        <f>IF(AND(S334=4,K334="M",NOT(O334="Unattached")),SUMIF(R$2:R334,R334,L$2:L334),"")</f>
        <v/>
      </c>
      <c r="V334" s="5" t="str">
        <f t="shared" si="70"/>
        <v/>
      </c>
      <c r="W334" s="35" t="str">
        <f>IF(AND(S334=3,K334="F",NOT(O334="Unattached")),SUMIF(R$2:R334,R334,L$2:L334),"")</f>
        <v/>
      </c>
      <c r="X334" s="6" t="str">
        <f t="shared" si="73"/>
        <v/>
      </c>
      <c r="Y334" s="6" t="str">
        <f t="shared" si="78"/>
        <v/>
      </c>
      <c r="Z334" s="33" t="str">
        <f t="shared" si="74"/>
        <v xml:space="preserve"> </v>
      </c>
      <c r="AA334" s="33" t="str">
        <f>IF(K334="M",IF(S334&lt;&gt;4,"",VLOOKUP(CONCATENATE(R334," ",(S334-3)),$Z$2:AD334,5,0)),IF(S334&lt;&gt;3,"",VLOOKUP(CONCATENATE(R334," ",(S334-2)),$Z$2:AD334,5,0)))</f>
        <v/>
      </c>
      <c r="AB334" s="33" t="str">
        <f>IF(K334="M",IF(S334&lt;&gt;4,"",VLOOKUP(CONCATENATE(R334," ",(S334-2)),$Z$2:AD334,5,0)),IF(S334&lt;&gt;3,"",VLOOKUP(CONCATENATE(R334," ",(S334-1)),$Z$2:AD334,5,0)))</f>
        <v/>
      </c>
      <c r="AC334" s="33" t="str">
        <f>IF(K334="M",IF(S334&lt;&gt;4,"",VLOOKUP(CONCATENATE(R334," ",(S334-1)),$Z$2:AD334,5,0)),IF(S334&lt;&gt;3,"",VLOOKUP(CONCATENATE(R334," ",(S334)),$Z$2:AD334,5,0)))</f>
        <v/>
      </c>
      <c r="AD334" s="33" t="str">
        <f t="shared" si="79"/>
        <v/>
      </c>
    </row>
    <row r="335" spans="1:30" x14ac:dyDescent="0.25">
      <c r="A335" s="65" t="str">
        <f t="shared" si="71"/>
        <v/>
      </c>
      <c r="B335" s="65" t="str">
        <f t="shared" si="72"/>
        <v/>
      </c>
      <c r="C335" s="103">
        <v>334</v>
      </c>
      <c r="D335" s="99"/>
      <c r="E335" s="100">
        <f t="shared" si="80"/>
        <v>1</v>
      </c>
      <c r="F335" s="100"/>
      <c r="G335" s="100"/>
      <c r="H335" s="107" t="str">
        <f t="shared" si="75"/>
        <v/>
      </c>
      <c r="I335" s="108" t="str">
        <f>IF(D335="","",VLOOKUP(D335,ENTRANTS!$A$1:$H$1000,2,0))</f>
        <v/>
      </c>
      <c r="J335" s="108" t="str">
        <f>IF(D335="","",VLOOKUP(D335,ENTRANTS!$A$1:$H$1000,3,0))</f>
        <v/>
      </c>
      <c r="K335" s="103" t="str">
        <f>IF(D335="","",LEFT(VLOOKUP(D335,ENTRANTS!$A$1:$H$1000,5,0),1))</f>
        <v/>
      </c>
      <c r="L335" s="103" t="str">
        <f>IF(D335="","",COUNTIF($K$2:K335,K335))</f>
        <v/>
      </c>
      <c r="M335" s="103" t="str">
        <f>IF(D335="","",VLOOKUP(D335,ENTRANTS!$A$1:$H$1000,4,0))</f>
        <v/>
      </c>
      <c r="N335" s="103" t="str">
        <f>IF(D335="","",COUNTIF($M$2:M335,M335))</f>
        <v/>
      </c>
      <c r="O335" s="108" t="str">
        <f>IF(D335="","",VLOOKUP(D335,ENTRANTS!$A$1:$H$1000,6,0))</f>
        <v/>
      </c>
      <c r="P335" s="86" t="str">
        <f t="shared" si="76"/>
        <v/>
      </c>
      <c r="Q335" s="31"/>
      <c r="R335" s="3" t="str">
        <f t="shared" si="77"/>
        <v/>
      </c>
      <c r="S335" s="4" t="str">
        <f>IF(D335="","",COUNTIF($R$2:R335,R335))</f>
        <v/>
      </c>
      <c r="T335" s="5" t="str">
        <f t="shared" si="69"/>
        <v/>
      </c>
      <c r="U335" s="35" t="str">
        <f>IF(AND(S335=4,K335="M",NOT(O335="Unattached")),SUMIF(R$2:R335,R335,L$2:L335),"")</f>
        <v/>
      </c>
      <c r="V335" s="5" t="str">
        <f t="shared" si="70"/>
        <v/>
      </c>
      <c r="W335" s="35" t="str">
        <f>IF(AND(S335=3,K335="F",NOT(O335="Unattached")),SUMIF(R$2:R335,R335,L$2:L335),"")</f>
        <v/>
      </c>
      <c r="X335" s="6" t="str">
        <f t="shared" si="73"/>
        <v/>
      </c>
      <c r="Y335" s="6" t="str">
        <f t="shared" si="78"/>
        <v/>
      </c>
      <c r="Z335" s="33" t="str">
        <f t="shared" si="74"/>
        <v xml:space="preserve"> </v>
      </c>
      <c r="AA335" s="33" t="str">
        <f>IF(K335="M",IF(S335&lt;&gt;4,"",VLOOKUP(CONCATENATE(R335," ",(S335-3)),$Z$2:AD335,5,0)),IF(S335&lt;&gt;3,"",VLOOKUP(CONCATENATE(R335," ",(S335-2)),$Z$2:AD335,5,0)))</f>
        <v/>
      </c>
      <c r="AB335" s="33" t="str">
        <f>IF(K335="M",IF(S335&lt;&gt;4,"",VLOOKUP(CONCATENATE(R335," ",(S335-2)),$Z$2:AD335,5,0)),IF(S335&lt;&gt;3,"",VLOOKUP(CONCATENATE(R335," ",(S335-1)),$Z$2:AD335,5,0)))</f>
        <v/>
      </c>
      <c r="AC335" s="33" t="str">
        <f>IF(K335="M",IF(S335&lt;&gt;4,"",VLOOKUP(CONCATENATE(R335," ",(S335-1)),$Z$2:AD335,5,0)),IF(S335&lt;&gt;3,"",VLOOKUP(CONCATENATE(R335," ",(S335)),$Z$2:AD335,5,0)))</f>
        <v/>
      </c>
      <c r="AD335" s="33" t="str">
        <f t="shared" si="79"/>
        <v/>
      </c>
    </row>
    <row r="336" spans="1:30" x14ac:dyDescent="0.25">
      <c r="A336" s="65" t="str">
        <f t="shared" si="71"/>
        <v/>
      </c>
      <c r="B336" s="65" t="str">
        <f t="shared" si="72"/>
        <v/>
      </c>
      <c r="C336" s="103">
        <v>335</v>
      </c>
      <c r="D336" s="99"/>
      <c r="E336" s="100">
        <f t="shared" si="80"/>
        <v>1</v>
      </c>
      <c r="F336" s="100"/>
      <c r="G336" s="100"/>
      <c r="H336" s="107" t="str">
        <f t="shared" si="75"/>
        <v/>
      </c>
      <c r="I336" s="108" t="str">
        <f>IF(D336="","",VLOOKUP(D336,ENTRANTS!$A$1:$H$1000,2,0))</f>
        <v/>
      </c>
      <c r="J336" s="108" t="str">
        <f>IF(D336="","",VLOOKUP(D336,ENTRANTS!$A$1:$H$1000,3,0))</f>
        <v/>
      </c>
      <c r="K336" s="103" t="str">
        <f>IF(D336="","",LEFT(VLOOKUP(D336,ENTRANTS!$A$1:$H$1000,5,0),1))</f>
        <v/>
      </c>
      <c r="L336" s="103" t="str">
        <f>IF(D336="","",COUNTIF($K$2:K336,K336))</f>
        <v/>
      </c>
      <c r="M336" s="103" t="str">
        <f>IF(D336="","",VLOOKUP(D336,ENTRANTS!$A$1:$H$1000,4,0))</f>
        <v/>
      </c>
      <c r="N336" s="103" t="str">
        <f>IF(D336="","",COUNTIF($M$2:M336,M336))</f>
        <v/>
      </c>
      <c r="O336" s="108" t="str">
        <f>IF(D336="","",VLOOKUP(D336,ENTRANTS!$A$1:$H$1000,6,0))</f>
        <v/>
      </c>
      <c r="P336" s="86" t="str">
        <f t="shared" si="76"/>
        <v/>
      </c>
      <c r="Q336" s="31"/>
      <c r="R336" s="3" t="str">
        <f t="shared" si="77"/>
        <v/>
      </c>
      <c r="S336" s="4" t="str">
        <f>IF(D336="","",COUNTIF($R$2:R336,R336))</f>
        <v/>
      </c>
      <c r="T336" s="5" t="str">
        <f t="shared" si="69"/>
        <v/>
      </c>
      <c r="U336" s="35" t="str">
        <f>IF(AND(S336=4,K336="M",NOT(O336="Unattached")),SUMIF(R$2:R336,R336,L$2:L336),"")</f>
        <v/>
      </c>
      <c r="V336" s="5" t="str">
        <f t="shared" si="70"/>
        <v/>
      </c>
      <c r="W336" s="35" t="str">
        <f>IF(AND(S336=3,K336="F",NOT(O336="Unattached")),SUMIF(R$2:R336,R336,L$2:L336),"")</f>
        <v/>
      </c>
      <c r="X336" s="6" t="str">
        <f t="shared" si="73"/>
        <v/>
      </c>
      <c r="Y336" s="6" t="str">
        <f t="shared" si="78"/>
        <v/>
      </c>
      <c r="Z336" s="33" t="str">
        <f t="shared" si="74"/>
        <v xml:space="preserve"> </v>
      </c>
      <c r="AA336" s="33" t="str">
        <f>IF(K336="M",IF(S336&lt;&gt;4,"",VLOOKUP(CONCATENATE(R336," ",(S336-3)),$Z$2:AD336,5,0)),IF(S336&lt;&gt;3,"",VLOOKUP(CONCATENATE(R336," ",(S336-2)),$Z$2:AD336,5,0)))</f>
        <v/>
      </c>
      <c r="AB336" s="33" t="str">
        <f>IF(K336="M",IF(S336&lt;&gt;4,"",VLOOKUP(CONCATENATE(R336," ",(S336-2)),$Z$2:AD336,5,0)),IF(S336&lt;&gt;3,"",VLOOKUP(CONCATENATE(R336," ",(S336-1)),$Z$2:AD336,5,0)))</f>
        <v/>
      </c>
      <c r="AC336" s="33" t="str">
        <f>IF(K336="M",IF(S336&lt;&gt;4,"",VLOOKUP(CONCATENATE(R336," ",(S336-1)),$Z$2:AD336,5,0)),IF(S336&lt;&gt;3,"",VLOOKUP(CONCATENATE(R336," ",(S336)),$Z$2:AD336,5,0)))</f>
        <v/>
      </c>
      <c r="AD336" s="33" t="str">
        <f t="shared" si="79"/>
        <v/>
      </c>
    </row>
    <row r="337" spans="1:30" x14ac:dyDescent="0.25">
      <c r="A337" s="65" t="str">
        <f t="shared" si="71"/>
        <v/>
      </c>
      <c r="B337" s="65" t="str">
        <f t="shared" si="72"/>
        <v/>
      </c>
      <c r="C337" s="103">
        <v>336</v>
      </c>
      <c r="D337" s="99"/>
      <c r="E337" s="100">
        <f t="shared" si="80"/>
        <v>1</v>
      </c>
      <c r="F337" s="100"/>
      <c r="G337" s="100"/>
      <c r="H337" s="107" t="str">
        <f t="shared" si="75"/>
        <v/>
      </c>
      <c r="I337" s="108" t="str">
        <f>IF(D337="","",VLOOKUP(D337,ENTRANTS!$A$1:$H$1000,2,0))</f>
        <v/>
      </c>
      <c r="J337" s="108" t="str">
        <f>IF(D337="","",VLOOKUP(D337,ENTRANTS!$A$1:$H$1000,3,0))</f>
        <v/>
      </c>
      <c r="K337" s="103" t="str">
        <f>IF(D337="","",LEFT(VLOOKUP(D337,ENTRANTS!$A$1:$H$1000,5,0),1))</f>
        <v/>
      </c>
      <c r="L337" s="103" t="str">
        <f>IF(D337="","",COUNTIF($K$2:K337,K337))</f>
        <v/>
      </c>
      <c r="M337" s="103" t="str">
        <f>IF(D337="","",VLOOKUP(D337,ENTRANTS!$A$1:$H$1000,4,0))</f>
        <v/>
      </c>
      <c r="N337" s="103" t="str">
        <f>IF(D337="","",COUNTIF($M$2:M337,M337))</f>
        <v/>
      </c>
      <c r="O337" s="108" t="str">
        <f>IF(D337="","",VLOOKUP(D337,ENTRANTS!$A$1:$H$1000,6,0))</f>
        <v/>
      </c>
      <c r="P337" s="86" t="str">
        <f t="shared" si="76"/>
        <v/>
      </c>
      <c r="Q337" s="31"/>
      <c r="R337" s="3" t="str">
        <f t="shared" si="77"/>
        <v/>
      </c>
      <c r="S337" s="4" t="str">
        <f>IF(D337="","",COUNTIF($R$2:R337,R337))</f>
        <v/>
      </c>
      <c r="T337" s="5" t="str">
        <f t="shared" si="69"/>
        <v/>
      </c>
      <c r="U337" s="35" t="str">
        <f>IF(AND(S337=4,K337="M",NOT(O337="Unattached")),SUMIF(R$2:R337,R337,L$2:L337),"")</f>
        <v/>
      </c>
      <c r="V337" s="5" t="str">
        <f t="shared" si="70"/>
        <v/>
      </c>
      <c r="W337" s="35" t="str">
        <f>IF(AND(S337=3,K337="F",NOT(O337="Unattached")),SUMIF(R$2:R337,R337,L$2:L337),"")</f>
        <v/>
      </c>
      <c r="X337" s="6" t="str">
        <f t="shared" si="73"/>
        <v/>
      </c>
      <c r="Y337" s="6" t="str">
        <f t="shared" si="78"/>
        <v/>
      </c>
      <c r="Z337" s="33" t="str">
        <f t="shared" si="74"/>
        <v xml:space="preserve"> </v>
      </c>
      <c r="AA337" s="33" t="str">
        <f>IF(K337="M",IF(S337&lt;&gt;4,"",VLOOKUP(CONCATENATE(R337," ",(S337-3)),$Z$2:AD337,5,0)),IF(S337&lt;&gt;3,"",VLOOKUP(CONCATENATE(R337," ",(S337-2)),$Z$2:AD337,5,0)))</f>
        <v/>
      </c>
      <c r="AB337" s="33" t="str">
        <f>IF(K337="M",IF(S337&lt;&gt;4,"",VLOOKUP(CONCATENATE(R337," ",(S337-2)),$Z$2:AD337,5,0)),IF(S337&lt;&gt;3,"",VLOOKUP(CONCATENATE(R337," ",(S337-1)),$Z$2:AD337,5,0)))</f>
        <v/>
      </c>
      <c r="AC337" s="33" t="str">
        <f>IF(K337="M",IF(S337&lt;&gt;4,"",VLOOKUP(CONCATENATE(R337," ",(S337-1)),$Z$2:AD337,5,0)),IF(S337&lt;&gt;3,"",VLOOKUP(CONCATENATE(R337," ",(S337)),$Z$2:AD337,5,0)))</f>
        <v/>
      </c>
      <c r="AD337" s="33" t="str">
        <f t="shared" si="79"/>
        <v/>
      </c>
    </row>
    <row r="338" spans="1:30" x14ac:dyDescent="0.25">
      <c r="A338" s="65" t="str">
        <f t="shared" si="71"/>
        <v/>
      </c>
      <c r="B338" s="65" t="str">
        <f t="shared" si="72"/>
        <v/>
      </c>
      <c r="C338" s="103">
        <v>337</v>
      </c>
      <c r="D338" s="99"/>
      <c r="E338" s="100">
        <f t="shared" si="80"/>
        <v>1</v>
      </c>
      <c r="F338" s="100"/>
      <c r="G338" s="100"/>
      <c r="H338" s="107" t="str">
        <f t="shared" si="75"/>
        <v/>
      </c>
      <c r="I338" s="108" t="str">
        <f>IF(D338="","",VLOOKUP(D338,ENTRANTS!$A$1:$H$1000,2,0))</f>
        <v/>
      </c>
      <c r="J338" s="108" t="str">
        <f>IF(D338="","",VLOOKUP(D338,ENTRANTS!$A$1:$H$1000,3,0))</f>
        <v/>
      </c>
      <c r="K338" s="103" t="str">
        <f>IF(D338="","",LEFT(VLOOKUP(D338,ENTRANTS!$A$1:$H$1000,5,0),1))</f>
        <v/>
      </c>
      <c r="L338" s="103" t="str">
        <f>IF(D338="","",COUNTIF($K$2:K338,K338))</f>
        <v/>
      </c>
      <c r="M338" s="103" t="str">
        <f>IF(D338="","",VLOOKUP(D338,ENTRANTS!$A$1:$H$1000,4,0))</f>
        <v/>
      </c>
      <c r="N338" s="103" t="str">
        <f>IF(D338="","",COUNTIF($M$2:M338,M338))</f>
        <v/>
      </c>
      <c r="O338" s="108" t="str">
        <f>IF(D338="","",VLOOKUP(D338,ENTRANTS!$A$1:$H$1000,6,0))</f>
        <v/>
      </c>
      <c r="P338" s="86" t="str">
        <f t="shared" si="76"/>
        <v/>
      </c>
      <c r="Q338" s="31"/>
      <c r="R338" s="3" t="str">
        <f t="shared" si="77"/>
        <v/>
      </c>
      <c r="S338" s="4" t="str">
        <f>IF(D338="","",COUNTIF($R$2:R338,R338))</f>
        <v/>
      </c>
      <c r="T338" s="5" t="str">
        <f t="shared" si="69"/>
        <v/>
      </c>
      <c r="U338" s="35" t="str">
        <f>IF(AND(S338=4,K338="M",NOT(O338="Unattached")),SUMIF(R$2:R338,R338,L$2:L338),"")</f>
        <v/>
      </c>
      <c r="V338" s="5" t="str">
        <f t="shared" si="70"/>
        <v/>
      </c>
      <c r="W338" s="35" t="str">
        <f>IF(AND(S338=3,K338="F",NOT(O338="Unattached")),SUMIF(R$2:R338,R338,L$2:L338),"")</f>
        <v/>
      </c>
      <c r="X338" s="6" t="str">
        <f t="shared" si="73"/>
        <v/>
      </c>
      <c r="Y338" s="6" t="str">
        <f t="shared" si="78"/>
        <v/>
      </c>
      <c r="Z338" s="33" t="str">
        <f t="shared" si="74"/>
        <v xml:space="preserve"> </v>
      </c>
      <c r="AA338" s="33" t="str">
        <f>IF(K338="M",IF(S338&lt;&gt;4,"",VLOOKUP(CONCATENATE(R338," ",(S338-3)),$Z$2:AD338,5,0)),IF(S338&lt;&gt;3,"",VLOOKUP(CONCATENATE(R338," ",(S338-2)),$Z$2:AD338,5,0)))</f>
        <v/>
      </c>
      <c r="AB338" s="33" t="str">
        <f>IF(K338="M",IF(S338&lt;&gt;4,"",VLOOKUP(CONCATENATE(R338," ",(S338-2)),$Z$2:AD338,5,0)),IF(S338&lt;&gt;3,"",VLOOKUP(CONCATENATE(R338," ",(S338-1)),$Z$2:AD338,5,0)))</f>
        <v/>
      </c>
      <c r="AC338" s="33" t="str">
        <f>IF(K338="M",IF(S338&lt;&gt;4,"",VLOOKUP(CONCATENATE(R338," ",(S338-1)),$Z$2:AD338,5,0)),IF(S338&lt;&gt;3,"",VLOOKUP(CONCATENATE(R338," ",(S338)),$Z$2:AD338,5,0)))</f>
        <v/>
      </c>
      <c r="AD338" s="33" t="str">
        <f t="shared" si="79"/>
        <v/>
      </c>
    </row>
    <row r="339" spans="1:30" x14ac:dyDescent="0.25">
      <c r="A339" s="65" t="str">
        <f t="shared" si="71"/>
        <v/>
      </c>
      <c r="B339" s="65" t="str">
        <f t="shared" si="72"/>
        <v/>
      </c>
      <c r="C339" s="103">
        <v>338</v>
      </c>
      <c r="D339" s="99"/>
      <c r="E339" s="100">
        <f t="shared" si="80"/>
        <v>1</v>
      </c>
      <c r="F339" s="100"/>
      <c r="G339" s="100"/>
      <c r="H339" s="107" t="str">
        <f t="shared" si="75"/>
        <v/>
      </c>
      <c r="I339" s="108" t="str">
        <f>IF(D339="","",VLOOKUP(D339,ENTRANTS!$A$1:$H$1000,2,0))</f>
        <v/>
      </c>
      <c r="J339" s="108" t="str">
        <f>IF(D339="","",VLOOKUP(D339,ENTRANTS!$A$1:$H$1000,3,0))</f>
        <v/>
      </c>
      <c r="K339" s="103" t="str">
        <f>IF(D339="","",LEFT(VLOOKUP(D339,ENTRANTS!$A$1:$H$1000,5,0),1))</f>
        <v/>
      </c>
      <c r="L339" s="103" t="str">
        <f>IF(D339="","",COUNTIF($K$2:K339,K339))</f>
        <v/>
      </c>
      <c r="M339" s="103" t="str">
        <f>IF(D339="","",VLOOKUP(D339,ENTRANTS!$A$1:$H$1000,4,0))</f>
        <v/>
      </c>
      <c r="N339" s="103" t="str">
        <f>IF(D339="","",COUNTIF($M$2:M339,M339))</f>
        <v/>
      </c>
      <c r="O339" s="108" t="str">
        <f>IF(D339="","",VLOOKUP(D339,ENTRANTS!$A$1:$H$1000,6,0))</f>
        <v/>
      </c>
      <c r="P339" s="86" t="str">
        <f t="shared" si="76"/>
        <v/>
      </c>
      <c r="Q339" s="31"/>
      <c r="R339" s="3" t="str">
        <f t="shared" si="77"/>
        <v/>
      </c>
      <c r="S339" s="4" t="str">
        <f>IF(D339="","",COUNTIF($R$2:R339,R339))</f>
        <v/>
      </c>
      <c r="T339" s="5" t="str">
        <f t="shared" si="69"/>
        <v/>
      </c>
      <c r="U339" s="35" t="str">
        <f>IF(AND(S339=4,K339="M",NOT(O339="Unattached")),SUMIF(R$2:R339,R339,L$2:L339),"")</f>
        <v/>
      </c>
      <c r="V339" s="5" t="str">
        <f t="shared" si="70"/>
        <v/>
      </c>
      <c r="W339" s="35" t="str">
        <f>IF(AND(S339=3,K339="F",NOT(O339="Unattached")),SUMIF(R$2:R339,R339,L$2:L339),"")</f>
        <v/>
      </c>
      <c r="X339" s="6" t="str">
        <f t="shared" si="73"/>
        <v/>
      </c>
      <c r="Y339" s="6" t="str">
        <f t="shared" si="78"/>
        <v/>
      </c>
      <c r="Z339" s="33" t="str">
        <f t="shared" si="74"/>
        <v xml:space="preserve"> </v>
      </c>
      <c r="AA339" s="33" t="str">
        <f>IF(K339="M",IF(S339&lt;&gt;4,"",VLOOKUP(CONCATENATE(R339," ",(S339-3)),$Z$2:AD339,5,0)),IF(S339&lt;&gt;3,"",VLOOKUP(CONCATENATE(R339," ",(S339-2)),$Z$2:AD339,5,0)))</f>
        <v/>
      </c>
      <c r="AB339" s="33" t="str">
        <f>IF(K339="M",IF(S339&lt;&gt;4,"",VLOOKUP(CONCATENATE(R339," ",(S339-2)),$Z$2:AD339,5,0)),IF(S339&lt;&gt;3,"",VLOOKUP(CONCATENATE(R339," ",(S339-1)),$Z$2:AD339,5,0)))</f>
        <v/>
      </c>
      <c r="AC339" s="33" t="str">
        <f>IF(K339="M",IF(S339&lt;&gt;4,"",VLOOKUP(CONCATENATE(R339," ",(S339-1)),$Z$2:AD339,5,0)),IF(S339&lt;&gt;3,"",VLOOKUP(CONCATENATE(R339," ",(S339)),$Z$2:AD339,5,0)))</f>
        <v/>
      </c>
      <c r="AD339" s="33" t="str">
        <f t="shared" si="79"/>
        <v/>
      </c>
    </row>
    <row r="340" spans="1:30" x14ac:dyDescent="0.25">
      <c r="A340" s="65" t="str">
        <f t="shared" si="71"/>
        <v/>
      </c>
      <c r="B340" s="65" t="str">
        <f t="shared" si="72"/>
        <v/>
      </c>
      <c r="C340" s="103">
        <v>339</v>
      </c>
      <c r="D340" s="99"/>
      <c r="E340" s="100">
        <f t="shared" si="80"/>
        <v>1</v>
      </c>
      <c r="F340" s="100"/>
      <c r="G340" s="100"/>
      <c r="H340" s="107" t="str">
        <f t="shared" si="75"/>
        <v/>
      </c>
      <c r="I340" s="108" t="str">
        <f>IF(D340="","",VLOOKUP(D340,ENTRANTS!$A$1:$H$1000,2,0))</f>
        <v/>
      </c>
      <c r="J340" s="108" t="str">
        <f>IF(D340="","",VLOOKUP(D340,ENTRANTS!$A$1:$H$1000,3,0))</f>
        <v/>
      </c>
      <c r="K340" s="103" t="str">
        <f>IF(D340="","",LEFT(VLOOKUP(D340,ENTRANTS!$A$1:$H$1000,5,0),1))</f>
        <v/>
      </c>
      <c r="L340" s="103" t="str">
        <f>IF(D340="","",COUNTIF($K$2:K340,K340))</f>
        <v/>
      </c>
      <c r="M340" s="103" t="str">
        <f>IF(D340="","",VLOOKUP(D340,ENTRANTS!$A$1:$H$1000,4,0))</f>
        <v/>
      </c>
      <c r="N340" s="103" t="str">
        <f>IF(D340="","",COUNTIF($M$2:M340,M340))</f>
        <v/>
      </c>
      <c r="O340" s="108" t="str">
        <f>IF(D340="","",VLOOKUP(D340,ENTRANTS!$A$1:$H$1000,6,0))</f>
        <v/>
      </c>
      <c r="P340" s="86" t="str">
        <f t="shared" si="76"/>
        <v/>
      </c>
      <c r="Q340" s="31"/>
      <c r="R340" s="3" t="str">
        <f t="shared" si="77"/>
        <v/>
      </c>
      <c r="S340" s="4" t="str">
        <f>IF(D340="","",COUNTIF($R$2:R340,R340))</f>
        <v/>
      </c>
      <c r="T340" s="5" t="str">
        <f t="shared" si="69"/>
        <v/>
      </c>
      <c r="U340" s="35" t="str">
        <f>IF(AND(S340=4,K340="M",NOT(O340="Unattached")),SUMIF(R$2:R340,R340,L$2:L340),"")</f>
        <v/>
      </c>
      <c r="V340" s="5" t="str">
        <f t="shared" si="70"/>
        <v/>
      </c>
      <c r="W340" s="35" t="str">
        <f>IF(AND(S340=3,K340="F",NOT(O340="Unattached")),SUMIF(R$2:R340,R340,L$2:L340),"")</f>
        <v/>
      </c>
      <c r="X340" s="6" t="str">
        <f t="shared" si="73"/>
        <v/>
      </c>
      <c r="Y340" s="6" t="str">
        <f t="shared" si="78"/>
        <v/>
      </c>
      <c r="Z340" s="33" t="str">
        <f t="shared" si="74"/>
        <v xml:space="preserve"> </v>
      </c>
      <c r="AA340" s="33" t="str">
        <f>IF(K340="M",IF(S340&lt;&gt;4,"",VLOOKUP(CONCATENATE(R340," ",(S340-3)),$Z$2:AD340,5,0)),IF(S340&lt;&gt;3,"",VLOOKUP(CONCATENATE(R340," ",(S340-2)),$Z$2:AD340,5,0)))</f>
        <v/>
      </c>
      <c r="AB340" s="33" t="str">
        <f>IF(K340="M",IF(S340&lt;&gt;4,"",VLOOKUP(CONCATENATE(R340," ",(S340-2)),$Z$2:AD340,5,0)),IF(S340&lt;&gt;3,"",VLOOKUP(CONCATENATE(R340," ",(S340-1)),$Z$2:AD340,5,0)))</f>
        <v/>
      </c>
      <c r="AC340" s="33" t="str">
        <f>IF(K340="M",IF(S340&lt;&gt;4,"",VLOOKUP(CONCATENATE(R340," ",(S340-1)),$Z$2:AD340,5,0)),IF(S340&lt;&gt;3,"",VLOOKUP(CONCATENATE(R340," ",(S340)),$Z$2:AD340,5,0)))</f>
        <v/>
      </c>
      <c r="AD340" s="33" t="str">
        <f t="shared" si="79"/>
        <v/>
      </c>
    </row>
    <row r="341" spans="1:30" x14ac:dyDescent="0.25">
      <c r="A341" s="65" t="str">
        <f t="shared" si="71"/>
        <v/>
      </c>
      <c r="B341" s="65" t="str">
        <f t="shared" si="72"/>
        <v/>
      </c>
      <c r="C341" s="103">
        <v>340</v>
      </c>
      <c r="D341" s="99"/>
      <c r="E341" s="100">
        <f t="shared" si="80"/>
        <v>1</v>
      </c>
      <c r="F341" s="100"/>
      <c r="G341" s="100"/>
      <c r="H341" s="107" t="str">
        <f t="shared" si="75"/>
        <v/>
      </c>
      <c r="I341" s="108" t="str">
        <f>IF(D341="","",VLOOKUP(D341,ENTRANTS!$A$1:$H$1000,2,0))</f>
        <v/>
      </c>
      <c r="J341" s="108" t="str">
        <f>IF(D341="","",VLOOKUP(D341,ENTRANTS!$A$1:$H$1000,3,0))</f>
        <v/>
      </c>
      <c r="K341" s="103" t="str">
        <f>IF(D341="","",LEFT(VLOOKUP(D341,ENTRANTS!$A$1:$H$1000,5,0),1))</f>
        <v/>
      </c>
      <c r="L341" s="103" t="str">
        <f>IF(D341="","",COUNTIF($K$2:K341,K341))</f>
        <v/>
      </c>
      <c r="M341" s="103" t="str">
        <f>IF(D341="","",VLOOKUP(D341,ENTRANTS!$A$1:$H$1000,4,0))</f>
        <v/>
      </c>
      <c r="N341" s="103" t="str">
        <f>IF(D341="","",COUNTIF($M$2:M341,M341))</f>
        <v/>
      </c>
      <c r="O341" s="108" t="str">
        <f>IF(D341="","",VLOOKUP(D341,ENTRANTS!$A$1:$H$1000,6,0))</f>
        <v/>
      </c>
      <c r="P341" s="86" t="str">
        <f t="shared" si="76"/>
        <v/>
      </c>
      <c r="Q341" s="31"/>
      <c r="R341" s="3" t="str">
        <f t="shared" si="77"/>
        <v/>
      </c>
      <c r="S341" s="4" t="str">
        <f>IF(D341="","",COUNTIF($R$2:R341,R341))</f>
        <v/>
      </c>
      <c r="T341" s="5" t="str">
        <f t="shared" si="69"/>
        <v/>
      </c>
      <c r="U341" s="35" t="str">
        <f>IF(AND(S341=4,K341="M",NOT(O341="Unattached")),SUMIF(R$2:R341,R341,L$2:L341),"")</f>
        <v/>
      </c>
      <c r="V341" s="5" t="str">
        <f t="shared" si="70"/>
        <v/>
      </c>
      <c r="W341" s="35" t="str">
        <f>IF(AND(S341=3,K341="F",NOT(O341="Unattached")),SUMIF(R$2:R341,R341,L$2:L341),"")</f>
        <v/>
      </c>
      <c r="X341" s="6" t="str">
        <f t="shared" si="73"/>
        <v/>
      </c>
      <c r="Y341" s="6" t="str">
        <f t="shared" si="78"/>
        <v/>
      </c>
      <c r="Z341" s="33" t="str">
        <f t="shared" si="74"/>
        <v xml:space="preserve"> </v>
      </c>
      <c r="AA341" s="33" t="str">
        <f>IF(K341="M",IF(S341&lt;&gt;4,"",VLOOKUP(CONCATENATE(R341," ",(S341-3)),$Z$2:AD341,5,0)),IF(S341&lt;&gt;3,"",VLOOKUP(CONCATENATE(R341," ",(S341-2)),$Z$2:AD341,5,0)))</f>
        <v/>
      </c>
      <c r="AB341" s="33" t="str">
        <f>IF(K341="M",IF(S341&lt;&gt;4,"",VLOOKUP(CONCATENATE(R341," ",(S341-2)),$Z$2:AD341,5,0)),IF(S341&lt;&gt;3,"",VLOOKUP(CONCATENATE(R341," ",(S341-1)),$Z$2:AD341,5,0)))</f>
        <v/>
      </c>
      <c r="AC341" s="33" t="str">
        <f>IF(K341="M",IF(S341&lt;&gt;4,"",VLOOKUP(CONCATENATE(R341," ",(S341-1)),$Z$2:AD341,5,0)),IF(S341&lt;&gt;3,"",VLOOKUP(CONCATENATE(R341," ",(S341)),$Z$2:AD341,5,0)))</f>
        <v/>
      </c>
      <c r="AD341" s="33" t="str">
        <f t="shared" si="79"/>
        <v/>
      </c>
    </row>
    <row r="342" spans="1:30" x14ac:dyDescent="0.25">
      <c r="A342" s="65" t="str">
        <f t="shared" si="71"/>
        <v/>
      </c>
      <c r="B342" s="65" t="str">
        <f t="shared" si="72"/>
        <v/>
      </c>
      <c r="C342" s="103">
        <v>341</v>
      </c>
      <c r="D342" s="99"/>
      <c r="E342" s="100">
        <f t="shared" si="80"/>
        <v>1</v>
      </c>
      <c r="F342" s="100"/>
      <c r="G342" s="100"/>
      <c r="H342" s="107" t="str">
        <f t="shared" si="75"/>
        <v/>
      </c>
      <c r="I342" s="108" t="str">
        <f>IF(D342="","",VLOOKUP(D342,ENTRANTS!$A$1:$H$1000,2,0))</f>
        <v/>
      </c>
      <c r="J342" s="108" t="str">
        <f>IF(D342="","",VLOOKUP(D342,ENTRANTS!$A$1:$H$1000,3,0))</f>
        <v/>
      </c>
      <c r="K342" s="103" t="str">
        <f>IF(D342="","",LEFT(VLOOKUP(D342,ENTRANTS!$A$1:$H$1000,5,0),1))</f>
        <v/>
      </c>
      <c r="L342" s="103" t="str">
        <f>IF(D342="","",COUNTIF($K$2:K342,K342))</f>
        <v/>
      </c>
      <c r="M342" s="103" t="str">
        <f>IF(D342="","",VLOOKUP(D342,ENTRANTS!$A$1:$H$1000,4,0))</f>
        <v/>
      </c>
      <c r="N342" s="103" t="str">
        <f>IF(D342="","",COUNTIF($M$2:M342,M342))</f>
        <v/>
      </c>
      <c r="O342" s="108" t="str">
        <f>IF(D342="","",VLOOKUP(D342,ENTRANTS!$A$1:$H$1000,6,0))</f>
        <v/>
      </c>
      <c r="P342" s="86" t="str">
        <f t="shared" si="76"/>
        <v/>
      </c>
      <c r="Q342" s="31"/>
      <c r="R342" s="3" t="str">
        <f t="shared" si="77"/>
        <v/>
      </c>
      <c r="S342" s="4" t="str">
        <f>IF(D342="","",COUNTIF($R$2:R342,R342))</f>
        <v/>
      </c>
      <c r="T342" s="5" t="str">
        <f t="shared" ref="T342:T405" si="81">IF(U342="","",RANK(U342,$U$2:$U$1000,1))</f>
        <v/>
      </c>
      <c r="U342" s="35" t="str">
        <f>IF(AND(S342=4,K342="M",NOT(O342="Unattached")),SUMIF(R$2:R342,R342,L$2:L342),"")</f>
        <v/>
      </c>
      <c r="V342" s="5" t="str">
        <f t="shared" ref="V342:V405" si="82">IF(W342="","",RANK(W342,$W$2:$W$1000,1))</f>
        <v/>
      </c>
      <c r="W342" s="35" t="str">
        <f>IF(AND(S342=3,K342="F",NOT(O342="Unattached")),SUMIF(R$2:R342,R342,L$2:L342),"")</f>
        <v/>
      </c>
      <c r="X342" s="6" t="str">
        <f t="shared" si="73"/>
        <v/>
      </c>
      <c r="Y342" s="6" t="str">
        <f t="shared" si="78"/>
        <v/>
      </c>
      <c r="Z342" s="33" t="str">
        <f t="shared" si="74"/>
        <v xml:space="preserve"> </v>
      </c>
      <c r="AA342" s="33" t="str">
        <f>IF(K342="M",IF(S342&lt;&gt;4,"",VLOOKUP(CONCATENATE(R342," ",(S342-3)),$Z$2:AD342,5,0)),IF(S342&lt;&gt;3,"",VLOOKUP(CONCATENATE(R342," ",(S342-2)),$Z$2:AD342,5,0)))</f>
        <v/>
      </c>
      <c r="AB342" s="33" t="str">
        <f>IF(K342="M",IF(S342&lt;&gt;4,"",VLOOKUP(CONCATENATE(R342," ",(S342-2)),$Z$2:AD342,5,0)),IF(S342&lt;&gt;3,"",VLOOKUP(CONCATENATE(R342," ",(S342-1)),$Z$2:AD342,5,0)))</f>
        <v/>
      </c>
      <c r="AC342" s="33" t="str">
        <f>IF(K342="M",IF(S342&lt;&gt;4,"",VLOOKUP(CONCATENATE(R342," ",(S342-1)),$Z$2:AD342,5,0)),IF(S342&lt;&gt;3,"",VLOOKUP(CONCATENATE(R342," ",(S342)),$Z$2:AD342,5,0)))</f>
        <v/>
      </c>
      <c r="AD342" s="33" t="str">
        <f t="shared" si="79"/>
        <v/>
      </c>
    </row>
    <row r="343" spans="1:30" x14ac:dyDescent="0.25">
      <c r="A343" s="65" t="str">
        <f t="shared" si="71"/>
        <v/>
      </c>
      <c r="B343" s="65" t="str">
        <f t="shared" si="72"/>
        <v/>
      </c>
      <c r="C343" s="103">
        <v>342</v>
      </c>
      <c r="D343" s="99"/>
      <c r="E343" s="100">
        <f t="shared" si="80"/>
        <v>1</v>
      </c>
      <c r="F343" s="100"/>
      <c r="G343" s="100"/>
      <c r="H343" s="107" t="str">
        <f t="shared" si="75"/>
        <v/>
      </c>
      <c r="I343" s="108" t="str">
        <f>IF(D343="","",VLOOKUP(D343,ENTRANTS!$A$1:$H$1000,2,0))</f>
        <v/>
      </c>
      <c r="J343" s="108" t="str">
        <f>IF(D343="","",VLOOKUP(D343,ENTRANTS!$A$1:$H$1000,3,0))</f>
        <v/>
      </c>
      <c r="K343" s="103" t="str">
        <f>IF(D343="","",LEFT(VLOOKUP(D343,ENTRANTS!$A$1:$H$1000,5,0),1))</f>
        <v/>
      </c>
      <c r="L343" s="103" t="str">
        <f>IF(D343="","",COUNTIF($K$2:K343,K343))</f>
        <v/>
      </c>
      <c r="M343" s="103" t="str">
        <f>IF(D343="","",VLOOKUP(D343,ENTRANTS!$A$1:$H$1000,4,0))</f>
        <v/>
      </c>
      <c r="N343" s="103" t="str">
        <f>IF(D343="","",COUNTIF($M$2:M343,M343))</f>
        <v/>
      </c>
      <c r="O343" s="108" t="str">
        <f>IF(D343="","",VLOOKUP(D343,ENTRANTS!$A$1:$H$1000,6,0))</f>
        <v/>
      </c>
      <c r="P343" s="86" t="str">
        <f t="shared" si="76"/>
        <v/>
      </c>
      <c r="Q343" s="31"/>
      <c r="R343" s="3" t="str">
        <f t="shared" si="77"/>
        <v/>
      </c>
      <c r="S343" s="4" t="str">
        <f>IF(D343="","",COUNTIF($R$2:R343,R343))</f>
        <v/>
      </c>
      <c r="T343" s="5" t="str">
        <f t="shared" si="81"/>
        <v/>
      </c>
      <c r="U343" s="35" t="str">
        <f>IF(AND(S343=4,K343="M",NOT(O343="Unattached")),SUMIF(R$2:R343,R343,L$2:L343),"")</f>
        <v/>
      </c>
      <c r="V343" s="5" t="str">
        <f t="shared" si="82"/>
        <v/>
      </c>
      <c r="W343" s="35" t="str">
        <f>IF(AND(S343=3,K343="F",NOT(O343="Unattached")),SUMIF(R$2:R343,R343,L$2:L343),"")</f>
        <v/>
      </c>
      <c r="X343" s="6" t="str">
        <f t="shared" si="73"/>
        <v/>
      </c>
      <c r="Y343" s="6" t="str">
        <f t="shared" si="78"/>
        <v/>
      </c>
      <c r="Z343" s="33" t="str">
        <f t="shared" si="74"/>
        <v xml:space="preserve"> </v>
      </c>
      <c r="AA343" s="33" t="str">
        <f>IF(K343="M",IF(S343&lt;&gt;4,"",VLOOKUP(CONCATENATE(R343," ",(S343-3)),$Z$2:AD343,5,0)),IF(S343&lt;&gt;3,"",VLOOKUP(CONCATENATE(R343," ",(S343-2)),$Z$2:AD343,5,0)))</f>
        <v/>
      </c>
      <c r="AB343" s="33" t="str">
        <f>IF(K343="M",IF(S343&lt;&gt;4,"",VLOOKUP(CONCATENATE(R343," ",(S343-2)),$Z$2:AD343,5,0)),IF(S343&lt;&gt;3,"",VLOOKUP(CONCATENATE(R343," ",(S343-1)),$Z$2:AD343,5,0)))</f>
        <v/>
      </c>
      <c r="AC343" s="33" t="str">
        <f>IF(K343="M",IF(S343&lt;&gt;4,"",VLOOKUP(CONCATENATE(R343," ",(S343-1)),$Z$2:AD343,5,0)),IF(S343&lt;&gt;3,"",VLOOKUP(CONCATENATE(R343," ",(S343)),$Z$2:AD343,5,0)))</f>
        <v/>
      </c>
      <c r="AD343" s="33" t="str">
        <f t="shared" si="79"/>
        <v/>
      </c>
    </row>
    <row r="344" spans="1:30" x14ac:dyDescent="0.25">
      <c r="A344" s="65" t="str">
        <f t="shared" si="71"/>
        <v/>
      </c>
      <c r="B344" s="65" t="str">
        <f t="shared" si="72"/>
        <v/>
      </c>
      <c r="C344" s="103">
        <v>343</v>
      </c>
      <c r="D344" s="99"/>
      <c r="E344" s="100">
        <f t="shared" si="80"/>
        <v>1</v>
      </c>
      <c r="F344" s="100"/>
      <c r="G344" s="100"/>
      <c r="H344" s="107" t="str">
        <f t="shared" si="75"/>
        <v/>
      </c>
      <c r="I344" s="108" t="str">
        <f>IF(D344="","",VLOOKUP(D344,ENTRANTS!$A$1:$H$1000,2,0))</f>
        <v/>
      </c>
      <c r="J344" s="108" t="str">
        <f>IF(D344="","",VLOOKUP(D344,ENTRANTS!$A$1:$H$1000,3,0))</f>
        <v/>
      </c>
      <c r="K344" s="103" t="str">
        <f>IF(D344="","",LEFT(VLOOKUP(D344,ENTRANTS!$A$1:$H$1000,5,0),1))</f>
        <v/>
      </c>
      <c r="L344" s="103" t="str">
        <f>IF(D344="","",COUNTIF($K$2:K344,K344))</f>
        <v/>
      </c>
      <c r="M344" s="103" t="str">
        <f>IF(D344="","",VLOOKUP(D344,ENTRANTS!$A$1:$H$1000,4,0))</f>
        <v/>
      </c>
      <c r="N344" s="103" t="str">
        <f>IF(D344="","",COUNTIF($M$2:M344,M344))</f>
        <v/>
      </c>
      <c r="O344" s="108" t="str">
        <f>IF(D344="","",VLOOKUP(D344,ENTRANTS!$A$1:$H$1000,6,0))</f>
        <v/>
      </c>
      <c r="P344" s="86" t="str">
        <f t="shared" si="76"/>
        <v/>
      </c>
      <c r="Q344" s="31"/>
      <c r="R344" s="3" t="str">
        <f t="shared" si="77"/>
        <v/>
      </c>
      <c r="S344" s="4" t="str">
        <f>IF(D344="","",COUNTIF($R$2:R344,R344))</f>
        <v/>
      </c>
      <c r="T344" s="5" t="str">
        <f t="shared" si="81"/>
        <v/>
      </c>
      <c r="U344" s="35" t="str">
        <f>IF(AND(S344=4,K344="M",NOT(O344="Unattached")),SUMIF(R$2:R344,R344,L$2:L344),"")</f>
        <v/>
      </c>
      <c r="V344" s="5" t="str">
        <f t="shared" si="82"/>
        <v/>
      </c>
      <c r="W344" s="35" t="str">
        <f>IF(AND(S344=3,K344="F",NOT(O344="Unattached")),SUMIF(R$2:R344,R344,L$2:L344),"")</f>
        <v/>
      </c>
      <c r="X344" s="6" t="str">
        <f t="shared" si="73"/>
        <v/>
      </c>
      <c r="Y344" s="6" t="str">
        <f t="shared" si="78"/>
        <v/>
      </c>
      <c r="Z344" s="33" t="str">
        <f t="shared" si="74"/>
        <v xml:space="preserve"> </v>
      </c>
      <c r="AA344" s="33" t="str">
        <f>IF(K344="M",IF(S344&lt;&gt;4,"",VLOOKUP(CONCATENATE(R344," ",(S344-3)),$Z$2:AD344,5,0)),IF(S344&lt;&gt;3,"",VLOOKUP(CONCATENATE(R344," ",(S344-2)),$Z$2:AD344,5,0)))</f>
        <v/>
      </c>
      <c r="AB344" s="33" t="str">
        <f>IF(K344="M",IF(S344&lt;&gt;4,"",VLOOKUP(CONCATENATE(R344," ",(S344-2)),$Z$2:AD344,5,0)),IF(S344&lt;&gt;3,"",VLOOKUP(CONCATENATE(R344," ",(S344-1)),$Z$2:AD344,5,0)))</f>
        <v/>
      </c>
      <c r="AC344" s="33" t="str">
        <f>IF(K344="M",IF(S344&lt;&gt;4,"",VLOOKUP(CONCATENATE(R344," ",(S344-1)),$Z$2:AD344,5,0)),IF(S344&lt;&gt;3,"",VLOOKUP(CONCATENATE(R344," ",(S344)),$Z$2:AD344,5,0)))</f>
        <v/>
      </c>
      <c r="AD344" s="33" t="str">
        <f t="shared" si="79"/>
        <v/>
      </c>
    </row>
    <row r="345" spans="1:30" x14ac:dyDescent="0.25">
      <c r="A345" s="65" t="str">
        <f t="shared" si="71"/>
        <v/>
      </c>
      <c r="B345" s="65" t="str">
        <f t="shared" si="72"/>
        <v/>
      </c>
      <c r="C345" s="103">
        <v>344</v>
      </c>
      <c r="D345" s="99"/>
      <c r="E345" s="100">
        <f t="shared" si="80"/>
        <v>1</v>
      </c>
      <c r="F345" s="100"/>
      <c r="G345" s="100"/>
      <c r="H345" s="107" t="str">
        <f t="shared" si="75"/>
        <v/>
      </c>
      <c r="I345" s="108" t="str">
        <f>IF(D345="","",VLOOKUP(D345,ENTRANTS!$A$1:$H$1000,2,0))</f>
        <v/>
      </c>
      <c r="J345" s="108" t="str">
        <f>IF(D345="","",VLOOKUP(D345,ENTRANTS!$A$1:$H$1000,3,0))</f>
        <v/>
      </c>
      <c r="K345" s="103" t="str">
        <f>IF(D345="","",LEFT(VLOOKUP(D345,ENTRANTS!$A$1:$H$1000,5,0),1))</f>
        <v/>
      </c>
      <c r="L345" s="103" t="str">
        <f>IF(D345="","",COUNTIF($K$2:K345,K345))</f>
        <v/>
      </c>
      <c r="M345" s="103" t="str">
        <f>IF(D345="","",VLOOKUP(D345,ENTRANTS!$A$1:$H$1000,4,0))</f>
        <v/>
      </c>
      <c r="N345" s="103" t="str">
        <f>IF(D345="","",COUNTIF($M$2:M345,M345))</f>
        <v/>
      </c>
      <c r="O345" s="108" t="str">
        <f>IF(D345="","",VLOOKUP(D345,ENTRANTS!$A$1:$H$1000,6,0))</f>
        <v/>
      </c>
      <c r="P345" s="86" t="str">
        <f t="shared" si="76"/>
        <v/>
      </c>
      <c r="Q345" s="31"/>
      <c r="R345" s="3" t="str">
        <f t="shared" si="77"/>
        <v/>
      </c>
      <c r="S345" s="4" t="str">
        <f>IF(D345="","",COUNTIF($R$2:R345,R345))</f>
        <v/>
      </c>
      <c r="T345" s="5" t="str">
        <f t="shared" si="81"/>
        <v/>
      </c>
      <c r="U345" s="35" t="str">
        <f>IF(AND(S345=4,K345="M",NOT(O345="Unattached")),SUMIF(R$2:R345,R345,L$2:L345),"")</f>
        <v/>
      </c>
      <c r="V345" s="5" t="str">
        <f t="shared" si="82"/>
        <v/>
      </c>
      <c r="W345" s="35" t="str">
        <f>IF(AND(S345=3,K345="F",NOT(O345="Unattached")),SUMIF(R$2:R345,R345,L$2:L345),"")</f>
        <v/>
      </c>
      <c r="X345" s="6" t="str">
        <f t="shared" si="73"/>
        <v/>
      </c>
      <c r="Y345" s="6" t="str">
        <f t="shared" si="78"/>
        <v/>
      </c>
      <c r="Z345" s="33" t="str">
        <f t="shared" si="74"/>
        <v xml:space="preserve"> </v>
      </c>
      <c r="AA345" s="33" t="str">
        <f>IF(K345="M",IF(S345&lt;&gt;4,"",VLOOKUP(CONCATENATE(R345," ",(S345-3)),$Z$2:AD345,5,0)),IF(S345&lt;&gt;3,"",VLOOKUP(CONCATENATE(R345," ",(S345-2)),$Z$2:AD345,5,0)))</f>
        <v/>
      </c>
      <c r="AB345" s="33" t="str">
        <f>IF(K345="M",IF(S345&lt;&gt;4,"",VLOOKUP(CONCATENATE(R345," ",(S345-2)),$Z$2:AD345,5,0)),IF(S345&lt;&gt;3,"",VLOOKUP(CONCATENATE(R345," ",(S345-1)),$Z$2:AD345,5,0)))</f>
        <v/>
      </c>
      <c r="AC345" s="33" t="str">
        <f>IF(K345="M",IF(S345&lt;&gt;4,"",VLOOKUP(CONCATENATE(R345," ",(S345-1)),$Z$2:AD345,5,0)),IF(S345&lt;&gt;3,"",VLOOKUP(CONCATENATE(R345," ",(S345)),$Z$2:AD345,5,0)))</f>
        <v/>
      </c>
      <c r="AD345" s="33" t="str">
        <f t="shared" si="79"/>
        <v/>
      </c>
    </row>
    <row r="346" spans="1:30" x14ac:dyDescent="0.25">
      <c r="A346" s="65" t="str">
        <f t="shared" si="71"/>
        <v/>
      </c>
      <c r="B346" s="65" t="str">
        <f t="shared" si="72"/>
        <v/>
      </c>
      <c r="C346" s="103">
        <v>345</v>
      </c>
      <c r="D346" s="99"/>
      <c r="E346" s="100">
        <f t="shared" si="80"/>
        <v>1</v>
      </c>
      <c r="F346" s="100"/>
      <c r="G346" s="100"/>
      <c r="H346" s="107" t="str">
        <f t="shared" si="75"/>
        <v/>
      </c>
      <c r="I346" s="108" t="str">
        <f>IF(D346="","",VLOOKUP(D346,ENTRANTS!$A$1:$H$1000,2,0))</f>
        <v/>
      </c>
      <c r="J346" s="108" t="str">
        <f>IF(D346="","",VLOOKUP(D346,ENTRANTS!$A$1:$H$1000,3,0))</f>
        <v/>
      </c>
      <c r="K346" s="103" t="str">
        <f>IF(D346="","",LEFT(VLOOKUP(D346,ENTRANTS!$A$1:$H$1000,5,0),1))</f>
        <v/>
      </c>
      <c r="L346" s="103" t="str">
        <f>IF(D346="","",COUNTIF($K$2:K346,K346))</f>
        <v/>
      </c>
      <c r="M346" s="103" t="str">
        <f>IF(D346="","",VLOOKUP(D346,ENTRANTS!$A$1:$H$1000,4,0))</f>
        <v/>
      </c>
      <c r="N346" s="103" t="str">
        <f>IF(D346="","",COUNTIF($M$2:M346,M346))</f>
        <v/>
      </c>
      <c r="O346" s="108" t="str">
        <f>IF(D346="","",VLOOKUP(D346,ENTRANTS!$A$1:$H$1000,6,0))</f>
        <v/>
      </c>
      <c r="P346" s="86" t="str">
        <f t="shared" si="76"/>
        <v/>
      </c>
      <c r="Q346" s="31"/>
      <c r="R346" s="3" t="str">
        <f t="shared" si="77"/>
        <v/>
      </c>
      <c r="S346" s="4" t="str">
        <f>IF(D346="","",COUNTIF($R$2:R346,R346))</f>
        <v/>
      </c>
      <c r="T346" s="5" t="str">
        <f t="shared" si="81"/>
        <v/>
      </c>
      <c r="U346" s="35" t="str">
        <f>IF(AND(S346=4,K346="M",NOT(O346="Unattached")),SUMIF(R$2:R346,R346,L$2:L346),"")</f>
        <v/>
      </c>
      <c r="V346" s="5" t="str">
        <f t="shared" si="82"/>
        <v/>
      </c>
      <c r="W346" s="35" t="str">
        <f>IF(AND(S346=3,K346="F",NOT(O346="Unattached")),SUMIF(R$2:R346,R346,L$2:L346),"")</f>
        <v/>
      </c>
      <c r="X346" s="6" t="str">
        <f t="shared" si="73"/>
        <v/>
      </c>
      <c r="Y346" s="6" t="str">
        <f t="shared" si="78"/>
        <v/>
      </c>
      <c r="Z346" s="33" t="str">
        <f t="shared" si="74"/>
        <v xml:space="preserve"> </v>
      </c>
      <c r="AA346" s="33" t="str">
        <f>IF(K346="M",IF(S346&lt;&gt;4,"",VLOOKUP(CONCATENATE(R346," ",(S346-3)),$Z$2:AD346,5,0)),IF(S346&lt;&gt;3,"",VLOOKUP(CONCATENATE(R346," ",(S346-2)),$Z$2:AD346,5,0)))</f>
        <v/>
      </c>
      <c r="AB346" s="33" t="str">
        <f>IF(K346="M",IF(S346&lt;&gt;4,"",VLOOKUP(CONCATENATE(R346," ",(S346-2)),$Z$2:AD346,5,0)),IF(S346&lt;&gt;3,"",VLOOKUP(CONCATENATE(R346," ",(S346-1)),$Z$2:AD346,5,0)))</f>
        <v/>
      </c>
      <c r="AC346" s="33" t="str">
        <f>IF(K346="M",IF(S346&lt;&gt;4,"",VLOOKUP(CONCATENATE(R346," ",(S346-1)),$Z$2:AD346,5,0)),IF(S346&lt;&gt;3,"",VLOOKUP(CONCATENATE(R346," ",(S346)),$Z$2:AD346,5,0)))</f>
        <v/>
      </c>
      <c r="AD346" s="33" t="str">
        <f t="shared" si="79"/>
        <v/>
      </c>
    </row>
    <row r="347" spans="1:30" x14ac:dyDescent="0.25">
      <c r="A347" s="65" t="str">
        <f t="shared" si="71"/>
        <v/>
      </c>
      <c r="B347" s="65" t="str">
        <f t="shared" si="72"/>
        <v/>
      </c>
      <c r="C347" s="103">
        <v>346</v>
      </c>
      <c r="D347" s="99"/>
      <c r="E347" s="100">
        <f t="shared" si="80"/>
        <v>1</v>
      </c>
      <c r="F347" s="100"/>
      <c r="G347" s="100"/>
      <c r="H347" s="107" t="str">
        <f t="shared" si="75"/>
        <v/>
      </c>
      <c r="I347" s="108" t="str">
        <f>IF(D347="","",VLOOKUP(D347,ENTRANTS!$A$1:$H$1000,2,0))</f>
        <v/>
      </c>
      <c r="J347" s="108" t="str">
        <f>IF(D347="","",VLOOKUP(D347,ENTRANTS!$A$1:$H$1000,3,0))</f>
        <v/>
      </c>
      <c r="K347" s="103" t="str">
        <f>IF(D347="","",LEFT(VLOOKUP(D347,ENTRANTS!$A$1:$H$1000,5,0),1))</f>
        <v/>
      </c>
      <c r="L347" s="103" t="str">
        <f>IF(D347="","",COUNTIF($K$2:K347,K347))</f>
        <v/>
      </c>
      <c r="M347" s="103" t="str">
        <f>IF(D347="","",VLOOKUP(D347,ENTRANTS!$A$1:$H$1000,4,0))</f>
        <v/>
      </c>
      <c r="N347" s="103" t="str">
        <f>IF(D347="","",COUNTIF($M$2:M347,M347))</f>
        <v/>
      </c>
      <c r="O347" s="108" t="str">
        <f>IF(D347="","",VLOOKUP(D347,ENTRANTS!$A$1:$H$1000,6,0))</f>
        <v/>
      </c>
      <c r="P347" s="86" t="str">
        <f t="shared" si="76"/>
        <v/>
      </c>
      <c r="Q347" s="31"/>
      <c r="R347" s="3" t="str">
        <f t="shared" si="77"/>
        <v/>
      </c>
      <c r="S347" s="4" t="str">
        <f>IF(D347="","",COUNTIF($R$2:R347,R347))</f>
        <v/>
      </c>
      <c r="T347" s="5" t="str">
        <f t="shared" si="81"/>
        <v/>
      </c>
      <c r="U347" s="35" t="str">
        <f>IF(AND(S347=4,K347="M",NOT(O347="Unattached")),SUMIF(R$2:R347,R347,L$2:L347),"")</f>
        <v/>
      </c>
      <c r="V347" s="5" t="str">
        <f t="shared" si="82"/>
        <v/>
      </c>
      <c r="W347" s="35" t="str">
        <f>IF(AND(S347=3,K347="F",NOT(O347="Unattached")),SUMIF(R$2:R347,R347,L$2:L347),"")</f>
        <v/>
      </c>
      <c r="X347" s="6" t="str">
        <f t="shared" si="73"/>
        <v/>
      </c>
      <c r="Y347" s="6" t="str">
        <f t="shared" si="78"/>
        <v/>
      </c>
      <c r="Z347" s="33" t="str">
        <f t="shared" si="74"/>
        <v xml:space="preserve"> </v>
      </c>
      <c r="AA347" s="33" t="str">
        <f>IF(K347="M",IF(S347&lt;&gt;4,"",VLOOKUP(CONCATENATE(R347," ",(S347-3)),$Z$2:AD347,5,0)),IF(S347&lt;&gt;3,"",VLOOKUP(CONCATENATE(R347," ",(S347-2)),$Z$2:AD347,5,0)))</f>
        <v/>
      </c>
      <c r="AB347" s="33" t="str">
        <f>IF(K347="M",IF(S347&lt;&gt;4,"",VLOOKUP(CONCATENATE(R347," ",(S347-2)),$Z$2:AD347,5,0)),IF(S347&lt;&gt;3,"",VLOOKUP(CONCATENATE(R347," ",(S347-1)),$Z$2:AD347,5,0)))</f>
        <v/>
      </c>
      <c r="AC347" s="33" t="str">
        <f>IF(K347="M",IF(S347&lt;&gt;4,"",VLOOKUP(CONCATENATE(R347," ",(S347-1)),$Z$2:AD347,5,0)),IF(S347&lt;&gt;3,"",VLOOKUP(CONCATENATE(R347," ",(S347)),$Z$2:AD347,5,0)))</f>
        <v/>
      </c>
      <c r="AD347" s="33" t="str">
        <f t="shared" si="79"/>
        <v/>
      </c>
    </row>
    <row r="348" spans="1:30" x14ac:dyDescent="0.25">
      <c r="A348" s="65" t="str">
        <f t="shared" si="71"/>
        <v/>
      </c>
      <c r="B348" s="65" t="str">
        <f t="shared" si="72"/>
        <v/>
      </c>
      <c r="C348" s="103">
        <v>347</v>
      </c>
      <c r="D348" s="99"/>
      <c r="E348" s="100">
        <f t="shared" si="80"/>
        <v>1</v>
      </c>
      <c r="F348" s="100"/>
      <c r="G348" s="100"/>
      <c r="H348" s="107" t="str">
        <f t="shared" si="75"/>
        <v/>
      </c>
      <c r="I348" s="108" t="str">
        <f>IF(D348="","",VLOOKUP(D348,ENTRANTS!$A$1:$H$1000,2,0))</f>
        <v/>
      </c>
      <c r="J348" s="108" t="str">
        <f>IF(D348="","",VLOOKUP(D348,ENTRANTS!$A$1:$H$1000,3,0))</f>
        <v/>
      </c>
      <c r="K348" s="103" t="str">
        <f>IF(D348="","",LEFT(VLOOKUP(D348,ENTRANTS!$A$1:$H$1000,5,0),1))</f>
        <v/>
      </c>
      <c r="L348" s="103" t="str">
        <f>IF(D348="","",COUNTIF($K$2:K348,K348))</f>
        <v/>
      </c>
      <c r="M348" s="103" t="str">
        <f>IF(D348="","",VLOOKUP(D348,ENTRANTS!$A$1:$H$1000,4,0))</f>
        <v/>
      </c>
      <c r="N348" s="103" t="str">
        <f>IF(D348="","",COUNTIF($M$2:M348,M348))</f>
        <v/>
      </c>
      <c r="O348" s="108" t="str">
        <f>IF(D348="","",VLOOKUP(D348,ENTRANTS!$A$1:$H$1000,6,0))</f>
        <v/>
      </c>
      <c r="P348" s="86" t="str">
        <f t="shared" si="76"/>
        <v/>
      </c>
      <c r="Q348" s="31"/>
      <c r="R348" s="3" t="str">
        <f t="shared" si="77"/>
        <v/>
      </c>
      <c r="S348" s="4" t="str">
        <f>IF(D348="","",COUNTIF($R$2:R348,R348))</f>
        <v/>
      </c>
      <c r="T348" s="5" t="str">
        <f t="shared" si="81"/>
        <v/>
      </c>
      <c r="U348" s="35" t="str">
        <f>IF(AND(S348=4,K348="M",NOT(O348="Unattached")),SUMIF(R$2:R348,R348,L$2:L348),"")</f>
        <v/>
      </c>
      <c r="V348" s="5" t="str">
        <f t="shared" si="82"/>
        <v/>
      </c>
      <c r="W348" s="35" t="str">
        <f>IF(AND(S348=3,K348="F",NOT(O348="Unattached")),SUMIF(R$2:R348,R348,L$2:L348),"")</f>
        <v/>
      </c>
      <c r="X348" s="6" t="str">
        <f t="shared" si="73"/>
        <v/>
      </c>
      <c r="Y348" s="6" t="str">
        <f t="shared" si="78"/>
        <v/>
      </c>
      <c r="Z348" s="33" t="str">
        <f t="shared" si="74"/>
        <v xml:space="preserve"> </v>
      </c>
      <c r="AA348" s="33" t="str">
        <f>IF(K348="M",IF(S348&lt;&gt;4,"",VLOOKUP(CONCATENATE(R348," ",(S348-3)),$Z$2:AD348,5,0)),IF(S348&lt;&gt;3,"",VLOOKUP(CONCATENATE(R348," ",(S348-2)),$Z$2:AD348,5,0)))</f>
        <v/>
      </c>
      <c r="AB348" s="33" t="str">
        <f>IF(K348="M",IF(S348&lt;&gt;4,"",VLOOKUP(CONCATENATE(R348," ",(S348-2)),$Z$2:AD348,5,0)),IF(S348&lt;&gt;3,"",VLOOKUP(CONCATENATE(R348," ",(S348-1)),$Z$2:AD348,5,0)))</f>
        <v/>
      </c>
      <c r="AC348" s="33" t="str">
        <f>IF(K348="M",IF(S348&lt;&gt;4,"",VLOOKUP(CONCATENATE(R348," ",(S348-1)),$Z$2:AD348,5,0)),IF(S348&lt;&gt;3,"",VLOOKUP(CONCATENATE(R348," ",(S348)),$Z$2:AD348,5,0)))</f>
        <v/>
      </c>
      <c r="AD348" s="33" t="str">
        <f t="shared" si="79"/>
        <v/>
      </c>
    </row>
    <row r="349" spans="1:30" x14ac:dyDescent="0.25">
      <c r="A349" s="65" t="str">
        <f t="shared" si="71"/>
        <v/>
      </c>
      <c r="B349" s="65" t="str">
        <f t="shared" si="72"/>
        <v/>
      </c>
      <c r="C349" s="103">
        <v>348</v>
      </c>
      <c r="D349" s="99"/>
      <c r="E349" s="100">
        <f t="shared" si="80"/>
        <v>1</v>
      </c>
      <c r="F349" s="100"/>
      <c r="G349" s="100"/>
      <c r="H349" s="107" t="str">
        <f t="shared" si="75"/>
        <v/>
      </c>
      <c r="I349" s="108" t="str">
        <f>IF(D349="","",VLOOKUP(D349,ENTRANTS!$A$1:$H$1000,2,0))</f>
        <v/>
      </c>
      <c r="J349" s="108" t="str">
        <f>IF(D349="","",VLOOKUP(D349,ENTRANTS!$A$1:$H$1000,3,0))</f>
        <v/>
      </c>
      <c r="K349" s="103" t="str">
        <f>IF(D349="","",LEFT(VLOOKUP(D349,ENTRANTS!$A$1:$H$1000,5,0),1))</f>
        <v/>
      </c>
      <c r="L349" s="103" t="str">
        <f>IF(D349="","",COUNTIF($K$2:K349,K349))</f>
        <v/>
      </c>
      <c r="M349" s="103" t="str">
        <f>IF(D349="","",VLOOKUP(D349,ENTRANTS!$A$1:$H$1000,4,0))</f>
        <v/>
      </c>
      <c r="N349" s="103" t="str">
        <f>IF(D349="","",COUNTIF($M$2:M349,M349))</f>
        <v/>
      </c>
      <c r="O349" s="108" t="str">
        <f>IF(D349="","",VLOOKUP(D349,ENTRANTS!$A$1:$H$1000,6,0))</f>
        <v/>
      </c>
      <c r="P349" s="86" t="str">
        <f t="shared" si="76"/>
        <v/>
      </c>
      <c r="Q349" s="31"/>
      <c r="R349" s="3" t="str">
        <f t="shared" si="77"/>
        <v/>
      </c>
      <c r="S349" s="4" t="str">
        <f>IF(D349="","",COUNTIF($R$2:R349,R349))</f>
        <v/>
      </c>
      <c r="T349" s="5" t="str">
        <f t="shared" si="81"/>
        <v/>
      </c>
      <c r="U349" s="35" t="str">
        <f>IF(AND(S349=4,K349="M",NOT(O349="Unattached")),SUMIF(R$2:R349,R349,L$2:L349),"")</f>
        <v/>
      </c>
      <c r="V349" s="5" t="str">
        <f t="shared" si="82"/>
        <v/>
      </c>
      <c r="W349" s="35" t="str">
        <f>IF(AND(S349=3,K349="F",NOT(O349="Unattached")),SUMIF(R$2:R349,R349,L$2:L349),"")</f>
        <v/>
      </c>
      <c r="X349" s="6" t="str">
        <f t="shared" si="73"/>
        <v/>
      </c>
      <c r="Y349" s="6" t="str">
        <f t="shared" si="78"/>
        <v/>
      </c>
      <c r="Z349" s="33" t="str">
        <f t="shared" si="74"/>
        <v xml:space="preserve"> </v>
      </c>
      <c r="AA349" s="33" t="str">
        <f>IF(K349="M",IF(S349&lt;&gt;4,"",VLOOKUP(CONCATENATE(R349," ",(S349-3)),$Z$2:AD349,5,0)),IF(S349&lt;&gt;3,"",VLOOKUP(CONCATENATE(R349," ",(S349-2)),$Z$2:AD349,5,0)))</f>
        <v/>
      </c>
      <c r="AB349" s="33" t="str">
        <f>IF(K349="M",IF(S349&lt;&gt;4,"",VLOOKUP(CONCATENATE(R349," ",(S349-2)),$Z$2:AD349,5,0)),IF(S349&lt;&gt;3,"",VLOOKUP(CONCATENATE(R349," ",(S349-1)),$Z$2:AD349,5,0)))</f>
        <v/>
      </c>
      <c r="AC349" s="33" t="str">
        <f>IF(K349="M",IF(S349&lt;&gt;4,"",VLOOKUP(CONCATENATE(R349," ",(S349-1)),$Z$2:AD349,5,0)),IF(S349&lt;&gt;3,"",VLOOKUP(CONCATENATE(R349," ",(S349)),$Z$2:AD349,5,0)))</f>
        <v/>
      </c>
      <c r="AD349" s="33" t="str">
        <f t="shared" si="79"/>
        <v/>
      </c>
    </row>
    <row r="350" spans="1:30" x14ac:dyDescent="0.25">
      <c r="A350" s="65" t="str">
        <f t="shared" si="71"/>
        <v/>
      </c>
      <c r="B350" s="65" t="str">
        <f t="shared" si="72"/>
        <v/>
      </c>
      <c r="C350" s="103">
        <v>349</v>
      </c>
      <c r="D350" s="99"/>
      <c r="E350" s="100">
        <f t="shared" si="80"/>
        <v>1</v>
      </c>
      <c r="F350" s="100"/>
      <c r="G350" s="100"/>
      <c r="H350" s="107" t="str">
        <f t="shared" si="75"/>
        <v/>
      </c>
      <c r="I350" s="108" t="str">
        <f>IF(D350="","",VLOOKUP(D350,ENTRANTS!$A$1:$H$1000,2,0))</f>
        <v/>
      </c>
      <c r="J350" s="108" t="str">
        <f>IF(D350="","",VLOOKUP(D350,ENTRANTS!$A$1:$H$1000,3,0))</f>
        <v/>
      </c>
      <c r="K350" s="103" t="str">
        <f>IF(D350="","",LEFT(VLOOKUP(D350,ENTRANTS!$A$1:$H$1000,5,0),1))</f>
        <v/>
      </c>
      <c r="L350" s="103" t="str">
        <f>IF(D350="","",COUNTIF($K$2:K350,K350))</f>
        <v/>
      </c>
      <c r="M350" s="103" t="str">
        <f>IF(D350="","",VLOOKUP(D350,ENTRANTS!$A$1:$H$1000,4,0))</f>
        <v/>
      </c>
      <c r="N350" s="103" t="str">
        <f>IF(D350="","",COUNTIF($M$2:M350,M350))</f>
        <v/>
      </c>
      <c r="O350" s="108" t="str">
        <f>IF(D350="","",VLOOKUP(D350,ENTRANTS!$A$1:$H$1000,6,0))</f>
        <v/>
      </c>
      <c r="P350" s="86" t="str">
        <f t="shared" si="76"/>
        <v/>
      </c>
      <c r="Q350" s="31"/>
      <c r="R350" s="3" t="str">
        <f t="shared" si="77"/>
        <v/>
      </c>
      <c r="S350" s="4" t="str">
        <f>IF(D350="","",COUNTIF($R$2:R350,R350))</f>
        <v/>
      </c>
      <c r="T350" s="5" t="str">
        <f t="shared" si="81"/>
        <v/>
      </c>
      <c r="U350" s="35" t="str">
        <f>IF(AND(S350=4,K350="M",NOT(O350="Unattached")),SUMIF(R$2:R350,R350,L$2:L350),"")</f>
        <v/>
      </c>
      <c r="V350" s="5" t="str">
        <f t="shared" si="82"/>
        <v/>
      </c>
      <c r="W350" s="35" t="str">
        <f>IF(AND(S350=3,K350="F",NOT(O350="Unattached")),SUMIF(R$2:R350,R350,L$2:L350),"")</f>
        <v/>
      </c>
      <c r="X350" s="6" t="str">
        <f t="shared" si="73"/>
        <v/>
      </c>
      <c r="Y350" s="6" t="str">
        <f t="shared" si="78"/>
        <v/>
      </c>
      <c r="Z350" s="33" t="str">
        <f t="shared" si="74"/>
        <v xml:space="preserve"> </v>
      </c>
      <c r="AA350" s="33" t="str">
        <f>IF(K350="M",IF(S350&lt;&gt;4,"",VLOOKUP(CONCATENATE(R350," ",(S350-3)),$Z$2:AD350,5,0)),IF(S350&lt;&gt;3,"",VLOOKUP(CONCATENATE(R350," ",(S350-2)),$Z$2:AD350,5,0)))</f>
        <v/>
      </c>
      <c r="AB350" s="33" t="str">
        <f>IF(K350="M",IF(S350&lt;&gt;4,"",VLOOKUP(CONCATENATE(R350," ",(S350-2)),$Z$2:AD350,5,0)),IF(S350&lt;&gt;3,"",VLOOKUP(CONCATENATE(R350," ",(S350-1)),$Z$2:AD350,5,0)))</f>
        <v/>
      </c>
      <c r="AC350" s="33" t="str">
        <f>IF(K350="M",IF(S350&lt;&gt;4,"",VLOOKUP(CONCATENATE(R350," ",(S350-1)),$Z$2:AD350,5,0)),IF(S350&lt;&gt;3,"",VLOOKUP(CONCATENATE(R350," ",(S350)),$Z$2:AD350,5,0)))</f>
        <v/>
      </c>
      <c r="AD350" s="33" t="str">
        <f t="shared" si="79"/>
        <v/>
      </c>
    </row>
    <row r="351" spans="1:30" x14ac:dyDescent="0.25">
      <c r="A351" s="65" t="str">
        <f t="shared" si="71"/>
        <v/>
      </c>
      <c r="B351" s="65" t="str">
        <f t="shared" si="72"/>
        <v/>
      </c>
      <c r="C351" s="103">
        <v>350</v>
      </c>
      <c r="D351" s="99"/>
      <c r="E351" s="100">
        <f t="shared" si="80"/>
        <v>1</v>
      </c>
      <c r="F351" s="100"/>
      <c r="G351" s="100"/>
      <c r="H351" s="107" t="str">
        <f t="shared" si="75"/>
        <v/>
      </c>
      <c r="I351" s="108" t="str">
        <f>IF(D351="","",VLOOKUP(D351,ENTRANTS!$A$1:$H$1000,2,0))</f>
        <v/>
      </c>
      <c r="J351" s="108" t="str">
        <f>IF(D351="","",VLOOKUP(D351,ENTRANTS!$A$1:$H$1000,3,0))</f>
        <v/>
      </c>
      <c r="K351" s="103" t="str">
        <f>IF(D351="","",LEFT(VLOOKUP(D351,ENTRANTS!$A$1:$H$1000,5,0),1))</f>
        <v/>
      </c>
      <c r="L351" s="103" t="str">
        <f>IF(D351="","",COUNTIF($K$2:K351,K351))</f>
        <v/>
      </c>
      <c r="M351" s="103" t="str">
        <f>IF(D351="","",VLOOKUP(D351,ENTRANTS!$A$1:$H$1000,4,0))</f>
        <v/>
      </c>
      <c r="N351" s="103" t="str">
        <f>IF(D351="","",COUNTIF($M$2:M351,M351))</f>
        <v/>
      </c>
      <c r="O351" s="108" t="str">
        <f>IF(D351="","",VLOOKUP(D351,ENTRANTS!$A$1:$H$1000,6,0))</f>
        <v/>
      </c>
      <c r="P351" s="86" t="str">
        <f t="shared" si="76"/>
        <v/>
      </c>
      <c r="Q351" s="31"/>
      <c r="R351" s="3" t="str">
        <f t="shared" si="77"/>
        <v/>
      </c>
      <c r="S351" s="4" t="str">
        <f>IF(D351="","",COUNTIF($R$2:R351,R351))</f>
        <v/>
      </c>
      <c r="T351" s="5" t="str">
        <f t="shared" si="81"/>
        <v/>
      </c>
      <c r="U351" s="35" t="str">
        <f>IF(AND(S351=4,K351="M",NOT(O351="Unattached")),SUMIF(R$2:R351,R351,L$2:L351),"")</f>
        <v/>
      </c>
      <c r="V351" s="5" t="str">
        <f t="shared" si="82"/>
        <v/>
      </c>
      <c r="W351" s="35" t="str">
        <f>IF(AND(S351=3,K351="F",NOT(O351="Unattached")),SUMIF(R$2:R351,R351,L$2:L351),"")</f>
        <v/>
      </c>
      <c r="X351" s="6" t="str">
        <f t="shared" si="73"/>
        <v/>
      </c>
      <c r="Y351" s="6" t="str">
        <f t="shared" si="78"/>
        <v/>
      </c>
      <c r="Z351" s="33" t="str">
        <f t="shared" si="74"/>
        <v xml:space="preserve"> </v>
      </c>
      <c r="AA351" s="33" t="str">
        <f>IF(K351="M",IF(S351&lt;&gt;4,"",VLOOKUP(CONCATENATE(R351," ",(S351-3)),$Z$2:AD351,5,0)),IF(S351&lt;&gt;3,"",VLOOKUP(CONCATENATE(R351," ",(S351-2)),$Z$2:AD351,5,0)))</f>
        <v/>
      </c>
      <c r="AB351" s="33" t="str">
        <f>IF(K351="M",IF(S351&lt;&gt;4,"",VLOOKUP(CONCATENATE(R351," ",(S351-2)),$Z$2:AD351,5,0)),IF(S351&lt;&gt;3,"",VLOOKUP(CONCATENATE(R351," ",(S351-1)),$Z$2:AD351,5,0)))</f>
        <v/>
      </c>
      <c r="AC351" s="33" t="str">
        <f>IF(K351="M",IF(S351&lt;&gt;4,"",VLOOKUP(CONCATENATE(R351," ",(S351-1)),$Z$2:AD351,5,0)),IF(S351&lt;&gt;3,"",VLOOKUP(CONCATENATE(R351," ",(S351)),$Z$2:AD351,5,0)))</f>
        <v/>
      </c>
      <c r="AD351" s="33" t="str">
        <f t="shared" si="79"/>
        <v/>
      </c>
    </row>
    <row r="352" spans="1:30" x14ac:dyDescent="0.25">
      <c r="A352" s="65" t="str">
        <f t="shared" si="71"/>
        <v/>
      </c>
      <c r="B352" s="65" t="str">
        <f t="shared" si="72"/>
        <v/>
      </c>
      <c r="C352" s="103">
        <v>351</v>
      </c>
      <c r="D352" s="99"/>
      <c r="E352" s="100">
        <f t="shared" si="80"/>
        <v>1</v>
      </c>
      <c r="F352" s="100"/>
      <c r="G352" s="100"/>
      <c r="H352" s="107" t="str">
        <f t="shared" si="75"/>
        <v/>
      </c>
      <c r="I352" s="108" t="str">
        <f>IF(D352="","",VLOOKUP(D352,ENTRANTS!$A$1:$H$1000,2,0))</f>
        <v/>
      </c>
      <c r="J352" s="108" t="str">
        <f>IF(D352="","",VLOOKUP(D352,ENTRANTS!$A$1:$H$1000,3,0))</f>
        <v/>
      </c>
      <c r="K352" s="103" t="str">
        <f>IF(D352="","",LEFT(VLOOKUP(D352,ENTRANTS!$A$1:$H$1000,5,0),1))</f>
        <v/>
      </c>
      <c r="L352" s="103" t="str">
        <f>IF(D352="","",COUNTIF($K$2:K352,K352))</f>
        <v/>
      </c>
      <c r="M352" s="103" t="str">
        <f>IF(D352="","",VLOOKUP(D352,ENTRANTS!$A$1:$H$1000,4,0))</f>
        <v/>
      </c>
      <c r="N352" s="103" t="str">
        <f>IF(D352="","",COUNTIF($M$2:M352,M352))</f>
        <v/>
      </c>
      <c r="O352" s="108" t="str">
        <f>IF(D352="","",VLOOKUP(D352,ENTRANTS!$A$1:$H$1000,6,0))</f>
        <v/>
      </c>
      <c r="P352" s="86" t="str">
        <f t="shared" si="76"/>
        <v/>
      </c>
      <c r="Q352" s="31"/>
      <c r="R352" s="3" t="str">
        <f t="shared" si="77"/>
        <v/>
      </c>
      <c r="S352" s="4" t="str">
        <f>IF(D352="","",COUNTIF($R$2:R352,R352))</f>
        <v/>
      </c>
      <c r="T352" s="5" t="str">
        <f t="shared" si="81"/>
        <v/>
      </c>
      <c r="U352" s="35" t="str">
        <f>IF(AND(S352=4,K352="M",NOT(O352="Unattached")),SUMIF(R$2:R352,R352,L$2:L352),"")</f>
        <v/>
      </c>
      <c r="V352" s="5" t="str">
        <f t="shared" si="82"/>
        <v/>
      </c>
      <c r="W352" s="35" t="str">
        <f>IF(AND(S352=3,K352="F",NOT(O352="Unattached")),SUMIF(R$2:R352,R352,L$2:L352),"")</f>
        <v/>
      </c>
      <c r="X352" s="6" t="str">
        <f t="shared" si="73"/>
        <v/>
      </c>
      <c r="Y352" s="6" t="str">
        <f t="shared" si="78"/>
        <v/>
      </c>
      <c r="Z352" s="33" t="str">
        <f t="shared" si="74"/>
        <v xml:space="preserve"> </v>
      </c>
      <c r="AA352" s="33" t="str">
        <f>IF(K352="M",IF(S352&lt;&gt;4,"",VLOOKUP(CONCATENATE(R352," ",(S352-3)),$Z$2:AD352,5,0)),IF(S352&lt;&gt;3,"",VLOOKUP(CONCATENATE(R352," ",(S352-2)),$Z$2:AD352,5,0)))</f>
        <v/>
      </c>
      <c r="AB352" s="33" t="str">
        <f>IF(K352="M",IF(S352&lt;&gt;4,"",VLOOKUP(CONCATENATE(R352," ",(S352-2)),$Z$2:AD352,5,0)),IF(S352&lt;&gt;3,"",VLOOKUP(CONCATENATE(R352," ",(S352-1)),$Z$2:AD352,5,0)))</f>
        <v/>
      </c>
      <c r="AC352" s="33" t="str">
        <f>IF(K352="M",IF(S352&lt;&gt;4,"",VLOOKUP(CONCATENATE(R352," ",(S352-1)),$Z$2:AD352,5,0)),IF(S352&lt;&gt;3,"",VLOOKUP(CONCATENATE(R352," ",(S352)),$Z$2:AD352,5,0)))</f>
        <v/>
      </c>
      <c r="AD352" s="33" t="str">
        <f t="shared" si="79"/>
        <v/>
      </c>
    </row>
    <row r="353" spans="1:30" x14ac:dyDescent="0.25">
      <c r="A353" s="65" t="str">
        <f t="shared" si="71"/>
        <v/>
      </c>
      <c r="B353" s="65" t="str">
        <f t="shared" si="72"/>
        <v/>
      </c>
      <c r="C353" s="103">
        <v>352</v>
      </c>
      <c r="D353" s="99"/>
      <c r="E353" s="100">
        <f t="shared" si="80"/>
        <v>1</v>
      </c>
      <c r="F353" s="100"/>
      <c r="G353" s="100"/>
      <c r="H353" s="107" t="str">
        <f t="shared" si="75"/>
        <v/>
      </c>
      <c r="I353" s="108" t="str">
        <f>IF(D353="","",VLOOKUP(D353,ENTRANTS!$A$1:$H$1000,2,0))</f>
        <v/>
      </c>
      <c r="J353" s="108" t="str">
        <f>IF(D353="","",VLOOKUP(D353,ENTRANTS!$A$1:$H$1000,3,0))</f>
        <v/>
      </c>
      <c r="K353" s="103" t="str">
        <f>IF(D353="","",LEFT(VLOOKUP(D353,ENTRANTS!$A$1:$H$1000,5,0),1))</f>
        <v/>
      </c>
      <c r="L353" s="103" t="str">
        <f>IF(D353="","",COUNTIF($K$2:K353,K353))</f>
        <v/>
      </c>
      <c r="M353" s="103" t="str">
        <f>IF(D353="","",VLOOKUP(D353,ENTRANTS!$A$1:$H$1000,4,0))</f>
        <v/>
      </c>
      <c r="N353" s="103" t="str">
        <f>IF(D353="","",COUNTIF($M$2:M353,M353))</f>
        <v/>
      </c>
      <c r="O353" s="108" t="str">
        <f>IF(D353="","",VLOOKUP(D353,ENTRANTS!$A$1:$H$1000,6,0))</f>
        <v/>
      </c>
      <c r="P353" s="86" t="str">
        <f t="shared" si="76"/>
        <v/>
      </c>
      <c r="Q353" s="31"/>
      <c r="R353" s="3" t="str">
        <f t="shared" si="77"/>
        <v/>
      </c>
      <c r="S353" s="4" t="str">
        <f>IF(D353="","",COUNTIF($R$2:R353,R353))</f>
        <v/>
      </c>
      <c r="T353" s="5" t="str">
        <f t="shared" si="81"/>
        <v/>
      </c>
      <c r="U353" s="35" t="str">
        <f>IF(AND(S353=4,K353="M",NOT(O353="Unattached")),SUMIF(R$2:R353,R353,L$2:L353),"")</f>
        <v/>
      </c>
      <c r="V353" s="5" t="str">
        <f t="shared" si="82"/>
        <v/>
      </c>
      <c r="W353" s="35" t="str">
        <f>IF(AND(S353=3,K353="F",NOT(O353="Unattached")),SUMIF(R$2:R353,R353,L$2:L353),"")</f>
        <v/>
      </c>
      <c r="X353" s="6" t="str">
        <f t="shared" si="73"/>
        <v/>
      </c>
      <c r="Y353" s="6" t="str">
        <f t="shared" si="78"/>
        <v/>
      </c>
      <c r="Z353" s="33" t="str">
        <f t="shared" si="74"/>
        <v xml:space="preserve"> </v>
      </c>
      <c r="AA353" s="33" t="str">
        <f>IF(K353="M",IF(S353&lt;&gt;4,"",VLOOKUP(CONCATENATE(R353," ",(S353-3)),$Z$2:AD353,5,0)),IF(S353&lt;&gt;3,"",VLOOKUP(CONCATENATE(R353," ",(S353-2)),$Z$2:AD353,5,0)))</f>
        <v/>
      </c>
      <c r="AB353" s="33" t="str">
        <f>IF(K353="M",IF(S353&lt;&gt;4,"",VLOOKUP(CONCATENATE(R353," ",(S353-2)),$Z$2:AD353,5,0)),IF(S353&lt;&gt;3,"",VLOOKUP(CONCATENATE(R353," ",(S353-1)),$Z$2:AD353,5,0)))</f>
        <v/>
      </c>
      <c r="AC353" s="33" t="str">
        <f>IF(K353="M",IF(S353&lt;&gt;4,"",VLOOKUP(CONCATENATE(R353," ",(S353-1)),$Z$2:AD353,5,0)),IF(S353&lt;&gt;3,"",VLOOKUP(CONCATENATE(R353," ",(S353)),$Z$2:AD353,5,0)))</f>
        <v/>
      </c>
      <c r="AD353" s="33" t="str">
        <f t="shared" si="79"/>
        <v/>
      </c>
    </row>
    <row r="354" spans="1:30" x14ac:dyDescent="0.25">
      <c r="A354" s="65" t="str">
        <f t="shared" si="71"/>
        <v/>
      </c>
      <c r="B354" s="65" t="str">
        <f t="shared" si="72"/>
        <v/>
      </c>
      <c r="C354" s="103">
        <v>353</v>
      </c>
      <c r="D354" s="99"/>
      <c r="E354" s="100">
        <f t="shared" si="80"/>
        <v>1</v>
      </c>
      <c r="F354" s="100"/>
      <c r="G354" s="100"/>
      <c r="H354" s="107" t="str">
        <f t="shared" si="75"/>
        <v/>
      </c>
      <c r="I354" s="108" t="str">
        <f>IF(D354="","",VLOOKUP(D354,ENTRANTS!$A$1:$H$1000,2,0))</f>
        <v/>
      </c>
      <c r="J354" s="108" t="str">
        <f>IF(D354="","",VLOOKUP(D354,ENTRANTS!$A$1:$H$1000,3,0))</f>
        <v/>
      </c>
      <c r="K354" s="103" t="str">
        <f>IF(D354="","",LEFT(VLOOKUP(D354,ENTRANTS!$A$1:$H$1000,5,0),1))</f>
        <v/>
      </c>
      <c r="L354" s="103" t="str">
        <f>IF(D354="","",COUNTIF($K$2:K354,K354))</f>
        <v/>
      </c>
      <c r="M354" s="103" t="str">
        <f>IF(D354="","",VLOOKUP(D354,ENTRANTS!$A$1:$H$1000,4,0))</f>
        <v/>
      </c>
      <c r="N354" s="103" t="str">
        <f>IF(D354="","",COUNTIF($M$2:M354,M354))</f>
        <v/>
      </c>
      <c r="O354" s="108" t="str">
        <f>IF(D354="","",VLOOKUP(D354,ENTRANTS!$A$1:$H$1000,6,0))</f>
        <v/>
      </c>
      <c r="P354" s="86" t="str">
        <f t="shared" si="76"/>
        <v/>
      </c>
      <c r="Q354" s="31"/>
      <c r="R354" s="3" t="str">
        <f t="shared" si="77"/>
        <v/>
      </c>
      <c r="S354" s="4" t="str">
        <f>IF(D354="","",COUNTIF($R$2:R354,R354))</f>
        <v/>
      </c>
      <c r="T354" s="5" t="str">
        <f t="shared" si="81"/>
        <v/>
      </c>
      <c r="U354" s="35" t="str">
        <f>IF(AND(S354=4,K354="M",NOT(O354="Unattached")),SUMIF(R$2:R354,R354,L$2:L354),"")</f>
        <v/>
      </c>
      <c r="V354" s="5" t="str">
        <f t="shared" si="82"/>
        <v/>
      </c>
      <c r="W354" s="35" t="str">
        <f>IF(AND(S354=3,K354="F",NOT(O354="Unattached")),SUMIF(R$2:R354,R354,L$2:L354),"")</f>
        <v/>
      </c>
      <c r="X354" s="6" t="str">
        <f t="shared" si="73"/>
        <v/>
      </c>
      <c r="Y354" s="6" t="str">
        <f t="shared" si="78"/>
        <v/>
      </c>
      <c r="Z354" s="33" t="str">
        <f t="shared" si="74"/>
        <v xml:space="preserve"> </v>
      </c>
      <c r="AA354" s="33" t="str">
        <f>IF(K354="M",IF(S354&lt;&gt;4,"",VLOOKUP(CONCATENATE(R354," ",(S354-3)),$Z$2:AD354,5,0)),IF(S354&lt;&gt;3,"",VLOOKUP(CONCATENATE(R354," ",(S354-2)),$Z$2:AD354,5,0)))</f>
        <v/>
      </c>
      <c r="AB354" s="33" t="str">
        <f>IF(K354="M",IF(S354&lt;&gt;4,"",VLOOKUP(CONCATENATE(R354," ",(S354-2)),$Z$2:AD354,5,0)),IF(S354&lt;&gt;3,"",VLOOKUP(CONCATENATE(R354," ",(S354-1)),$Z$2:AD354,5,0)))</f>
        <v/>
      </c>
      <c r="AC354" s="33" t="str">
        <f>IF(K354="M",IF(S354&lt;&gt;4,"",VLOOKUP(CONCATENATE(R354," ",(S354-1)),$Z$2:AD354,5,0)),IF(S354&lt;&gt;3,"",VLOOKUP(CONCATENATE(R354," ",(S354)),$Z$2:AD354,5,0)))</f>
        <v/>
      </c>
      <c r="AD354" s="33" t="str">
        <f t="shared" si="79"/>
        <v/>
      </c>
    </row>
    <row r="355" spans="1:30" x14ac:dyDescent="0.25">
      <c r="A355" s="65" t="str">
        <f t="shared" si="71"/>
        <v/>
      </c>
      <c r="B355" s="65" t="str">
        <f t="shared" si="72"/>
        <v/>
      </c>
      <c r="C355" s="103">
        <v>354</v>
      </c>
      <c r="D355" s="99"/>
      <c r="E355" s="100">
        <f t="shared" si="80"/>
        <v>1</v>
      </c>
      <c r="F355" s="100"/>
      <c r="G355" s="100"/>
      <c r="H355" s="107" t="str">
        <f t="shared" si="75"/>
        <v/>
      </c>
      <c r="I355" s="108" t="str">
        <f>IF(D355="","",VLOOKUP(D355,ENTRANTS!$A$1:$H$1000,2,0))</f>
        <v/>
      </c>
      <c r="J355" s="108" t="str">
        <f>IF(D355="","",VLOOKUP(D355,ENTRANTS!$A$1:$H$1000,3,0))</f>
        <v/>
      </c>
      <c r="K355" s="103" t="str">
        <f>IF(D355="","",LEFT(VLOOKUP(D355,ENTRANTS!$A$1:$H$1000,5,0),1))</f>
        <v/>
      </c>
      <c r="L355" s="103" t="str">
        <f>IF(D355="","",COUNTIF($K$2:K355,K355))</f>
        <v/>
      </c>
      <c r="M355" s="103" t="str">
        <f>IF(D355="","",VLOOKUP(D355,ENTRANTS!$A$1:$H$1000,4,0))</f>
        <v/>
      </c>
      <c r="N355" s="103" t="str">
        <f>IF(D355="","",COUNTIF($M$2:M355,M355))</f>
        <v/>
      </c>
      <c r="O355" s="108" t="str">
        <f>IF(D355="","",VLOOKUP(D355,ENTRANTS!$A$1:$H$1000,6,0))</f>
        <v/>
      </c>
      <c r="P355" s="86" t="str">
        <f t="shared" si="76"/>
        <v/>
      </c>
      <c r="Q355" s="31"/>
      <c r="R355" s="3" t="str">
        <f t="shared" si="77"/>
        <v/>
      </c>
      <c r="S355" s="4" t="str">
        <f>IF(D355="","",COUNTIF($R$2:R355,R355))</f>
        <v/>
      </c>
      <c r="T355" s="5" t="str">
        <f t="shared" si="81"/>
        <v/>
      </c>
      <c r="U355" s="35" t="str">
        <f>IF(AND(S355=4,K355="M",NOT(O355="Unattached")),SUMIF(R$2:R355,R355,L$2:L355),"")</f>
        <v/>
      </c>
      <c r="V355" s="5" t="str">
        <f t="shared" si="82"/>
        <v/>
      </c>
      <c r="W355" s="35" t="str">
        <f>IF(AND(S355=3,K355="F",NOT(O355="Unattached")),SUMIF(R$2:R355,R355,L$2:L355),"")</f>
        <v/>
      </c>
      <c r="X355" s="6" t="str">
        <f t="shared" si="73"/>
        <v/>
      </c>
      <c r="Y355" s="6" t="str">
        <f t="shared" si="78"/>
        <v/>
      </c>
      <c r="Z355" s="33" t="str">
        <f t="shared" si="74"/>
        <v xml:space="preserve"> </v>
      </c>
      <c r="AA355" s="33" t="str">
        <f>IF(K355="M",IF(S355&lt;&gt;4,"",VLOOKUP(CONCATENATE(R355," ",(S355-3)),$Z$2:AD355,5,0)),IF(S355&lt;&gt;3,"",VLOOKUP(CONCATENATE(R355," ",(S355-2)),$Z$2:AD355,5,0)))</f>
        <v/>
      </c>
      <c r="AB355" s="33" t="str">
        <f>IF(K355="M",IF(S355&lt;&gt;4,"",VLOOKUP(CONCATENATE(R355," ",(S355-2)),$Z$2:AD355,5,0)),IF(S355&lt;&gt;3,"",VLOOKUP(CONCATENATE(R355," ",(S355-1)),$Z$2:AD355,5,0)))</f>
        <v/>
      </c>
      <c r="AC355" s="33" t="str">
        <f>IF(K355="M",IF(S355&lt;&gt;4,"",VLOOKUP(CONCATENATE(R355," ",(S355-1)),$Z$2:AD355,5,0)),IF(S355&lt;&gt;3,"",VLOOKUP(CONCATENATE(R355," ",(S355)),$Z$2:AD355,5,0)))</f>
        <v/>
      </c>
      <c r="AD355" s="33" t="str">
        <f t="shared" si="79"/>
        <v/>
      </c>
    </row>
    <row r="356" spans="1:30" x14ac:dyDescent="0.25">
      <c r="A356" s="65" t="str">
        <f t="shared" si="71"/>
        <v/>
      </c>
      <c r="B356" s="65" t="str">
        <f t="shared" si="72"/>
        <v/>
      </c>
      <c r="C356" s="103">
        <v>355</v>
      </c>
      <c r="D356" s="99"/>
      <c r="E356" s="100">
        <f t="shared" si="80"/>
        <v>1</v>
      </c>
      <c r="F356" s="100"/>
      <c r="G356" s="100"/>
      <c r="H356" s="107" t="str">
        <f t="shared" si="75"/>
        <v/>
      </c>
      <c r="I356" s="108" t="str">
        <f>IF(D356="","",VLOOKUP(D356,ENTRANTS!$A$1:$H$1000,2,0))</f>
        <v/>
      </c>
      <c r="J356" s="108" t="str">
        <f>IF(D356="","",VLOOKUP(D356,ENTRANTS!$A$1:$H$1000,3,0))</f>
        <v/>
      </c>
      <c r="K356" s="103" t="str">
        <f>IF(D356="","",LEFT(VLOOKUP(D356,ENTRANTS!$A$1:$H$1000,5,0),1))</f>
        <v/>
      </c>
      <c r="L356" s="103" t="str">
        <f>IF(D356="","",COUNTIF($K$2:K356,K356))</f>
        <v/>
      </c>
      <c r="M356" s="103" t="str">
        <f>IF(D356="","",VLOOKUP(D356,ENTRANTS!$A$1:$H$1000,4,0))</f>
        <v/>
      </c>
      <c r="N356" s="103" t="str">
        <f>IF(D356="","",COUNTIF($M$2:M356,M356))</f>
        <v/>
      </c>
      <c r="O356" s="108" t="str">
        <f>IF(D356="","",VLOOKUP(D356,ENTRANTS!$A$1:$H$1000,6,0))</f>
        <v/>
      </c>
      <c r="P356" s="86" t="str">
        <f t="shared" si="76"/>
        <v/>
      </c>
      <c r="Q356" s="31"/>
      <c r="R356" s="3" t="str">
        <f t="shared" si="77"/>
        <v/>
      </c>
      <c r="S356" s="4" t="str">
        <f>IF(D356="","",COUNTIF($R$2:R356,R356))</f>
        <v/>
      </c>
      <c r="T356" s="5" t="str">
        <f t="shared" si="81"/>
        <v/>
      </c>
      <c r="U356" s="35" t="str">
        <f>IF(AND(S356=4,K356="M",NOT(O356="Unattached")),SUMIF(R$2:R356,R356,L$2:L356),"")</f>
        <v/>
      </c>
      <c r="V356" s="5" t="str">
        <f t="shared" si="82"/>
        <v/>
      </c>
      <c r="W356" s="35" t="str">
        <f>IF(AND(S356=3,K356="F",NOT(O356="Unattached")),SUMIF(R$2:R356,R356,L$2:L356),"")</f>
        <v/>
      </c>
      <c r="X356" s="6" t="str">
        <f t="shared" si="73"/>
        <v/>
      </c>
      <c r="Y356" s="6" t="str">
        <f t="shared" si="78"/>
        <v/>
      </c>
      <c r="Z356" s="33" t="str">
        <f t="shared" si="74"/>
        <v xml:space="preserve"> </v>
      </c>
      <c r="AA356" s="33" t="str">
        <f>IF(K356="M",IF(S356&lt;&gt;4,"",VLOOKUP(CONCATENATE(R356," ",(S356-3)),$Z$2:AD356,5,0)),IF(S356&lt;&gt;3,"",VLOOKUP(CONCATENATE(R356," ",(S356-2)),$Z$2:AD356,5,0)))</f>
        <v/>
      </c>
      <c r="AB356" s="33" t="str">
        <f>IF(K356="M",IF(S356&lt;&gt;4,"",VLOOKUP(CONCATENATE(R356," ",(S356-2)),$Z$2:AD356,5,0)),IF(S356&lt;&gt;3,"",VLOOKUP(CONCATENATE(R356," ",(S356-1)),$Z$2:AD356,5,0)))</f>
        <v/>
      </c>
      <c r="AC356" s="33" t="str">
        <f>IF(K356="M",IF(S356&lt;&gt;4,"",VLOOKUP(CONCATENATE(R356," ",(S356-1)),$Z$2:AD356,5,0)),IF(S356&lt;&gt;3,"",VLOOKUP(CONCATENATE(R356," ",(S356)),$Z$2:AD356,5,0)))</f>
        <v/>
      </c>
      <c r="AD356" s="33" t="str">
        <f t="shared" si="79"/>
        <v/>
      </c>
    </row>
    <row r="357" spans="1:30" x14ac:dyDescent="0.25">
      <c r="A357" s="65" t="str">
        <f t="shared" si="71"/>
        <v/>
      </c>
      <c r="B357" s="65" t="str">
        <f t="shared" si="72"/>
        <v/>
      </c>
      <c r="C357" s="103">
        <v>356</v>
      </c>
      <c r="D357" s="99"/>
      <c r="E357" s="100">
        <f t="shared" si="80"/>
        <v>1</v>
      </c>
      <c r="F357" s="100"/>
      <c r="G357" s="100"/>
      <c r="H357" s="107" t="str">
        <f t="shared" si="75"/>
        <v/>
      </c>
      <c r="I357" s="108" t="str">
        <f>IF(D357="","",VLOOKUP(D357,ENTRANTS!$A$1:$H$1000,2,0))</f>
        <v/>
      </c>
      <c r="J357" s="108" t="str">
        <f>IF(D357="","",VLOOKUP(D357,ENTRANTS!$A$1:$H$1000,3,0))</f>
        <v/>
      </c>
      <c r="K357" s="103" t="str">
        <f>IF(D357="","",LEFT(VLOOKUP(D357,ENTRANTS!$A$1:$H$1000,5,0),1))</f>
        <v/>
      </c>
      <c r="L357" s="103" t="str">
        <f>IF(D357="","",COUNTIF($K$2:K357,K357))</f>
        <v/>
      </c>
      <c r="M357" s="103" t="str">
        <f>IF(D357="","",VLOOKUP(D357,ENTRANTS!$A$1:$H$1000,4,0))</f>
        <v/>
      </c>
      <c r="N357" s="103" t="str">
        <f>IF(D357="","",COUNTIF($M$2:M357,M357))</f>
        <v/>
      </c>
      <c r="O357" s="108" t="str">
        <f>IF(D357="","",VLOOKUP(D357,ENTRANTS!$A$1:$H$1000,6,0))</f>
        <v/>
      </c>
      <c r="P357" s="86" t="str">
        <f t="shared" si="76"/>
        <v/>
      </c>
      <c r="Q357" s="31"/>
      <c r="R357" s="3" t="str">
        <f t="shared" si="77"/>
        <v/>
      </c>
      <c r="S357" s="4" t="str">
        <f>IF(D357="","",COUNTIF($R$2:R357,R357))</f>
        <v/>
      </c>
      <c r="T357" s="5" t="str">
        <f t="shared" si="81"/>
        <v/>
      </c>
      <c r="U357" s="35" t="str">
        <f>IF(AND(S357=4,K357="M",NOT(O357="Unattached")),SUMIF(R$2:R357,R357,L$2:L357),"")</f>
        <v/>
      </c>
      <c r="V357" s="5" t="str">
        <f t="shared" si="82"/>
        <v/>
      </c>
      <c r="W357" s="35" t="str">
        <f>IF(AND(S357=3,K357="F",NOT(O357="Unattached")),SUMIF(R$2:R357,R357,L$2:L357),"")</f>
        <v/>
      </c>
      <c r="X357" s="6" t="str">
        <f t="shared" si="73"/>
        <v/>
      </c>
      <c r="Y357" s="6" t="str">
        <f t="shared" si="78"/>
        <v/>
      </c>
      <c r="Z357" s="33" t="str">
        <f t="shared" si="74"/>
        <v xml:space="preserve"> </v>
      </c>
      <c r="AA357" s="33" t="str">
        <f>IF(K357="M",IF(S357&lt;&gt;4,"",VLOOKUP(CONCATENATE(R357," ",(S357-3)),$Z$2:AD357,5,0)),IF(S357&lt;&gt;3,"",VLOOKUP(CONCATENATE(R357," ",(S357-2)),$Z$2:AD357,5,0)))</f>
        <v/>
      </c>
      <c r="AB357" s="33" t="str">
        <f>IF(K357="M",IF(S357&lt;&gt;4,"",VLOOKUP(CONCATENATE(R357," ",(S357-2)),$Z$2:AD357,5,0)),IF(S357&lt;&gt;3,"",VLOOKUP(CONCATENATE(R357," ",(S357-1)),$Z$2:AD357,5,0)))</f>
        <v/>
      </c>
      <c r="AC357" s="33" t="str">
        <f>IF(K357="M",IF(S357&lt;&gt;4,"",VLOOKUP(CONCATENATE(R357," ",(S357-1)),$Z$2:AD357,5,0)),IF(S357&lt;&gt;3,"",VLOOKUP(CONCATENATE(R357," ",(S357)),$Z$2:AD357,5,0)))</f>
        <v/>
      </c>
      <c r="AD357" s="33" t="str">
        <f t="shared" si="79"/>
        <v/>
      </c>
    </row>
    <row r="358" spans="1:30" x14ac:dyDescent="0.25">
      <c r="A358" s="65" t="str">
        <f t="shared" si="71"/>
        <v/>
      </c>
      <c r="B358" s="65" t="str">
        <f t="shared" si="72"/>
        <v/>
      </c>
      <c r="C358" s="103">
        <v>357</v>
      </c>
      <c r="D358" s="99"/>
      <c r="E358" s="100">
        <f t="shared" si="80"/>
        <v>1</v>
      </c>
      <c r="F358" s="100"/>
      <c r="G358" s="100"/>
      <c r="H358" s="107" t="str">
        <f t="shared" si="75"/>
        <v/>
      </c>
      <c r="I358" s="108" t="str">
        <f>IF(D358="","",VLOOKUP(D358,ENTRANTS!$A$1:$H$1000,2,0))</f>
        <v/>
      </c>
      <c r="J358" s="108" t="str">
        <f>IF(D358="","",VLOOKUP(D358,ENTRANTS!$A$1:$H$1000,3,0))</f>
        <v/>
      </c>
      <c r="K358" s="103" t="str">
        <f>IF(D358="","",LEFT(VLOOKUP(D358,ENTRANTS!$A$1:$H$1000,5,0),1))</f>
        <v/>
      </c>
      <c r="L358" s="103" t="str">
        <f>IF(D358="","",COUNTIF($K$2:K358,K358))</f>
        <v/>
      </c>
      <c r="M358" s="103" t="str">
        <f>IF(D358="","",VLOOKUP(D358,ENTRANTS!$A$1:$H$1000,4,0))</f>
        <v/>
      </c>
      <c r="N358" s="103" t="str">
        <f>IF(D358="","",COUNTIF($M$2:M358,M358))</f>
        <v/>
      </c>
      <c r="O358" s="108" t="str">
        <f>IF(D358="","",VLOOKUP(D358,ENTRANTS!$A$1:$H$1000,6,0))</f>
        <v/>
      </c>
      <c r="P358" s="86" t="str">
        <f t="shared" si="76"/>
        <v/>
      </c>
      <c r="Q358" s="31"/>
      <c r="R358" s="3" t="str">
        <f t="shared" si="77"/>
        <v/>
      </c>
      <c r="S358" s="4" t="str">
        <f>IF(D358="","",COUNTIF($R$2:R358,R358))</f>
        <v/>
      </c>
      <c r="T358" s="5" t="str">
        <f t="shared" si="81"/>
        <v/>
      </c>
      <c r="U358" s="35" t="str">
        <f>IF(AND(S358=4,K358="M",NOT(O358="Unattached")),SUMIF(R$2:R358,R358,L$2:L358),"")</f>
        <v/>
      </c>
      <c r="V358" s="5" t="str">
        <f t="shared" si="82"/>
        <v/>
      </c>
      <c r="W358" s="35" t="str">
        <f>IF(AND(S358=3,K358="F",NOT(O358="Unattached")),SUMIF(R$2:R358,R358,L$2:L358),"")</f>
        <v/>
      </c>
      <c r="X358" s="6" t="str">
        <f t="shared" si="73"/>
        <v/>
      </c>
      <c r="Y358" s="6" t="str">
        <f t="shared" si="78"/>
        <v/>
      </c>
      <c r="Z358" s="33" t="str">
        <f t="shared" si="74"/>
        <v xml:space="preserve"> </v>
      </c>
      <c r="AA358" s="33" t="str">
        <f>IF(K358="M",IF(S358&lt;&gt;4,"",VLOOKUP(CONCATENATE(R358," ",(S358-3)),$Z$2:AD358,5,0)),IF(S358&lt;&gt;3,"",VLOOKUP(CONCATENATE(R358," ",(S358-2)),$Z$2:AD358,5,0)))</f>
        <v/>
      </c>
      <c r="AB358" s="33" t="str">
        <f>IF(K358="M",IF(S358&lt;&gt;4,"",VLOOKUP(CONCATENATE(R358," ",(S358-2)),$Z$2:AD358,5,0)),IF(S358&lt;&gt;3,"",VLOOKUP(CONCATENATE(R358," ",(S358-1)),$Z$2:AD358,5,0)))</f>
        <v/>
      </c>
      <c r="AC358" s="33" t="str">
        <f>IF(K358="M",IF(S358&lt;&gt;4,"",VLOOKUP(CONCATENATE(R358," ",(S358-1)),$Z$2:AD358,5,0)),IF(S358&lt;&gt;3,"",VLOOKUP(CONCATENATE(R358," ",(S358)),$Z$2:AD358,5,0)))</f>
        <v/>
      </c>
      <c r="AD358" s="33" t="str">
        <f t="shared" si="79"/>
        <v/>
      </c>
    </row>
    <row r="359" spans="1:30" x14ac:dyDescent="0.25">
      <c r="A359" s="65" t="str">
        <f t="shared" si="71"/>
        <v/>
      </c>
      <c r="B359" s="65" t="str">
        <f t="shared" si="72"/>
        <v/>
      </c>
      <c r="C359" s="103">
        <v>358</v>
      </c>
      <c r="D359" s="99"/>
      <c r="E359" s="100">
        <f t="shared" si="80"/>
        <v>1</v>
      </c>
      <c r="F359" s="100"/>
      <c r="G359" s="100"/>
      <c r="H359" s="107" t="str">
        <f t="shared" si="75"/>
        <v/>
      </c>
      <c r="I359" s="108" t="str">
        <f>IF(D359="","",VLOOKUP(D359,ENTRANTS!$A$1:$H$1000,2,0))</f>
        <v/>
      </c>
      <c r="J359" s="108" t="str">
        <f>IF(D359="","",VLOOKUP(D359,ENTRANTS!$A$1:$H$1000,3,0))</f>
        <v/>
      </c>
      <c r="K359" s="103" t="str">
        <f>IF(D359="","",LEFT(VLOOKUP(D359,ENTRANTS!$A$1:$H$1000,5,0),1))</f>
        <v/>
      </c>
      <c r="L359" s="103" t="str">
        <f>IF(D359="","",COUNTIF($K$2:K359,K359))</f>
        <v/>
      </c>
      <c r="M359" s="103" t="str">
        <f>IF(D359="","",VLOOKUP(D359,ENTRANTS!$A$1:$H$1000,4,0))</f>
        <v/>
      </c>
      <c r="N359" s="103" t="str">
        <f>IF(D359="","",COUNTIF($M$2:M359,M359))</f>
        <v/>
      </c>
      <c r="O359" s="108" t="str">
        <f>IF(D359="","",VLOOKUP(D359,ENTRANTS!$A$1:$H$1000,6,0))</f>
        <v/>
      </c>
      <c r="P359" s="86" t="str">
        <f t="shared" si="76"/>
        <v/>
      </c>
      <c r="Q359" s="31"/>
      <c r="R359" s="3" t="str">
        <f t="shared" si="77"/>
        <v/>
      </c>
      <c r="S359" s="4" t="str">
        <f>IF(D359="","",COUNTIF($R$2:R359,R359))</f>
        <v/>
      </c>
      <c r="T359" s="5" t="str">
        <f t="shared" si="81"/>
        <v/>
      </c>
      <c r="U359" s="35" t="str">
        <f>IF(AND(S359=4,K359="M",NOT(O359="Unattached")),SUMIF(R$2:R359,R359,L$2:L359),"")</f>
        <v/>
      </c>
      <c r="V359" s="5" t="str">
        <f t="shared" si="82"/>
        <v/>
      </c>
      <c r="W359" s="35" t="str">
        <f>IF(AND(S359=3,K359="F",NOT(O359="Unattached")),SUMIF(R$2:R359,R359,L$2:L359),"")</f>
        <v/>
      </c>
      <c r="X359" s="6" t="str">
        <f t="shared" si="73"/>
        <v/>
      </c>
      <c r="Y359" s="6" t="str">
        <f t="shared" si="78"/>
        <v/>
      </c>
      <c r="Z359" s="33" t="str">
        <f t="shared" si="74"/>
        <v xml:space="preserve"> </v>
      </c>
      <c r="AA359" s="33" t="str">
        <f>IF(K359="M",IF(S359&lt;&gt;4,"",VLOOKUP(CONCATENATE(R359," ",(S359-3)),$Z$2:AD359,5,0)),IF(S359&lt;&gt;3,"",VLOOKUP(CONCATENATE(R359," ",(S359-2)),$Z$2:AD359,5,0)))</f>
        <v/>
      </c>
      <c r="AB359" s="33" t="str">
        <f>IF(K359="M",IF(S359&lt;&gt;4,"",VLOOKUP(CONCATENATE(R359," ",(S359-2)),$Z$2:AD359,5,0)),IF(S359&lt;&gt;3,"",VLOOKUP(CONCATENATE(R359," ",(S359-1)),$Z$2:AD359,5,0)))</f>
        <v/>
      </c>
      <c r="AC359" s="33" t="str">
        <f>IF(K359="M",IF(S359&lt;&gt;4,"",VLOOKUP(CONCATENATE(R359," ",(S359-1)),$Z$2:AD359,5,0)),IF(S359&lt;&gt;3,"",VLOOKUP(CONCATENATE(R359," ",(S359)),$Z$2:AD359,5,0)))</f>
        <v/>
      </c>
      <c r="AD359" s="33" t="str">
        <f t="shared" si="79"/>
        <v/>
      </c>
    </row>
    <row r="360" spans="1:30" x14ac:dyDescent="0.25">
      <c r="A360" s="65" t="str">
        <f t="shared" si="71"/>
        <v/>
      </c>
      <c r="B360" s="65" t="str">
        <f t="shared" si="72"/>
        <v/>
      </c>
      <c r="C360" s="103">
        <v>359</v>
      </c>
      <c r="D360" s="99"/>
      <c r="E360" s="100">
        <f t="shared" si="80"/>
        <v>1</v>
      </c>
      <c r="F360" s="100"/>
      <c r="G360" s="100"/>
      <c r="H360" s="107" t="str">
        <f t="shared" si="75"/>
        <v/>
      </c>
      <c r="I360" s="108" t="str">
        <f>IF(D360="","",VLOOKUP(D360,ENTRANTS!$A$1:$H$1000,2,0))</f>
        <v/>
      </c>
      <c r="J360" s="108" t="str">
        <f>IF(D360="","",VLOOKUP(D360,ENTRANTS!$A$1:$H$1000,3,0))</f>
        <v/>
      </c>
      <c r="K360" s="103" t="str">
        <f>IF(D360="","",LEFT(VLOOKUP(D360,ENTRANTS!$A$1:$H$1000,5,0),1))</f>
        <v/>
      </c>
      <c r="L360" s="103" t="str">
        <f>IF(D360="","",COUNTIF($K$2:K360,K360))</f>
        <v/>
      </c>
      <c r="M360" s="103" t="str">
        <f>IF(D360="","",VLOOKUP(D360,ENTRANTS!$A$1:$H$1000,4,0))</f>
        <v/>
      </c>
      <c r="N360" s="103" t="str">
        <f>IF(D360="","",COUNTIF($M$2:M360,M360))</f>
        <v/>
      </c>
      <c r="O360" s="108" t="str">
        <f>IF(D360="","",VLOOKUP(D360,ENTRANTS!$A$1:$H$1000,6,0))</f>
        <v/>
      </c>
      <c r="P360" s="86" t="str">
        <f t="shared" si="76"/>
        <v/>
      </c>
      <c r="Q360" s="31"/>
      <c r="R360" s="3" t="str">
        <f t="shared" si="77"/>
        <v/>
      </c>
      <c r="S360" s="4" t="str">
        <f>IF(D360="","",COUNTIF($R$2:R360,R360))</f>
        <v/>
      </c>
      <c r="T360" s="5" t="str">
        <f t="shared" si="81"/>
        <v/>
      </c>
      <c r="U360" s="35" t="str">
        <f>IF(AND(S360=4,K360="M",NOT(O360="Unattached")),SUMIF(R$2:R360,R360,L$2:L360),"")</f>
        <v/>
      </c>
      <c r="V360" s="5" t="str">
        <f t="shared" si="82"/>
        <v/>
      </c>
      <c r="W360" s="35" t="str">
        <f>IF(AND(S360=3,K360="F",NOT(O360="Unattached")),SUMIF(R$2:R360,R360,L$2:L360),"")</f>
        <v/>
      </c>
      <c r="X360" s="6" t="str">
        <f t="shared" si="73"/>
        <v/>
      </c>
      <c r="Y360" s="6" t="str">
        <f t="shared" si="78"/>
        <v/>
      </c>
      <c r="Z360" s="33" t="str">
        <f t="shared" si="74"/>
        <v xml:space="preserve"> </v>
      </c>
      <c r="AA360" s="33" t="str">
        <f>IF(K360="M",IF(S360&lt;&gt;4,"",VLOOKUP(CONCATENATE(R360," ",(S360-3)),$Z$2:AD360,5,0)),IF(S360&lt;&gt;3,"",VLOOKUP(CONCATENATE(R360," ",(S360-2)),$Z$2:AD360,5,0)))</f>
        <v/>
      </c>
      <c r="AB360" s="33" t="str">
        <f>IF(K360="M",IF(S360&lt;&gt;4,"",VLOOKUP(CONCATENATE(R360," ",(S360-2)),$Z$2:AD360,5,0)),IF(S360&lt;&gt;3,"",VLOOKUP(CONCATENATE(R360," ",(S360-1)),$Z$2:AD360,5,0)))</f>
        <v/>
      </c>
      <c r="AC360" s="33" t="str">
        <f>IF(K360="M",IF(S360&lt;&gt;4,"",VLOOKUP(CONCATENATE(R360," ",(S360-1)),$Z$2:AD360,5,0)),IF(S360&lt;&gt;3,"",VLOOKUP(CONCATENATE(R360," ",(S360)),$Z$2:AD360,5,0)))</f>
        <v/>
      </c>
      <c r="AD360" s="33" t="str">
        <f t="shared" si="79"/>
        <v/>
      </c>
    </row>
    <row r="361" spans="1:30" x14ac:dyDescent="0.25">
      <c r="A361" s="65" t="str">
        <f t="shared" si="71"/>
        <v/>
      </c>
      <c r="B361" s="65" t="str">
        <f t="shared" si="72"/>
        <v/>
      </c>
      <c r="C361" s="103">
        <v>360</v>
      </c>
      <c r="D361" s="99"/>
      <c r="E361" s="100">
        <f t="shared" si="80"/>
        <v>1</v>
      </c>
      <c r="F361" s="100"/>
      <c r="G361" s="100"/>
      <c r="H361" s="107" t="str">
        <f t="shared" si="75"/>
        <v/>
      </c>
      <c r="I361" s="108" t="str">
        <f>IF(D361="","",VLOOKUP(D361,ENTRANTS!$A$1:$H$1000,2,0))</f>
        <v/>
      </c>
      <c r="J361" s="108" t="str">
        <f>IF(D361="","",VLOOKUP(D361,ENTRANTS!$A$1:$H$1000,3,0))</f>
        <v/>
      </c>
      <c r="K361" s="103" t="str">
        <f>IF(D361="","",LEFT(VLOOKUP(D361,ENTRANTS!$A$1:$H$1000,5,0),1))</f>
        <v/>
      </c>
      <c r="L361" s="103" t="str">
        <f>IF(D361="","",COUNTIF($K$2:K361,K361))</f>
        <v/>
      </c>
      <c r="M361" s="103" t="str">
        <f>IF(D361="","",VLOOKUP(D361,ENTRANTS!$A$1:$H$1000,4,0))</f>
        <v/>
      </c>
      <c r="N361" s="103" t="str">
        <f>IF(D361="","",COUNTIF($M$2:M361,M361))</f>
        <v/>
      </c>
      <c r="O361" s="108" t="str">
        <f>IF(D361="","",VLOOKUP(D361,ENTRANTS!$A$1:$H$1000,6,0))</f>
        <v/>
      </c>
      <c r="P361" s="86" t="str">
        <f t="shared" si="76"/>
        <v/>
      </c>
      <c r="Q361" s="31"/>
      <c r="R361" s="3" t="str">
        <f t="shared" si="77"/>
        <v/>
      </c>
      <c r="S361" s="4" t="str">
        <f>IF(D361="","",COUNTIF($R$2:R361,R361))</f>
        <v/>
      </c>
      <c r="T361" s="5" t="str">
        <f t="shared" si="81"/>
        <v/>
      </c>
      <c r="U361" s="35" t="str">
        <f>IF(AND(S361=4,K361="M",NOT(O361="Unattached")),SUMIF(R$2:R361,R361,L$2:L361),"")</f>
        <v/>
      </c>
      <c r="V361" s="5" t="str">
        <f t="shared" si="82"/>
        <v/>
      </c>
      <c r="W361" s="35" t="str">
        <f>IF(AND(S361=3,K361="F",NOT(O361="Unattached")),SUMIF(R$2:R361,R361,L$2:L361),"")</f>
        <v/>
      </c>
      <c r="X361" s="6" t="str">
        <f t="shared" si="73"/>
        <v/>
      </c>
      <c r="Y361" s="6" t="str">
        <f t="shared" si="78"/>
        <v/>
      </c>
      <c r="Z361" s="33" t="str">
        <f t="shared" si="74"/>
        <v xml:space="preserve"> </v>
      </c>
      <c r="AA361" s="33" t="str">
        <f>IF(K361="M",IF(S361&lt;&gt;4,"",VLOOKUP(CONCATENATE(R361," ",(S361-3)),$Z$2:AD361,5,0)),IF(S361&lt;&gt;3,"",VLOOKUP(CONCATENATE(R361," ",(S361-2)),$Z$2:AD361,5,0)))</f>
        <v/>
      </c>
      <c r="AB361" s="33" t="str">
        <f>IF(K361="M",IF(S361&lt;&gt;4,"",VLOOKUP(CONCATENATE(R361," ",(S361-2)),$Z$2:AD361,5,0)),IF(S361&lt;&gt;3,"",VLOOKUP(CONCATENATE(R361," ",(S361-1)),$Z$2:AD361,5,0)))</f>
        <v/>
      </c>
      <c r="AC361" s="33" t="str">
        <f>IF(K361="M",IF(S361&lt;&gt;4,"",VLOOKUP(CONCATENATE(R361," ",(S361-1)),$Z$2:AD361,5,0)),IF(S361&lt;&gt;3,"",VLOOKUP(CONCATENATE(R361," ",(S361)),$Z$2:AD361,5,0)))</f>
        <v/>
      </c>
      <c r="AD361" s="33" t="str">
        <f t="shared" si="79"/>
        <v/>
      </c>
    </row>
    <row r="362" spans="1:30" x14ac:dyDescent="0.25">
      <c r="A362" s="65" t="str">
        <f t="shared" si="71"/>
        <v/>
      </c>
      <c r="B362" s="65" t="str">
        <f t="shared" si="72"/>
        <v/>
      </c>
      <c r="C362" s="103">
        <v>361</v>
      </c>
      <c r="D362" s="99"/>
      <c r="E362" s="100">
        <f t="shared" si="80"/>
        <v>1</v>
      </c>
      <c r="F362" s="100"/>
      <c r="G362" s="100"/>
      <c r="H362" s="107" t="str">
        <f t="shared" si="75"/>
        <v/>
      </c>
      <c r="I362" s="108" t="str">
        <f>IF(D362="","",VLOOKUP(D362,ENTRANTS!$A$1:$H$1000,2,0))</f>
        <v/>
      </c>
      <c r="J362" s="108" t="str">
        <f>IF(D362="","",VLOOKUP(D362,ENTRANTS!$A$1:$H$1000,3,0))</f>
        <v/>
      </c>
      <c r="K362" s="103" t="str">
        <f>IF(D362="","",LEFT(VLOOKUP(D362,ENTRANTS!$A$1:$H$1000,5,0),1))</f>
        <v/>
      </c>
      <c r="L362" s="103" t="str">
        <f>IF(D362="","",COUNTIF($K$2:K362,K362))</f>
        <v/>
      </c>
      <c r="M362" s="103" t="str">
        <f>IF(D362="","",VLOOKUP(D362,ENTRANTS!$A$1:$H$1000,4,0))</f>
        <v/>
      </c>
      <c r="N362" s="103" t="str">
        <f>IF(D362="","",COUNTIF($M$2:M362,M362))</f>
        <v/>
      </c>
      <c r="O362" s="108" t="str">
        <f>IF(D362="","",VLOOKUP(D362,ENTRANTS!$A$1:$H$1000,6,0))</f>
        <v/>
      </c>
      <c r="P362" s="86" t="str">
        <f t="shared" si="76"/>
        <v/>
      </c>
      <c r="Q362" s="31"/>
      <c r="R362" s="3" t="str">
        <f t="shared" si="77"/>
        <v/>
      </c>
      <c r="S362" s="4" t="str">
        <f>IF(D362="","",COUNTIF($R$2:R362,R362))</f>
        <v/>
      </c>
      <c r="T362" s="5" t="str">
        <f t="shared" si="81"/>
        <v/>
      </c>
      <c r="U362" s="35" t="str">
        <f>IF(AND(S362=4,K362="M",NOT(O362="Unattached")),SUMIF(R$2:R362,R362,L$2:L362),"")</f>
        <v/>
      </c>
      <c r="V362" s="5" t="str">
        <f t="shared" si="82"/>
        <v/>
      </c>
      <c r="W362" s="35" t="str">
        <f>IF(AND(S362=3,K362="F",NOT(O362="Unattached")),SUMIF(R$2:R362,R362,L$2:L362),"")</f>
        <v/>
      </c>
      <c r="X362" s="6" t="str">
        <f t="shared" si="73"/>
        <v/>
      </c>
      <c r="Y362" s="6" t="str">
        <f t="shared" si="78"/>
        <v/>
      </c>
      <c r="Z362" s="33" t="str">
        <f t="shared" si="74"/>
        <v xml:space="preserve"> </v>
      </c>
      <c r="AA362" s="33" t="str">
        <f>IF(K362="M",IF(S362&lt;&gt;4,"",VLOOKUP(CONCATENATE(R362," ",(S362-3)),$Z$2:AD362,5,0)),IF(S362&lt;&gt;3,"",VLOOKUP(CONCATENATE(R362," ",(S362-2)),$Z$2:AD362,5,0)))</f>
        <v/>
      </c>
      <c r="AB362" s="33" t="str">
        <f>IF(K362="M",IF(S362&lt;&gt;4,"",VLOOKUP(CONCATENATE(R362," ",(S362-2)),$Z$2:AD362,5,0)),IF(S362&lt;&gt;3,"",VLOOKUP(CONCATENATE(R362," ",(S362-1)),$Z$2:AD362,5,0)))</f>
        <v/>
      </c>
      <c r="AC362" s="33" t="str">
        <f>IF(K362="M",IF(S362&lt;&gt;4,"",VLOOKUP(CONCATENATE(R362," ",(S362-1)),$Z$2:AD362,5,0)),IF(S362&lt;&gt;3,"",VLOOKUP(CONCATENATE(R362," ",(S362)),$Z$2:AD362,5,0)))</f>
        <v/>
      </c>
      <c r="AD362" s="33" t="str">
        <f t="shared" si="79"/>
        <v/>
      </c>
    </row>
    <row r="363" spans="1:30" x14ac:dyDescent="0.25">
      <c r="A363" s="65" t="str">
        <f t="shared" si="71"/>
        <v/>
      </c>
      <c r="B363" s="65" t="str">
        <f t="shared" si="72"/>
        <v/>
      </c>
      <c r="C363" s="103">
        <v>362</v>
      </c>
      <c r="D363" s="99"/>
      <c r="E363" s="100">
        <f t="shared" si="80"/>
        <v>1</v>
      </c>
      <c r="F363" s="100"/>
      <c r="G363" s="100"/>
      <c r="H363" s="107" t="str">
        <f t="shared" si="75"/>
        <v/>
      </c>
      <c r="I363" s="108" t="str">
        <f>IF(D363="","",VLOOKUP(D363,ENTRANTS!$A$1:$H$1000,2,0))</f>
        <v/>
      </c>
      <c r="J363" s="108" t="str">
        <f>IF(D363="","",VLOOKUP(D363,ENTRANTS!$A$1:$H$1000,3,0))</f>
        <v/>
      </c>
      <c r="K363" s="103" t="str">
        <f>IF(D363="","",LEFT(VLOOKUP(D363,ENTRANTS!$A$1:$H$1000,5,0),1))</f>
        <v/>
      </c>
      <c r="L363" s="103" t="str">
        <f>IF(D363="","",COUNTIF($K$2:K363,K363))</f>
        <v/>
      </c>
      <c r="M363" s="103" t="str">
        <f>IF(D363="","",VLOOKUP(D363,ENTRANTS!$A$1:$H$1000,4,0))</f>
        <v/>
      </c>
      <c r="N363" s="103" t="str">
        <f>IF(D363="","",COUNTIF($M$2:M363,M363))</f>
        <v/>
      </c>
      <c r="O363" s="108" t="str">
        <f>IF(D363="","",VLOOKUP(D363,ENTRANTS!$A$1:$H$1000,6,0))</f>
        <v/>
      </c>
      <c r="P363" s="86" t="str">
        <f t="shared" si="76"/>
        <v/>
      </c>
      <c r="Q363" s="31"/>
      <c r="R363" s="3" t="str">
        <f t="shared" si="77"/>
        <v/>
      </c>
      <c r="S363" s="4" t="str">
        <f>IF(D363="","",COUNTIF($R$2:R363,R363))</f>
        <v/>
      </c>
      <c r="T363" s="5" t="str">
        <f t="shared" si="81"/>
        <v/>
      </c>
      <c r="U363" s="35" t="str">
        <f>IF(AND(S363=4,K363="M",NOT(O363="Unattached")),SUMIF(R$2:R363,R363,L$2:L363),"")</f>
        <v/>
      </c>
      <c r="V363" s="5" t="str">
        <f t="shared" si="82"/>
        <v/>
      </c>
      <c r="W363" s="35" t="str">
        <f>IF(AND(S363=3,K363="F",NOT(O363="Unattached")),SUMIF(R$2:R363,R363,L$2:L363),"")</f>
        <v/>
      </c>
      <c r="X363" s="6" t="str">
        <f t="shared" si="73"/>
        <v/>
      </c>
      <c r="Y363" s="6" t="str">
        <f t="shared" si="78"/>
        <v/>
      </c>
      <c r="Z363" s="33" t="str">
        <f t="shared" si="74"/>
        <v xml:space="preserve"> </v>
      </c>
      <c r="AA363" s="33" t="str">
        <f>IF(K363="M",IF(S363&lt;&gt;4,"",VLOOKUP(CONCATENATE(R363," ",(S363-3)),$Z$2:AD363,5,0)),IF(S363&lt;&gt;3,"",VLOOKUP(CONCATENATE(R363," ",(S363-2)),$Z$2:AD363,5,0)))</f>
        <v/>
      </c>
      <c r="AB363" s="33" t="str">
        <f>IF(K363="M",IF(S363&lt;&gt;4,"",VLOOKUP(CONCATENATE(R363," ",(S363-2)),$Z$2:AD363,5,0)),IF(S363&lt;&gt;3,"",VLOOKUP(CONCATENATE(R363," ",(S363-1)),$Z$2:AD363,5,0)))</f>
        <v/>
      </c>
      <c r="AC363" s="33" t="str">
        <f>IF(K363="M",IF(S363&lt;&gt;4,"",VLOOKUP(CONCATENATE(R363," ",(S363-1)),$Z$2:AD363,5,0)),IF(S363&lt;&gt;3,"",VLOOKUP(CONCATENATE(R363," ",(S363)),$Z$2:AD363,5,0)))</f>
        <v/>
      </c>
      <c r="AD363" s="33" t="str">
        <f t="shared" si="79"/>
        <v/>
      </c>
    </row>
    <row r="364" spans="1:30" x14ac:dyDescent="0.25">
      <c r="A364" s="65" t="str">
        <f t="shared" si="71"/>
        <v/>
      </c>
      <c r="B364" s="65" t="str">
        <f t="shared" si="72"/>
        <v/>
      </c>
      <c r="C364" s="103">
        <v>363</v>
      </c>
      <c r="D364" s="99"/>
      <c r="E364" s="100">
        <f t="shared" si="80"/>
        <v>1</v>
      </c>
      <c r="F364" s="100"/>
      <c r="G364" s="100"/>
      <c r="H364" s="107" t="str">
        <f t="shared" si="75"/>
        <v/>
      </c>
      <c r="I364" s="108" t="str">
        <f>IF(D364="","",VLOOKUP(D364,ENTRANTS!$A$1:$H$1000,2,0))</f>
        <v/>
      </c>
      <c r="J364" s="108" t="str">
        <f>IF(D364="","",VLOOKUP(D364,ENTRANTS!$A$1:$H$1000,3,0))</f>
        <v/>
      </c>
      <c r="K364" s="103" t="str">
        <f>IF(D364="","",LEFT(VLOOKUP(D364,ENTRANTS!$A$1:$H$1000,5,0),1))</f>
        <v/>
      </c>
      <c r="L364" s="103" t="str">
        <f>IF(D364="","",COUNTIF($K$2:K364,K364))</f>
        <v/>
      </c>
      <c r="M364" s="103" t="str">
        <f>IF(D364="","",VLOOKUP(D364,ENTRANTS!$A$1:$H$1000,4,0))</f>
        <v/>
      </c>
      <c r="N364" s="103" t="str">
        <f>IF(D364="","",COUNTIF($M$2:M364,M364))</f>
        <v/>
      </c>
      <c r="O364" s="108" t="str">
        <f>IF(D364="","",VLOOKUP(D364,ENTRANTS!$A$1:$H$1000,6,0))</f>
        <v/>
      </c>
      <c r="P364" s="86" t="str">
        <f t="shared" si="76"/>
        <v/>
      </c>
      <c r="Q364" s="31"/>
      <c r="R364" s="3" t="str">
        <f t="shared" si="77"/>
        <v/>
      </c>
      <c r="S364" s="4" t="str">
        <f>IF(D364="","",COUNTIF($R$2:R364,R364))</f>
        <v/>
      </c>
      <c r="T364" s="5" t="str">
        <f t="shared" si="81"/>
        <v/>
      </c>
      <c r="U364" s="35" t="str">
        <f>IF(AND(S364=4,K364="M",NOT(O364="Unattached")),SUMIF(R$2:R364,R364,L$2:L364),"")</f>
        <v/>
      </c>
      <c r="V364" s="5" t="str">
        <f t="shared" si="82"/>
        <v/>
      </c>
      <c r="W364" s="35" t="str">
        <f>IF(AND(S364=3,K364="F",NOT(O364="Unattached")),SUMIF(R$2:R364,R364,L$2:L364),"")</f>
        <v/>
      </c>
      <c r="X364" s="6" t="str">
        <f t="shared" si="73"/>
        <v/>
      </c>
      <c r="Y364" s="6" t="str">
        <f t="shared" si="78"/>
        <v/>
      </c>
      <c r="Z364" s="33" t="str">
        <f t="shared" si="74"/>
        <v xml:space="preserve"> </v>
      </c>
      <c r="AA364" s="33" t="str">
        <f>IF(K364="M",IF(S364&lt;&gt;4,"",VLOOKUP(CONCATENATE(R364," ",(S364-3)),$Z$2:AD364,5,0)),IF(S364&lt;&gt;3,"",VLOOKUP(CONCATENATE(R364," ",(S364-2)),$Z$2:AD364,5,0)))</f>
        <v/>
      </c>
      <c r="AB364" s="33" t="str">
        <f>IF(K364="M",IF(S364&lt;&gt;4,"",VLOOKUP(CONCATENATE(R364," ",(S364-2)),$Z$2:AD364,5,0)),IF(S364&lt;&gt;3,"",VLOOKUP(CONCATENATE(R364," ",(S364-1)),$Z$2:AD364,5,0)))</f>
        <v/>
      </c>
      <c r="AC364" s="33" t="str">
        <f>IF(K364="M",IF(S364&lt;&gt;4,"",VLOOKUP(CONCATENATE(R364," ",(S364-1)),$Z$2:AD364,5,0)),IF(S364&lt;&gt;3,"",VLOOKUP(CONCATENATE(R364," ",(S364)),$Z$2:AD364,5,0)))</f>
        <v/>
      </c>
      <c r="AD364" s="33" t="str">
        <f t="shared" si="79"/>
        <v/>
      </c>
    </row>
    <row r="365" spans="1:30" x14ac:dyDescent="0.25">
      <c r="A365" s="65" t="str">
        <f t="shared" si="71"/>
        <v/>
      </c>
      <c r="B365" s="65" t="str">
        <f t="shared" si="72"/>
        <v/>
      </c>
      <c r="C365" s="103">
        <v>364</v>
      </c>
      <c r="D365" s="99"/>
      <c r="E365" s="100">
        <f t="shared" si="80"/>
        <v>1</v>
      </c>
      <c r="F365" s="100"/>
      <c r="G365" s="100"/>
      <c r="H365" s="107" t="str">
        <f t="shared" si="75"/>
        <v/>
      </c>
      <c r="I365" s="108" t="str">
        <f>IF(D365="","",VLOOKUP(D365,ENTRANTS!$A$1:$H$1000,2,0))</f>
        <v/>
      </c>
      <c r="J365" s="108" t="str">
        <f>IF(D365="","",VLOOKUP(D365,ENTRANTS!$A$1:$H$1000,3,0))</f>
        <v/>
      </c>
      <c r="K365" s="103" t="str">
        <f>IF(D365="","",LEFT(VLOOKUP(D365,ENTRANTS!$A$1:$H$1000,5,0),1))</f>
        <v/>
      </c>
      <c r="L365" s="103" t="str">
        <f>IF(D365="","",COUNTIF($K$2:K365,K365))</f>
        <v/>
      </c>
      <c r="M365" s="103" t="str">
        <f>IF(D365="","",VLOOKUP(D365,ENTRANTS!$A$1:$H$1000,4,0))</f>
        <v/>
      </c>
      <c r="N365" s="103" t="str">
        <f>IF(D365="","",COUNTIF($M$2:M365,M365))</f>
        <v/>
      </c>
      <c r="O365" s="108" t="str">
        <f>IF(D365="","",VLOOKUP(D365,ENTRANTS!$A$1:$H$1000,6,0))</f>
        <v/>
      </c>
      <c r="P365" s="86" t="str">
        <f t="shared" si="76"/>
        <v/>
      </c>
      <c r="Q365" s="31"/>
      <c r="R365" s="3" t="str">
        <f t="shared" si="77"/>
        <v/>
      </c>
      <c r="S365" s="4" t="str">
        <f>IF(D365="","",COUNTIF($R$2:R365,R365))</f>
        <v/>
      </c>
      <c r="T365" s="5" t="str">
        <f t="shared" si="81"/>
        <v/>
      </c>
      <c r="U365" s="35" t="str">
        <f>IF(AND(S365=4,K365="M",NOT(O365="Unattached")),SUMIF(R$2:R365,R365,L$2:L365),"")</f>
        <v/>
      </c>
      <c r="V365" s="5" t="str">
        <f t="shared" si="82"/>
        <v/>
      </c>
      <c r="W365" s="35" t="str">
        <f>IF(AND(S365=3,K365="F",NOT(O365="Unattached")),SUMIF(R$2:R365,R365,L$2:L365),"")</f>
        <v/>
      </c>
      <c r="X365" s="6" t="str">
        <f t="shared" si="73"/>
        <v/>
      </c>
      <c r="Y365" s="6" t="str">
        <f t="shared" si="78"/>
        <v/>
      </c>
      <c r="Z365" s="33" t="str">
        <f t="shared" si="74"/>
        <v xml:space="preserve"> </v>
      </c>
      <c r="AA365" s="33" t="str">
        <f>IF(K365="M",IF(S365&lt;&gt;4,"",VLOOKUP(CONCATENATE(R365," ",(S365-3)),$Z$2:AD365,5,0)),IF(S365&lt;&gt;3,"",VLOOKUP(CONCATENATE(R365," ",(S365-2)),$Z$2:AD365,5,0)))</f>
        <v/>
      </c>
      <c r="AB365" s="33" t="str">
        <f>IF(K365="M",IF(S365&lt;&gt;4,"",VLOOKUP(CONCATENATE(R365," ",(S365-2)),$Z$2:AD365,5,0)),IF(S365&lt;&gt;3,"",VLOOKUP(CONCATENATE(R365," ",(S365-1)),$Z$2:AD365,5,0)))</f>
        <v/>
      </c>
      <c r="AC365" s="33" t="str">
        <f>IF(K365="M",IF(S365&lt;&gt;4,"",VLOOKUP(CONCATENATE(R365," ",(S365-1)),$Z$2:AD365,5,0)),IF(S365&lt;&gt;3,"",VLOOKUP(CONCATENATE(R365," ",(S365)),$Z$2:AD365,5,0)))</f>
        <v/>
      </c>
      <c r="AD365" s="33" t="str">
        <f t="shared" si="79"/>
        <v/>
      </c>
    </row>
    <row r="366" spans="1:30" x14ac:dyDescent="0.25">
      <c r="A366" s="65" t="str">
        <f t="shared" si="71"/>
        <v/>
      </c>
      <c r="B366" s="65" t="str">
        <f t="shared" si="72"/>
        <v/>
      </c>
      <c r="C366" s="103">
        <v>365</v>
      </c>
      <c r="D366" s="99"/>
      <c r="E366" s="100">
        <f t="shared" si="80"/>
        <v>1</v>
      </c>
      <c r="F366" s="100"/>
      <c r="G366" s="100"/>
      <c r="H366" s="107" t="str">
        <f t="shared" si="75"/>
        <v/>
      </c>
      <c r="I366" s="108" t="str">
        <f>IF(D366="","",VLOOKUP(D366,ENTRANTS!$A$1:$H$1000,2,0))</f>
        <v/>
      </c>
      <c r="J366" s="108" t="str">
        <f>IF(D366="","",VLOOKUP(D366,ENTRANTS!$A$1:$H$1000,3,0))</f>
        <v/>
      </c>
      <c r="K366" s="103" t="str">
        <f>IF(D366="","",LEFT(VLOOKUP(D366,ENTRANTS!$A$1:$H$1000,5,0),1))</f>
        <v/>
      </c>
      <c r="L366" s="103" t="str">
        <f>IF(D366="","",COUNTIF($K$2:K366,K366))</f>
        <v/>
      </c>
      <c r="M366" s="103" t="str">
        <f>IF(D366="","",VLOOKUP(D366,ENTRANTS!$A$1:$H$1000,4,0))</f>
        <v/>
      </c>
      <c r="N366" s="103" t="str">
        <f>IF(D366="","",COUNTIF($M$2:M366,M366))</f>
        <v/>
      </c>
      <c r="O366" s="108" t="str">
        <f>IF(D366="","",VLOOKUP(D366,ENTRANTS!$A$1:$H$1000,6,0))</f>
        <v/>
      </c>
      <c r="P366" s="86" t="str">
        <f t="shared" si="76"/>
        <v/>
      </c>
      <c r="Q366" s="31"/>
      <c r="R366" s="3" t="str">
        <f t="shared" si="77"/>
        <v/>
      </c>
      <c r="S366" s="4" t="str">
        <f>IF(D366="","",COUNTIF($R$2:R366,R366))</f>
        <v/>
      </c>
      <c r="T366" s="5" t="str">
        <f t="shared" si="81"/>
        <v/>
      </c>
      <c r="U366" s="35" t="str">
        <f>IF(AND(S366=4,K366="M",NOT(O366="Unattached")),SUMIF(R$2:R366,R366,L$2:L366),"")</f>
        <v/>
      </c>
      <c r="V366" s="5" t="str">
        <f t="shared" si="82"/>
        <v/>
      </c>
      <c r="W366" s="35" t="str">
        <f>IF(AND(S366=3,K366="F",NOT(O366="Unattached")),SUMIF(R$2:R366,R366,L$2:L366),"")</f>
        <v/>
      </c>
      <c r="X366" s="6" t="str">
        <f t="shared" si="73"/>
        <v/>
      </c>
      <c r="Y366" s="6" t="str">
        <f t="shared" si="78"/>
        <v/>
      </c>
      <c r="Z366" s="33" t="str">
        <f t="shared" si="74"/>
        <v xml:space="preserve"> </v>
      </c>
      <c r="AA366" s="33" t="str">
        <f>IF(K366="M",IF(S366&lt;&gt;4,"",VLOOKUP(CONCATENATE(R366," ",(S366-3)),$Z$2:AD366,5,0)),IF(S366&lt;&gt;3,"",VLOOKUP(CONCATENATE(R366," ",(S366-2)),$Z$2:AD366,5,0)))</f>
        <v/>
      </c>
      <c r="AB366" s="33" t="str">
        <f>IF(K366="M",IF(S366&lt;&gt;4,"",VLOOKUP(CONCATENATE(R366," ",(S366-2)),$Z$2:AD366,5,0)),IF(S366&lt;&gt;3,"",VLOOKUP(CONCATENATE(R366," ",(S366-1)),$Z$2:AD366,5,0)))</f>
        <v/>
      </c>
      <c r="AC366" s="33" t="str">
        <f>IF(K366="M",IF(S366&lt;&gt;4,"",VLOOKUP(CONCATENATE(R366," ",(S366-1)),$Z$2:AD366,5,0)),IF(S366&lt;&gt;3,"",VLOOKUP(CONCATENATE(R366," ",(S366)),$Z$2:AD366,5,0)))</f>
        <v/>
      </c>
      <c r="AD366" s="33" t="str">
        <f t="shared" si="79"/>
        <v/>
      </c>
    </row>
    <row r="367" spans="1:30" x14ac:dyDescent="0.25">
      <c r="A367" s="65" t="str">
        <f t="shared" si="71"/>
        <v/>
      </c>
      <c r="B367" s="65" t="str">
        <f t="shared" si="72"/>
        <v/>
      </c>
      <c r="C367" s="103">
        <v>366</v>
      </c>
      <c r="D367" s="99"/>
      <c r="E367" s="100">
        <f t="shared" si="80"/>
        <v>1</v>
      </c>
      <c r="F367" s="100"/>
      <c r="G367" s="100"/>
      <c r="H367" s="107" t="str">
        <f t="shared" si="75"/>
        <v/>
      </c>
      <c r="I367" s="108" t="str">
        <f>IF(D367="","",VLOOKUP(D367,ENTRANTS!$A$1:$H$1000,2,0))</f>
        <v/>
      </c>
      <c r="J367" s="108" t="str">
        <f>IF(D367="","",VLOOKUP(D367,ENTRANTS!$A$1:$H$1000,3,0))</f>
        <v/>
      </c>
      <c r="K367" s="103" t="str">
        <f>IF(D367="","",LEFT(VLOOKUP(D367,ENTRANTS!$A$1:$H$1000,5,0),1))</f>
        <v/>
      </c>
      <c r="L367" s="103" t="str">
        <f>IF(D367="","",COUNTIF($K$2:K367,K367))</f>
        <v/>
      </c>
      <c r="M367" s="103" t="str">
        <f>IF(D367="","",VLOOKUP(D367,ENTRANTS!$A$1:$H$1000,4,0))</f>
        <v/>
      </c>
      <c r="N367" s="103" t="str">
        <f>IF(D367="","",COUNTIF($M$2:M367,M367))</f>
        <v/>
      </c>
      <c r="O367" s="108" t="str">
        <f>IF(D367="","",VLOOKUP(D367,ENTRANTS!$A$1:$H$1000,6,0))</f>
        <v/>
      </c>
      <c r="P367" s="86" t="str">
        <f t="shared" si="76"/>
        <v/>
      </c>
      <c r="Q367" s="31"/>
      <c r="R367" s="3" t="str">
        <f t="shared" si="77"/>
        <v/>
      </c>
      <c r="S367" s="4" t="str">
        <f>IF(D367="","",COUNTIF($R$2:R367,R367))</f>
        <v/>
      </c>
      <c r="T367" s="5" t="str">
        <f t="shared" si="81"/>
        <v/>
      </c>
      <c r="U367" s="35" t="str">
        <f>IF(AND(S367=4,K367="M",NOT(O367="Unattached")),SUMIF(R$2:R367,R367,L$2:L367),"")</f>
        <v/>
      </c>
      <c r="V367" s="5" t="str">
        <f t="shared" si="82"/>
        <v/>
      </c>
      <c r="W367" s="35" t="str">
        <f>IF(AND(S367=3,K367="F",NOT(O367="Unattached")),SUMIF(R$2:R367,R367,L$2:L367),"")</f>
        <v/>
      </c>
      <c r="X367" s="6" t="str">
        <f t="shared" si="73"/>
        <v/>
      </c>
      <c r="Y367" s="6" t="str">
        <f t="shared" si="78"/>
        <v/>
      </c>
      <c r="Z367" s="33" t="str">
        <f t="shared" si="74"/>
        <v xml:space="preserve"> </v>
      </c>
      <c r="AA367" s="33" t="str">
        <f>IF(K367="M",IF(S367&lt;&gt;4,"",VLOOKUP(CONCATENATE(R367," ",(S367-3)),$Z$2:AD367,5,0)),IF(S367&lt;&gt;3,"",VLOOKUP(CONCATENATE(R367," ",(S367-2)),$Z$2:AD367,5,0)))</f>
        <v/>
      </c>
      <c r="AB367" s="33" t="str">
        <f>IF(K367="M",IF(S367&lt;&gt;4,"",VLOOKUP(CONCATENATE(R367," ",(S367-2)),$Z$2:AD367,5,0)),IF(S367&lt;&gt;3,"",VLOOKUP(CONCATENATE(R367," ",(S367-1)),$Z$2:AD367,5,0)))</f>
        <v/>
      </c>
      <c r="AC367" s="33" t="str">
        <f>IF(K367="M",IF(S367&lt;&gt;4,"",VLOOKUP(CONCATENATE(R367," ",(S367-1)),$Z$2:AD367,5,0)),IF(S367&lt;&gt;3,"",VLOOKUP(CONCATENATE(R367," ",(S367)),$Z$2:AD367,5,0)))</f>
        <v/>
      </c>
      <c r="AD367" s="33" t="str">
        <f t="shared" si="79"/>
        <v/>
      </c>
    </row>
    <row r="368" spans="1:30" x14ac:dyDescent="0.25">
      <c r="A368" s="65" t="str">
        <f t="shared" si="71"/>
        <v/>
      </c>
      <c r="B368" s="65" t="str">
        <f t="shared" si="72"/>
        <v/>
      </c>
      <c r="C368" s="103">
        <v>367</v>
      </c>
      <c r="D368" s="99"/>
      <c r="E368" s="100">
        <f t="shared" si="80"/>
        <v>1</v>
      </c>
      <c r="F368" s="100"/>
      <c r="G368" s="100"/>
      <c r="H368" s="107" t="str">
        <f t="shared" si="75"/>
        <v/>
      </c>
      <c r="I368" s="108" t="str">
        <f>IF(D368="","",VLOOKUP(D368,ENTRANTS!$A$1:$H$1000,2,0))</f>
        <v/>
      </c>
      <c r="J368" s="108" t="str">
        <f>IF(D368="","",VLOOKUP(D368,ENTRANTS!$A$1:$H$1000,3,0))</f>
        <v/>
      </c>
      <c r="K368" s="103" t="str">
        <f>IF(D368="","",LEFT(VLOOKUP(D368,ENTRANTS!$A$1:$H$1000,5,0),1))</f>
        <v/>
      </c>
      <c r="L368" s="103" t="str">
        <f>IF(D368="","",COUNTIF($K$2:K368,K368))</f>
        <v/>
      </c>
      <c r="M368" s="103" t="str">
        <f>IF(D368="","",VLOOKUP(D368,ENTRANTS!$A$1:$H$1000,4,0))</f>
        <v/>
      </c>
      <c r="N368" s="103" t="str">
        <f>IF(D368="","",COUNTIF($M$2:M368,M368))</f>
        <v/>
      </c>
      <c r="O368" s="108" t="str">
        <f>IF(D368="","",VLOOKUP(D368,ENTRANTS!$A$1:$H$1000,6,0))</f>
        <v/>
      </c>
      <c r="P368" s="86" t="str">
        <f t="shared" si="76"/>
        <v/>
      </c>
      <c r="Q368" s="31"/>
      <c r="R368" s="3" t="str">
        <f t="shared" si="77"/>
        <v/>
      </c>
      <c r="S368" s="4" t="str">
        <f>IF(D368="","",COUNTIF($R$2:R368,R368))</f>
        <v/>
      </c>
      <c r="T368" s="5" t="str">
        <f t="shared" si="81"/>
        <v/>
      </c>
      <c r="U368" s="35" t="str">
        <f>IF(AND(S368=4,K368="M",NOT(O368="Unattached")),SUMIF(R$2:R368,R368,L$2:L368),"")</f>
        <v/>
      </c>
      <c r="V368" s="5" t="str">
        <f t="shared" si="82"/>
        <v/>
      </c>
      <c r="W368" s="35" t="str">
        <f>IF(AND(S368=3,K368="F",NOT(O368="Unattached")),SUMIF(R$2:R368,R368,L$2:L368),"")</f>
        <v/>
      </c>
      <c r="X368" s="6" t="str">
        <f t="shared" si="73"/>
        <v/>
      </c>
      <c r="Y368" s="6" t="str">
        <f t="shared" si="78"/>
        <v/>
      </c>
      <c r="Z368" s="33" t="str">
        <f t="shared" si="74"/>
        <v xml:space="preserve"> </v>
      </c>
      <c r="AA368" s="33" t="str">
        <f>IF(K368="M",IF(S368&lt;&gt;4,"",VLOOKUP(CONCATENATE(R368," ",(S368-3)),$Z$2:AD368,5,0)),IF(S368&lt;&gt;3,"",VLOOKUP(CONCATENATE(R368," ",(S368-2)),$Z$2:AD368,5,0)))</f>
        <v/>
      </c>
      <c r="AB368" s="33" t="str">
        <f>IF(K368="M",IF(S368&lt;&gt;4,"",VLOOKUP(CONCATENATE(R368," ",(S368-2)),$Z$2:AD368,5,0)),IF(S368&lt;&gt;3,"",VLOOKUP(CONCATENATE(R368," ",(S368-1)),$Z$2:AD368,5,0)))</f>
        <v/>
      </c>
      <c r="AC368" s="33" t="str">
        <f>IF(K368="M",IF(S368&lt;&gt;4,"",VLOOKUP(CONCATENATE(R368," ",(S368-1)),$Z$2:AD368,5,0)),IF(S368&lt;&gt;3,"",VLOOKUP(CONCATENATE(R368," ",(S368)),$Z$2:AD368,5,0)))</f>
        <v/>
      </c>
      <c r="AD368" s="33" t="str">
        <f t="shared" si="79"/>
        <v/>
      </c>
    </row>
    <row r="369" spans="1:30" x14ac:dyDescent="0.25">
      <c r="A369" s="65" t="str">
        <f t="shared" si="71"/>
        <v/>
      </c>
      <c r="B369" s="65" t="str">
        <f t="shared" si="72"/>
        <v/>
      </c>
      <c r="C369" s="103">
        <v>368</v>
      </c>
      <c r="D369" s="99"/>
      <c r="E369" s="100">
        <f t="shared" si="80"/>
        <v>1</v>
      </c>
      <c r="F369" s="100"/>
      <c r="G369" s="100"/>
      <c r="H369" s="107" t="str">
        <f t="shared" si="75"/>
        <v/>
      </c>
      <c r="I369" s="108" t="str">
        <f>IF(D369="","",VLOOKUP(D369,ENTRANTS!$A$1:$H$1000,2,0))</f>
        <v/>
      </c>
      <c r="J369" s="108" t="str">
        <f>IF(D369="","",VLOOKUP(D369,ENTRANTS!$A$1:$H$1000,3,0))</f>
        <v/>
      </c>
      <c r="K369" s="103" t="str">
        <f>IF(D369="","",LEFT(VLOOKUP(D369,ENTRANTS!$A$1:$H$1000,5,0),1))</f>
        <v/>
      </c>
      <c r="L369" s="103" t="str">
        <f>IF(D369="","",COUNTIF($K$2:K369,K369))</f>
        <v/>
      </c>
      <c r="M369" s="103" t="str">
        <f>IF(D369="","",VLOOKUP(D369,ENTRANTS!$A$1:$H$1000,4,0))</f>
        <v/>
      </c>
      <c r="N369" s="103" t="str">
        <f>IF(D369="","",COUNTIF($M$2:M369,M369))</f>
        <v/>
      </c>
      <c r="O369" s="108" t="str">
        <f>IF(D369="","",VLOOKUP(D369,ENTRANTS!$A$1:$H$1000,6,0))</f>
        <v/>
      </c>
      <c r="P369" s="86" t="str">
        <f t="shared" si="76"/>
        <v/>
      </c>
      <c r="Q369" s="31"/>
      <c r="R369" s="3" t="str">
        <f t="shared" si="77"/>
        <v/>
      </c>
      <c r="S369" s="4" t="str">
        <f>IF(D369="","",COUNTIF($R$2:R369,R369))</f>
        <v/>
      </c>
      <c r="T369" s="5" t="str">
        <f t="shared" si="81"/>
        <v/>
      </c>
      <c r="U369" s="35" t="str">
        <f>IF(AND(S369=4,K369="M",NOT(O369="Unattached")),SUMIF(R$2:R369,R369,L$2:L369),"")</f>
        <v/>
      </c>
      <c r="V369" s="5" t="str">
        <f t="shared" si="82"/>
        <v/>
      </c>
      <c r="W369" s="35" t="str">
        <f>IF(AND(S369=3,K369="F",NOT(O369="Unattached")),SUMIF(R$2:R369,R369,L$2:L369),"")</f>
        <v/>
      </c>
      <c r="X369" s="6" t="str">
        <f t="shared" si="73"/>
        <v/>
      </c>
      <c r="Y369" s="6" t="str">
        <f t="shared" si="78"/>
        <v/>
      </c>
      <c r="Z369" s="33" t="str">
        <f t="shared" si="74"/>
        <v xml:space="preserve"> </v>
      </c>
      <c r="AA369" s="33" t="str">
        <f>IF(K369="M",IF(S369&lt;&gt;4,"",VLOOKUP(CONCATENATE(R369," ",(S369-3)),$Z$2:AD369,5,0)),IF(S369&lt;&gt;3,"",VLOOKUP(CONCATENATE(R369," ",(S369-2)),$Z$2:AD369,5,0)))</f>
        <v/>
      </c>
      <c r="AB369" s="33" t="str">
        <f>IF(K369="M",IF(S369&lt;&gt;4,"",VLOOKUP(CONCATENATE(R369," ",(S369-2)),$Z$2:AD369,5,0)),IF(S369&lt;&gt;3,"",VLOOKUP(CONCATENATE(R369," ",(S369-1)),$Z$2:AD369,5,0)))</f>
        <v/>
      </c>
      <c r="AC369" s="33" t="str">
        <f>IF(K369="M",IF(S369&lt;&gt;4,"",VLOOKUP(CONCATENATE(R369," ",(S369-1)),$Z$2:AD369,5,0)),IF(S369&lt;&gt;3,"",VLOOKUP(CONCATENATE(R369," ",(S369)),$Z$2:AD369,5,0)))</f>
        <v/>
      </c>
      <c r="AD369" s="33" t="str">
        <f t="shared" si="79"/>
        <v/>
      </c>
    </row>
    <row r="370" spans="1:30" x14ac:dyDescent="0.25">
      <c r="A370" s="65" t="str">
        <f t="shared" si="71"/>
        <v/>
      </c>
      <c r="B370" s="65" t="str">
        <f t="shared" si="72"/>
        <v/>
      </c>
      <c r="C370" s="103">
        <v>369</v>
      </c>
      <c r="D370" s="99"/>
      <c r="E370" s="100">
        <f t="shared" si="80"/>
        <v>1</v>
      </c>
      <c r="F370" s="100"/>
      <c r="G370" s="100"/>
      <c r="H370" s="107" t="str">
        <f t="shared" si="75"/>
        <v/>
      </c>
      <c r="I370" s="108" t="str">
        <f>IF(D370="","",VLOOKUP(D370,ENTRANTS!$A$1:$H$1000,2,0))</f>
        <v/>
      </c>
      <c r="J370" s="108" t="str">
        <f>IF(D370="","",VLOOKUP(D370,ENTRANTS!$A$1:$H$1000,3,0))</f>
        <v/>
      </c>
      <c r="K370" s="103" t="str">
        <f>IF(D370="","",LEFT(VLOOKUP(D370,ENTRANTS!$A$1:$H$1000,5,0),1))</f>
        <v/>
      </c>
      <c r="L370" s="103" t="str">
        <f>IF(D370="","",COUNTIF($K$2:K370,K370))</f>
        <v/>
      </c>
      <c r="M370" s="103" t="str">
        <f>IF(D370="","",VLOOKUP(D370,ENTRANTS!$A$1:$H$1000,4,0))</f>
        <v/>
      </c>
      <c r="N370" s="103" t="str">
        <f>IF(D370="","",COUNTIF($M$2:M370,M370))</f>
        <v/>
      </c>
      <c r="O370" s="108" t="str">
        <f>IF(D370="","",VLOOKUP(D370,ENTRANTS!$A$1:$H$1000,6,0))</f>
        <v/>
      </c>
      <c r="P370" s="86" t="str">
        <f t="shared" si="76"/>
        <v/>
      </c>
      <c r="Q370" s="31"/>
      <c r="R370" s="3" t="str">
        <f t="shared" si="77"/>
        <v/>
      </c>
      <c r="S370" s="4" t="str">
        <f>IF(D370="","",COUNTIF($R$2:R370,R370))</f>
        <v/>
      </c>
      <c r="T370" s="5" t="str">
        <f t="shared" si="81"/>
        <v/>
      </c>
      <c r="U370" s="35" t="str">
        <f>IF(AND(S370=4,K370="M",NOT(O370="Unattached")),SUMIF(R$2:R370,R370,L$2:L370),"")</f>
        <v/>
      </c>
      <c r="V370" s="5" t="str">
        <f t="shared" si="82"/>
        <v/>
      </c>
      <c r="W370" s="35" t="str">
        <f>IF(AND(S370=3,K370="F",NOT(O370="Unattached")),SUMIF(R$2:R370,R370,L$2:L370),"")</f>
        <v/>
      </c>
      <c r="X370" s="6" t="str">
        <f t="shared" si="73"/>
        <v/>
      </c>
      <c r="Y370" s="6" t="str">
        <f t="shared" si="78"/>
        <v/>
      </c>
      <c r="Z370" s="33" t="str">
        <f t="shared" si="74"/>
        <v xml:space="preserve"> </v>
      </c>
      <c r="AA370" s="33" t="str">
        <f>IF(K370="M",IF(S370&lt;&gt;4,"",VLOOKUP(CONCATENATE(R370," ",(S370-3)),$Z$2:AD370,5,0)),IF(S370&lt;&gt;3,"",VLOOKUP(CONCATENATE(R370," ",(S370-2)),$Z$2:AD370,5,0)))</f>
        <v/>
      </c>
      <c r="AB370" s="33" t="str">
        <f>IF(K370="M",IF(S370&lt;&gt;4,"",VLOOKUP(CONCATENATE(R370," ",(S370-2)),$Z$2:AD370,5,0)),IF(S370&lt;&gt;3,"",VLOOKUP(CONCATENATE(R370," ",(S370-1)),$Z$2:AD370,5,0)))</f>
        <v/>
      </c>
      <c r="AC370" s="33" t="str">
        <f>IF(K370="M",IF(S370&lt;&gt;4,"",VLOOKUP(CONCATENATE(R370," ",(S370-1)),$Z$2:AD370,5,0)),IF(S370&lt;&gt;3,"",VLOOKUP(CONCATENATE(R370," ",(S370)),$Z$2:AD370,5,0)))</f>
        <v/>
      </c>
      <c r="AD370" s="33" t="str">
        <f t="shared" si="79"/>
        <v/>
      </c>
    </row>
    <row r="371" spans="1:30" x14ac:dyDescent="0.25">
      <c r="A371" s="65" t="str">
        <f t="shared" si="71"/>
        <v/>
      </c>
      <c r="B371" s="65" t="str">
        <f t="shared" si="72"/>
        <v/>
      </c>
      <c r="C371" s="103">
        <v>370</v>
      </c>
      <c r="D371" s="99"/>
      <c r="E371" s="100">
        <f t="shared" si="80"/>
        <v>1</v>
      </c>
      <c r="F371" s="100"/>
      <c r="G371" s="100"/>
      <c r="H371" s="107" t="str">
        <f t="shared" si="75"/>
        <v/>
      </c>
      <c r="I371" s="108" t="str">
        <f>IF(D371="","",VLOOKUP(D371,ENTRANTS!$A$1:$H$1000,2,0))</f>
        <v/>
      </c>
      <c r="J371" s="108" t="str">
        <f>IF(D371="","",VLOOKUP(D371,ENTRANTS!$A$1:$H$1000,3,0))</f>
        <v/>
      </c>
      <c r="K371" s="103" t="str">
        <f>IF(D371="","",LEFT(VLOOKUP(D371,ENTRANTS!$A$1:$H$1000,5,0),1))</f>
        <v/>
      </c>
      <c r="L371" s="103" t="str">
        <f>IF(D371="","",COUNTIF($K$2:K371,K371))</f>
        <v/>
      </c>
      <c r="M371" s="103" t="str">
        <f>IF(D371="","",VLOOKUP(D371,ENTRANTS!$A$1:$H$1000,4,0))</f>
        <v/>
      </c>
      <c r="N371" s="103" t="str">
        <f>IF(D371="","",COUNTIF($M$2:M371,M371))</f>
        <v/>
      </c>
      <c r="O371" s="108" t="str">
        <f>IF(D371="","",VLOOKUP(D371,ENTRANTS!$A$1:$H$1000,6,0))</f>
        <v/>
      </c>
      <c r="P371" s="86" t="str">
        <f t="shared" si="76"/>
        <v/>
      </c>
      <c r="Q371" s="31"/>
      <c r="R371" s="3" t="str">
        <f t="shared" si="77"/>
        <v/>
      </c>
      <c r="S371" s="4" t="str">
        <f>IF(D371="","",COUNTIF($R$2:R371,R371))</f>
        <v/>
      </c>
      <c r="T371" s="5" t="str">
        <f t="shared" si="81"/>
        <v/>
      </c>
      <c r="U371" s="35" t="str">
        <f>IF(AND(S371=4,K371="M",NOT(O371="Unattached")),SUMIF(R$2:R371,R371,L$2:L371),"")</f>
        <v/>
      </c>
      <c r="V371" s="5" t="str">
        <f t="shared" si="82"/>
        <v/>
      </c>
      <c r="W371" s="35" t="str">
        <f>IF(AND(S371=3,K371="F",NOT(O371="Unattached")),SUMIF(R$2:R371,R371,L$2:L371),"")</f>
        <v/>
      </c>
      <c r="X371" s="6" t="str">
        <f t="shared" si="73"/>
        <v/>
      </c>
      <c r="Y371" s="6" t="str">
        <f t="shared" si="78"/>
        <v/>
      </c>
      <c r="Z371" s="33" t="str">
        <f t="shared" si="74"/>
        <v xml:space="preserve"> </v>
      </c>
      <c r="AA371" s="33" t="str">
        <f>IF(K371="M",IF(S371&lt;&gt;4,"",VLOOKUP(CONCATENATE(R371," ",(S371-3)),$Z$2:AD371,5,0)),IF(S371&lt;&gt;3,"",VLOOKUP(CONCATENATE(R371," ",(S371-2)),$Z$2:AD371,5,0)))</f>
        <v/>
      </c>
      <c r="AB371" s="33" t="str">
        <f>IF(K371="M",IF(S371&lt;&gt;4,"",VLOOKUP(CONCATENATE(R371," ",(S371-2)),$Z$2:AD371,5,0)),IF(S371&lt;&gt;3,"",VLOOKUP(CONCATENATE(R371," ",(S371-1)),$Z$2:AD371,5,0)))</f>
        <v/>
      </c>
      <c r="AC371" s="33" t="str">
        <f>IF(K371="M",IF(S371&lt;&gt;4,"",VLOOKUP(CONCATENATE(R371," ",(S371-1)),$Z$2:AD371,5,0)),IF(S371&lt;&gt;3,"",VLOOKUP(CONCATENATE(R371," ",(S371)),$Z$2:AD371,5,0)))</f>
        <v/>
      </c>
      <c r="AD371" s="33" t="str">
        <f t="shared" si="79"/>
        <v/>
      </c>
    </row>
    <row r="372" spans="1:30" x14ac:dyDescent="0.25">
      <c r="A372" s="65" t="str">
        <f t="shared" si="71"/>
        <v/>
      </c>
      <c r="B372" s="65" t="str">
        <f t="shared" si="72"/>
        <v/>
      </c>
      <c r="C372" s="103">
        <v>371</v>
      </c>
      <c r="D372" s="99"/>
      <c r="E372" s="100">
        <f t="shared" si="80"/>
        <v>1</v>
      </c>
      <c r="F372" s="100"/>
      <c r="G372" s="100"/>
      <c r="H372" s="107" t="str">
        <f t="shared" si="75"/>
        <v/>
      </c>
      <c r="I372" s="108" t="str">
        <f>IF(D372="","",VLOOKUP(D372,ENTRANTS!$A$1:$H$1000,2,0))</f>
        <v/>
      </c>
      <c r="J372" s="108" t="str">
        <f>IF(D372="","",VLOOKUP(D372,ENTRANTS!$A$1:$H$1000,3,0))</f>
        <v/>
      </c>
      <c r="K372" s="103" t="str">
        <f>IF(D372="","",LEFT(VLOOKUP(D372,ENTRANTS!$A$1:$H$1000,5,0),1))</f>
        <v/>
      </c>
      <c r="L372" s="103" t="str">
        <f>IF(D372="","",COUNTIF($K$2:K372,K372))</f>
        <v/>
      </c>
      <c r="M372" s="103" t="str">
        <f>IF(D372="","",VLOOKUP(D372,ENTRANTS!$A$1:$H$1000,4,0))</f>
        <v/>
      </c>
      <c r="N372" s="103" t="str">
        <f>IF(D372="","",COUNTIF($M$2:M372,M372))</f>
        <v/>
      </c>
      <c r="O372" s="108" t="str">
        <f>IF(D372="","",VLOOKUP(D372,ENTRANTS!$A$1:$H$1000,6,0))</f>
        <v/>
      </c>
      <c r="P372" s="86" t="str">
        <f t="shared" si="76"/>
        <v/>
      </c>
      <c r="Q372" s="31"/>
      <c r="R372" s="3" t="str">
        <f t="shared" si="77"/>
        <v/>
      </c>
      <c r="S372" s="4" t="str">
        <f>IF(D372="","",COUNTIF($R$2:R372,R372))</f>
        <v/>
      </c>
      <c r="T372" s="5" t="str">
        <f t="shared" si="81"/>
        <v/>
      </c>
      <c r="U372" s="35" t="str">
        <f>IF(AND(S372=4,K372="M",NOT(O372="Unattached")),SUMIF(R$2:R372,R372,L$2:L372),"")</f>
        <v/>
      </c>
      <c r="V372" s="5" t="str">
        <f t="shared" si="82"/>
        <v/>
      </c>
      <c r="W372" s="35" t="str">
        <f>IF(AND(S372=3,K372="F",NOT(O372="Unattached")),SUMIF(R$2:R372,R372,L$2:L372),"")</f>
        <v/>
      </c>
      <c r="X372" s="6" t="str">
        <f t="shared" si="73"/>
        <v/>
      </c>
      <c r="Y372" s="6" t="str">
        <f t="shared" si="78"/>
        <v/>
      </c>
      <c r="Z372" s="33" t="str">
        <f t="shared" si="74"/>
        <v xml:space="preserve"> </v>
      </c>
      <c r="AA372" s="33" t="str">
        <f>IF(K372="M",IF(S372&lt;&gt;4,"",VLOOKUP(CONCATENATE(R372," ",(S372-3)),$Z$2:AD372,5,0)),IF(S372&lt;&gt;3,"",VLOOKUP(CONCATENATE(R372," ",(S372-2)),$Z$2:AD372,5,0)))</f>
        <v/>
      </c>
      <c r="AB372" s="33" t="str">
        <f>IF(K372="M",IF(S372&lt;&gt;4,"",VLOOKUP(CONCATENATE(R372," ",(S372-2)),$Z$2:AD372,5,0)),IF(S372&lt;&gt;3,"",VLOOKUP(CONCATENATE(R372," ",(S372-1)),$Z$2:AD372,5,0)))</f>
        <v/>
      </c>
      <c r="AC372" s="33" t="str">
        <f>IF(K372="M",IF(S372&lt;&gt;4,"",VLOOKUP(CONCATENATE(R372," ",(S372-1)),$Z$2:AD372,5,0)),IF(S372&lt;&gt;3,"",VLOOKUP(CONCATENATE(R372," ",(S372)),$Z$2:AD372,5,0)))</f>
        <v/>
      </c>
      <c r="AD372" s="33" t="str">
        <f t="shared" si="79"/>
        <v/>
      </c>
    </row>
    <row r="373" spans="1:30" x14ac:dyDescent="0.25">
      <c r="A373" s="65" t="str">
        <f t="shared" si="71"/>
        <v/>
      </c>
      <c r="B373" s="65" t="str">
        <f t="shared" si="72"/>
        <v/>
      </c>
      <c r="C373" s="103">
        <v>372</v>
      </c>
      <c r="D373" s="99"/>
      <c r="E373" s="100">
        <f t="shared" si="80"/>
        <v>1</v>
      </c>
      <c r="F373" s="100"/>
      <c r="G373" s="100"/>
      <c r="H373" s="107" t="str">
        <f t="shared" si="75"/>
        <v/>
      </c>
      <c r="I373" s="108" t="str">
        <f>IF(D373="","",VLOOKUP(D373,ENTRANTS!$A$1:$H$1000,2,0))</f>
        <v/>
      </c>
      <c r="J373" s="108" t="str">
        <f>IF(D373="","",VLOOKUP(D373,ENTRANTS!$A$1:$H$1000,3,0))</f>
        <v/>
      </c>
      <c r="K373" s="103" t="str">
        <f>IF(D373="","",LEFT(VLOOKUP(D373,ENTRANTS!$A$1:$H$1000,5,0),1))</f>
        <v/>
      </c>
      <c r="L373" s="103" t="str">
        <f>IF(D373="","",COUNTIF($K$2:K373,K373))</f>
        <v/>
      </c>
      <c r="M373" s="103" t="str">
        <f>IF(D373="","",VLOOKUP(D373,ENTRANTS!$A$1:$H$1000,4,0))</f>
        <v/>
      </c>
      <c r="N373" s="103" t="str">
        <f>IF(D373="","",COUNTIF($M$2:M373,M373))</f>
        <v/>
      </c>
      <c r="O373" s="108" t="str">
        <f>IF(D373="","",VLOOKUP(D373,ENTRANTS!$A$1:$H$1000,6,0))</f>
        <v/>
      </c>
      <c r="P373" s="86" t="str">
        <f t="shared" si="76"/>
        <v/>
      </c>
      <c r="Q373" s="31"/>
      <c r="R373" s="3" t="str">
        <f t="shared" si="77"/>
        <v/>
      </c>
      <c r="S373" s="4" t="str">
        <f>IF(D373="","",COUNTIF($R$2:R373,R373))</f>
        <v/>
      </c>
      <c r="T373" s="5" t="str">
        <f t="shared" si="81"/>
        <v/>
      </c>
      <c r="U373" s="35" t="str">
        <f>IF(AND(S373=4,K373="M",NOT(O373="Unattached")),SUMIF(R$2:R373,R373,L$2:L373),"")</f>
        <v/>
      </c>
      <c r="V373" s="5" t="str">
        <f t="shared" si="82"/>
        <v/>
      </c>
      <c r="W373" s="35" t="str">
        <f>IF(AND(S373=3,K373="F",NOT(O373="Unattached")),SUMIF(R$2:R373,R373,L$2:L373),"")</f>
        <v/>
      </c>
      <c r="X373" s="6" t="str">
        <f t="shared" si="73"/>
        <v/>
      </c>
      <c r="Y373" s="6" t="str">
        <f t="shared" si="78"/>
        <v/>
      </c>
      <c r="Z373" s="33" t="str">
        <f t="shared" si="74"/>
        <v xml:space="preserve"> </v>
      </c>
      <c r="AA373" s="33" t="str">
        <f>IF(K373="M",IF(S373&lt;&gt;4,"",VLOOKUP(CONCATENATE(R373," ",(S373-3)),$Z$2:AD373,5,0)),IF(S373&lt;&gt;3,"",VLOOKUP(CONCATENATE(R373," ",(S373-2)),$Z$2:AD373,5,0)))</f>
        <v/>
      </c>
      <c r="AB373" s="33" t="str">
        <f>IF(K373="M",IF(S373&lt;&gt;4,"",VLOOKUP(CONCATENATE(R373," ",(S373-2)),$Z$2:AD373,5,0)),IF(S373&lt;&gt;3,"",VLOOKUP(CONCATENATE(R373," ",(S373-1)),$Z$2:AD373,5,0)))</f>
        <v/>
      </c>
      <c r="AC373" s="33" t="str">
        <f>IF(K373="M",IF(S373&lt;&gt;4,"",VLOOKUP(CONCATENATE(R373," ",(S373-1)),$Z$2:AD373,5,0)),IF(S373&lt;&gt;3,"",VLOOKUP(CONCATENATE(R373," ",(S373)),$Z$2:AD373,5,0)))</f>
        <v/>
      </c>
      <c r="AD373" s="33" t="str">
        <f t="shared" si="79"/>
        <v/>
      </c>
    </row>
    <row r="374" spans="1:30" x14ac:dyDescent="0.25">
      <c r="A374" s="65" t="str">
        <f t="shared" si="71"/>
        <v/>
      </c>
      <c r="B374" s="65" t="str">
        <f t="shared" si="72"/>
        <v/>
      </c>
      <c r="C374" s="103">
        <v>373</v>
      </c>
      <c r="D374" s="99"/>
      <c r="E374" s="100">
        <f t="shared" si="80"/>
        <v>1</v>
      </c>
      <c r="F374" s="100"/>
      <c r="G374" s="100"/>
      <c r="H374" s="107" t="str">
        <f t="shared" si="75"/>
        <v/>
      </c>
      <c r="I374" s="108" t="str">
        <f>IF(D374="","",VLOOKUP(D374,ENTRANTS!$A$1:$H$1000,2,0))</f>
        <v/>
      </c>
      <c r="J374" s="108" t="str">
        <f>IF(D374="","",VLOOKUP(D374,ENTRANTS!$A$1:$H$1000,3,0))</f>
        <v/>
      </c>
      <c r="K374" s="103" t="str">
        <f>IF(D374="","",LEFT(VLOOKUP(D374,ENTRANTS!$A$1:$H$1000,5,0),1))</f>
        <v/>
      </c>
      <c r="L374" s="103" t="str">
        <f>IF(D374="","",COUNTIF($K$2:K374,K374))</f>
        <v/>
      </c>
      <c r="M374" s="103" t="str">
        <f>IF(D374="","",VLOOKUP(D374,ENTRANTS!$A$1:$H$1000,4,0))</f>
        <v/>
      </c>
      <c r="N374" s="103" t="str">
        <f>IF(D374="","",COUNTIF($M$2:M374,M374))</f>
        <v/>
      </c>
      <c r="O374" s="108" t="str">
        <f>IF(D374="","",VLOOKUP(D374,ENTRANTS!$A$1:$H$1000,6,0))</f>
        <v/>
      </c>
      <c r="P374" s="86" t="str">
        <f t="shared" si="76"/>
        <v/>
      </c>
      <c r="Q374" s="31"/>
      <c r="R374" s="3" t="str">
        <f t="shared" si="77"/>
        <v/>
      </c>
      <c r="S374" s="4" t="str">
        <f>IF(D374="","",COUNTIF($R$2:R374,R374))</f>
        <v/>
      </c>
      <c r="T374" s="5" t="str">
        <f t="shared" si="81"/>
        <v/>
      </c>
      <c r="U374" s="35" t="str">
        <f>IF(AND(S374=4,K374="M",NOT(O374="Unattached")),SUMIF(R$2:R374,R374,L$2:L374),"")</f>
        <v/>
      </c>
      <c r="V374" s="5" t="str">
        <f t="shared" si="82"/>
        <v/>
      </c>
      <c r="W374" s="35" t="str">
        <f>IF(AND(S374=3,K374="F",NOT(O374="Unattached")),SUMIF(R$2:R374,R374,L$2:L374),"")</f>
        <v/>
      </c>
      <c r="X374" s="6" t="str">
        <f t="shared" si="73"/>
        <v/>
      </c>
      <c r="Y374" s="6" t="str">
        <f t="shared" si="78"/>
        <v/>
      </c>
      <c r="Z374" s="33" t="str">
        <f t="shared" si="74"/>
        <v xml:space="preserve"> </v>
      </c>
      <c r="AA374" s="33" t="str">
        <f>IF(K374="M",IF(S374&lt;&gt;4,"",VLOOKUP(CONCATENATE(R374," ",(S374-3)),$Z$2:AD374,5,0)),IF(S374&lt;&gt;3,"",VLOOKUP(CONCATENATE(R374," ",(S374-2)),$Z$2:AD374,5,0)))</f>
        <v/>
      </c>
      <c r="AB374" s="33" t="str">
        <f>IF(K374="M",IF(S374&lt;&gt;4,"",VLOOKUP(CONCATENATE(R374," ",(S374-2)),$Z$2:AD374,5,0)),IF(S374&lt;&gt;3,"",VLOOKUP(CONCATENATE(R374," ",(S374-1)),$Z$2:AD374,5,0)))</f>
        <v/>
      </c>
      <c r="AC374" s="33" t="str">
        <f>IF(K374="M",IF(S374&lt;&gt;4,"",VLOOKUP(CONCATENATE(R374," ",(S374-1)),$Z$2:AD374,5,0)),IF(S374&lt;&gt;3,"",VLOOKUP(CONCATENATE(R374," ",(S374)),$Z$2:AD374,5,0)))</f>
        <v/>
      </c>
      <c r="AD374" s="33" t="str">
        <f t="shared" si="79"/>
        <v/>
      </c>
    </row>
    <row r="375" spans="1:30" x14ac:dyDescent="0.25">
      <c r="A375" s="65" t="str">
        <f t="shared" si="71"/>
        <v/>
      </c>
      <c r="B375" s="65" t="str">
        <f t="shared" si="72"/>
        <v/>
      </c>
      <c r="C375" s="103">
        <v>374</v>
      </c>
      <c r="D375" s="99"/>
      <c r="E375" s="100">
        <f t="shared" si="80"/>
        <v>1</v>
      </c>
      <c r="F375" s="100"/>
      <c r="G375" s="100"/>
      <c r="H375" s="107" t="str">
        <f t="shared" si="75"/>
        <v/>
      </c>
      <c r="I375" s="108" t="str">
        <f>IF(D375="","",VLOOKUP(D375,ENTRANTS!$A$1:$H$1000,2,0))</f>
        <v/>
      </c>
      <c r="J375" s="108" t="str">
        <f>IF(D375="","",VLOOKUP(D375,ENTRANTS!$A$1:$H$1000,3,0))</f>
        <v/>
      </c>
      <c r="K375" s="103" t="str">
        <f>IF(D375="","",LEFT(VLOOKUP(D375,ENTRANTS!$A$1:$H$1000,5,0),1))</f>
        <v/>
      </c>
      <c r="L375" s="103" t="str">
        <f>IF(D375="","",COUNTIF($K$2:K375,K375))</f>
        <v/>
      </c>
      <c r="M375" s="103" t="str">
        <f>IF(D375="","",VLOOKUP(D375,ENTRANTS!$A$1:$H$1000,4,0))</f>
        <v/>
      </c>
      <c r="N375" s="103" t="str">
        <f>IF(D375="","",COUNTIF($M$2:M375,M375))</f>
        <v/>
      </c>
      <c r="O375" s="108" t="str">
        <f>IF(D375="","",VLOOKUP(D375,ENTRANTS!$A$1:$H$1000,6,0))</f>
        <v/>
      </c>
      <c r="P375" s="86" t="str">
        <f t="shared" si="76"/>
        <v/>
      </c>
      <c r="Q375" s="31"/>
      <c r="R375" s="3" t="str">
        <f t="shared" si="77"/>
        <v/>
      </c>
      <c r="S375" s="4" t="str">
        <f>IF(D375="","",COUNTIF($R$2:R375,R375))</f>
        <v/>
      </c>
      <c r="T375" s="5" t="str">
        <f t="shared" si="81"/>
        <v/>
      </c>
      <c r="U375" s="35" t="str">
        <f>IF(AND(S375=4,K375="M",NOT(O375="Unattached")),SUMIF(R$2:R375,R375,L$2:L375),"")</f>
        <v/>
      </c>
      <c r="V375" s="5" t="str">
        <f t="shared" si="82"/>
        <v/>
      </c>
      <c r="W375" s="35" t="str">
        <f>IF(AND(S375=3,K375="F",NOT(O375="Unattached")),SUMIF(R$2:R375,R375,L$2:L375),"")</f>
        <v/>
      </c>
      <c r="X375" s="6" t="str">
        <f t="shared" si="73"/>
        <v/>
      </c>
      <c r="Y375" s="6" t="str">
        <f t="shared" si="78"/>
        <v/>
      </c>
      <c r="Z375" s="33" t="str">
        <f t="shared" si="74"/>
        <v xml:space="preserve"> </v>
      </c>
      <c r="AA375" s="33" t="str">
        <f>IF(K375="M",IF(S375&lt;&gt;4,"",VLOOKUP(CONCATENATE(R375," ",(S375-3)),$Z$2:AD375,5,0)),IF(S375&lt;&gt;3,"",VLOOKUP(CONCATENATE(R375," ",(S375-2)),$Z$2:AD375,5,0)))</f>
        <v/>
      </c>
      <c r="AB375" s="33" t="str">
        <f>IF(K375="M",IF(S375&lt;&gt;4,"",VLOOKUP(CONCATENATE(R375," ",(S375-2)),$Z$2:AD375,5,0)),IF(S375&lt;&gt;3,"",VLOOKUP(CONCATENATE(R375," ",(S375-1)),$Z$2:AD375,5,0)))</f>
        <v/>
      </c>
      <c r="AC375" s="33" t="str">
        <f>IF(K375="M",IF(S375&lt;&gt;4,"",VLOOKUP(CONCATENATE(R375," ",(S375-1)),$Z$2:AD375,5,0)),IF(S375&lt;&gt;3,"",VLOOKUP(CONCATENATE(R375," ",(S375)),$Z$2:AD375,5,0)))</f>
        <v/>
      </c>
      <c r="AD375" s="33" t="str">
        <f t="shared" si="79"/>
        <v/>
      </c>
    </row>
    <row r="376" spans="1:30" x14ac:dyDescent="0.25">
      <c r="A376" s="65" t="str">
        <f t="shared" si="71"/>
        <v/>
      </c>
      <c r="B376" s="65" t="str">
        <f t="shared" si="72"/>
        <v/>
      </c>
      <c r="C376" s="103">
        <v>375</v>
      </c>
      <c r="D376" s="99"/>
      <c r="E376" s="100">
        <f t="shared" si="80"/>
        <v>1</v>
      </c>
      <c r="F376" s="100"/>
      <c r="G376" s="100"/>
      <c r="H376" s="107" t="str">
        <f t="shared" si="75"/>
        <v/>
      </c>
      <c r="I376" s="108" t="str">
        <f>IF(D376="","",VLOOKUP(D376,ENTRANTS!$A$1:$H$1000,2,0))</f>
        <v/>
      </c>
      <c r="J376" s="108" t="str">
        <f>IF(D376="","",VLOOKUP(D376,ENTRANTS!$A$1:$H$1000,3,0))</f>
        <v/>
      </c>
      <c r="K376" s="103" t="str">
        <f>IF(D376="","",LEFT(VLOOKUP(D376,ENTRANTS!$A$1:$H$1000,5,0),1))</f>
        <v/>
      </c>
      <c r="L376" s="103" t="str">
        <f>IF(D376="","",COUNTIF($K$2:K376,K376))</f>
        <v/>
      </c>
      <c r="M376" s="103" t="str">
        <f>IF(D376="","",VLOOKUP(D376,ENTRANTS!$A$1:$H$1000,4,0))</f>
        <v/>
      </c>
      <c r="N376" s="103" t="str">
        <f>IF(D376="","",COUNTIF($M$2:M376,M376))</f>
        <v/>
      </c>
      <c r="O376" s="108" t="str">
        <f>IF(D376="","",VLOOKUP(D376,ENTRANTS!$A$1:$H$1000,6,0))</f>
        <v/>
      </c>
      <c r="P376" s="86" t="str">
        <f t="shared" si="76"/>
        <v/>
      </c>
      <c r="Q376" s="31"/>
      <c r="R376" s="3" t="str">
        <f t="shared" si="77"/>
        <v/>
      </c>
      <c r="S376" s="4" t="str">
        <f>IF(D376="","",COUNTIF($R$2:R376,R376))</f>
        <v/>
      </c>
      <c r="T376" s="5" t="str">
        <f t="shared" si="81"/>
        <v/>
      </c>
      <c r="U376" s="35" t="str">
        <f>IF(AND(S376=4,K376="M",NOT(O376="Unattached")),SUMIF(R$2:R376,R376,L$2:L376),"")</f>
        <v/>
      </c>
      <c r="V376" s="5" t="str">
        <f t="shared" si="82"/>
        <v/>
      </c>
      <c r="W376" s="35" t="str">
        <f>IF(AND(S376=3,K376="F",NOT(O376="Unattached")),SUMIF(R$2:R376,R376,L$2:L376),"")</f>
        <v/>
      </c>
      <c r="X376" s="6" t="str">
        <f t="shared" si="73"/>
        <v/>
      </c>
      <c r="Y376" s="6" t="str">
        <f t="shared" si="78"/>
        <v/>
      </c>
      <c r="Z376" s="33" t="str">
        <f t="shared" si="74"/>
        <v xml:space="preserve"> </v>
      </c>
      <c r="AA376" s="33" t="str">
        <f>IF(K376="M",IF(S376&lt;&gt;4,"",VLOOKUP(CONCATENATE(R376," ",(S376-3)),$Z$2:AD376,5,0)),IF(S376&lt;&gt;3,"",VLOOKUP(CONCATENATE(R376," ",(S376-2)),$Z$2:AD376,5,0)))</f>
        <v/>
      </c>
      <c r="AB376" s="33" t="str">
        <f>IF(K376="M",IF(S376&lt;&gt;4,"",VLOOKUP(CONCATENATE(R376," ",(S376-2)),$Z$2:AD376,5,0)),IF(S376&lt;&gt;3,"",VLOOKUP(CONCATENATE(R376," ",(S376-1)),$Z$2:AD376,5,0)))</f>
        <v/>
      </c>
      <c r="AC376" s="33" t="str">
        <f>IF(K376="M",IF(S376&lt;&gt;4,"",VLOOKUP(CONCATENATE(R376," ",(S376-1)),$Z$2:AD376,5,0)),IF(S376&lt;&gt;3,"",VLOOKUP(CONCATENATE(R376," ",(S376)),$Z$2:AD376,5,0)))</f>
        <v/>
      </c>
      <c r="AD376" s="33" t="str">
        <f t="shared" si="79"/>
        <v/>
      </c>
    </row>
    <row r="377" spans="1:30" x14ac:dyDescent="0.25">
      <c r="A377" s="65" t="str">
        <f t="shared" si="71"/>
        <v/>
      </c>
      <c r="B377" s="65" t="str">
        <f t="shared" si="72"/>
        <v/>
      </c>
      <c r="C377" s="103">
        <v>376</v>
      </c>
      <c r="D377" s="99"/>
      <c r="E377" s="100">
        <f t="shared" si="80"/>
        <v>1</v>
      </c>
      <c r="F377" s="100"/>
      <c r="G377" s="100"/>
      <c r="H377" s="107" t="str">
        <f t="shared" si="75"/>
        <v/>
      </c>
      <c r="I377" s="108" t="str">
        <f>IF(D377="","",VLOOKUP(D377,ENTRANTS!$A$1:$H$1000,2,0))</f>
        <v/>
      </c>
      <c r="J377" s="108" t="str">
        <f>IF(D377="","",VLOOKUP(D377,ENTRANTS!$A$1:$H$1000,3,0))</f>
        <v/>
      </c>
      <c r="K377" s="103" t="str">
        <f>IF(D377="","",LEFT(VLOOKUP(D377,ENTRANTS!$A$1:$H$1000,5,0),1))</f>
        <v/>
      </c>
      <c r="L377" s="103" t="str">
        <f>IF(D377="","",COUNTIF($K$2:K377,K377))</f>
        <v/>
      </c>
      <c r="M377" s="103" t="str">
        <f>IF(D377="","",VLOOKUP(D377,ENTRANTS!$A$1:$H$1000,4,0))</f>
        <v/>
      </c>
      <c r="N377" s="103" t="str">
        <f>IF(D377="","",COUNTIF($M$2:M377,M377))</f>
        <v/>
      </c>
      <c r="O377" s="108" t="str">
        <f>IF(D377="","",VLOOKUP(D377,ENTRANTS!$A$1:$H$1000,6,0))</f>
        <v/>
      </c>
      <c r="P377" s="86" t="str">
        <f t="shared" si="76"/>
        <v/>
      </c>
      <c r="Q377" s="31"/>
      <c r="R377" s="3" t="str">
        <f t="shared" si="77"/>
        <v/>
      </c>
      <c r="S377" s="4" t="str">
        <f>IF(D377="","",COUNTIF($R$2:R377,R377))</f>
        <v/>
      </c>
      <c r="T377" s="5" t="str">
        <f t="shared" si="81"/>
        <v/>
      </c>
      <c r="U377" s="35" t="str">
        <f>IF(AND(S377=4,K377="M",NOT(O377="Unattached")),SUMIF(R$2:R377,R377,L$2:L377),"")</f>
        <v/>
      </c>
      <c r="V377" s="5" t="str">
        <f t="shared" si="82"/>
        <v/>
      </c>
      <c r="W377" s="35" t="str">
        <f>IF(AND(S377=3,K377="F",NOT(O377="Unattached")),SUMIF(R$2:R377,R377,L$2:L377),"")</f>
        <v/>
      </c>
      <c r="X377" s="6" t="str">
        <f t="shared" si="73"/>
        <v/>
      </c>
      <c r="Y377" s="6" t="str">
        <f t="shared" si="78"/>
        <v/>
      </c>
      <c r="Z377" s="33" t="str">
        <f t="shared" si="74"/>
        <v xml:space="preserve"> </v>
      </c>
      <c r="AA377" s="33" t="str">
        <f>IF(K377="M",IF(S377&lt;&gt;4,"",VLOOKUP(CONCATENATE(R377," ",(S377-3)),$Z$2:AD377,5,0)),IF(S377&lt;&gt;3,"",VLOOKUP(CONCATENATE(R377," ",(S377-2)),$Z$2:AD377,5,0)))</f>
        <v/>
      </c>
      <c r="AB377" s="33" t="str">
        <f>IF(K377="M",IF(S377&lt;&gt;4,"",VLOOKUP(CONCATENATE(R377," ",(S377-2)),$Z$2:AD377,5,0)),IF(S377&lt;&gt;3,"",VLOOKUP(CONCATENATE(R377," ",(S377-1)),$Z$2:AD377,5,0)))</f>
        <v/>
      </c>
      <c r="AC377" s="33" t="str">
        <f>IF(K377="M",IF(S377&lt;&gt;4,"",VLOOKUP(CONCATENATE(R377," ",(S377-1)),$Z$2:AD377,5,0)),IF(S377&lt;&gt;3,"",VLOOKUP(CONCATENATE(R377," ",(S377)),$Z$2:AD377,5,0)))</f>
        <v/>
      </c>
      <c r="AD377" s="33" t="str">
        <f t="shared" si="79"/>
        <v/>
      </c>
    </row>
    <row r="378" spans="1:30" x14ac:dyDescent="0.25">
      <c r="A378" s="65" t="str">
        <f t="shared" si="71"/>
        <v/>
      </c>
      <c r="B378" s="65" t="str">
        <f t="shared" si="72"/>
        <v/>
      </c>
      <c r="C378" s="103">
        <v>377</v>
      </c>
      <c r="D378" s="99"/>
      <c r="E378" s="100">
        <f t="shared" si="80"/>
        <v>1</v>
      </c>
      <c r="F378" s="100"/>
      <c r="G378" s="100"/>
      <c r="H378" s="107" t="str">
        <f t="shared" si="75"/>
        <v/>
      </c>
      <c r="I378" s="108" t="str">
        <f>IF(D378="","",VLOOKUP(D378,ENTRANTS!$A$1:$H$1000,2,0))</f>
        <v/>
      </c>
      <c r="J378" s="108" t="str">
        <f>IF(D378="","",VLOOKUP(D378,ENTRANTS!$A$1:$H$1000,3,0))</f>
        <v/>
      </c>
      <c r="K378" s="103" t="str">
        <f>IF(D378="","",LEFT(VLOOKUP(D378,ENTRANTS!$A$1:$H$1000,5,0),1))</f>
        <v/>
      </c>
      <c r="L378" s="103" t="str">
        <f>IF(D378="","",COUNTIF($K$2:K378,K378))</f>
        <v/>
      </c>
      <c r="M378" s="103" t="str">
        <f>IF(D378="","",VLOOKUP(D378,ENTRANTS!$A$1:$H$1000,4,0))</f>
        <v/>
      </c>
      <c r="N378" s="103" t="str">
        <f>IF(D378="","",COUNTIF($M$2:M378,M378))</f>
        <v/>
      </c>
      <c r="O378" s="108" t="str">
        <f>IF(D378="","",VLOOKUP(D378,ENTRANTS!$A$1:$H$1000,6,0))</f>
        <v/>
      </c>
      <c r="P378" s="86" t="str">
        <f t="shared" si="76"/>
        <v/>
      </c>
      <c r="Q378" s="31"/>
      <c r="R378" s="3" t="str">
        <f t="shared" si="77"/>
        <v/>
      </c>
      <c r="S378" s="4" t="str">
        <f>IF(D378="","",COUNTIF($R$2:R378,R378))</f>
        <v/>
      </c>
      <c r="T378" s="5" t="str">
        <f t="shared" si="81"/>
        <v/>
      </c>
      <c r="U378" s="35" t="str">
        <f>IF(AND(S378=4,K378="M",NOT(O378="Unattached")),SUMIF(R$2:R378,R378,L$2:L378),"")</f>
        <v/>
      </c>
      <c r="V378" s="5" t="str">
        <f t="shared" si="82"/>
        <v/>
      </c>
      <c r="W378" s="35" t="str">
        <f>IF(AND(S378=3,K378="F",NOT(O378="Unattached")),SUMIF(R$2:R378,R378,L$2:L378),"")</f>
        <v/>
      </c>
      <c r="X378" s="6" t="str">
        <f t="shared" si="73"/>
        <v/>
      </c>
      <c r="Y378" s="6" t="str">
        <f t="shared" si="78"/>
        <v/>
      </c>
      <c r="Z378" s="33" t="str">
        <f t="shared" si="74"/>
        <v xml:space="preserve"> </v>
      </c>
      <c r="AA378" s="33" t="str">
        <f>IF(K378="M",IF(S378&lt;&gt;4,"",VLOOKUP(CONCATENATE(R378," ",(S378-3)),$Z$2:AD378,5,0)),IF(S378&lt;&gt;3,"",VLOOKUP(CONCATENATE(R378," ",(S378-2)),$Z$2:AD378,5,0)))</f>
        <v/>
      </c>
      <c r="AB378" s="33" t="str">
        <f>IF(K378="M",IF(S378&lt;&gt;4,"",VLOOKUP(CONCATENATE(R378," ",(S378-2)),$Z$2:AD378,5,0)),IF(S378&lt;&gt;3,"",VLOOKUP(CONCATENATE(R378," ",(S378-1)),$Z$2:AD378,5,0)))</f>
        <v/>
      </c>
      <c r="AC378" s="33" t="str">
        <f>IF(K378="M",IF(S378&lt;&gt;4,"",VLOOKUP(CONCATENATE(R378," ",(S378-1)),$Z$2:AD378,5,0)),IF(S378&lt;&gt;3,"",VLOOKUP(CONCATENATE(R378," ",(S378)),$Z$2:AD378,5,0)))</f>
        <v/>
      </c>
      <c r="AD378" s="33" t="str">
        <f t="shared" si="79"/>
        <v/>
      </c>
    </row>
    <row r="379" spans="1:30" x14ac:dyDescent="0.25">
      <c r="A379" s="65" t="str">
        <f t="shared" si="71"/>
        <v/>
      </c>
      <c r="B379" s="65" t="str">
        <f t="shared" si="72"/>
        <v/>
      </c>
      <c r="C379" s="103">
        <v>378</v>
      </c>
      <c r="D379" s="99"/>
      <c r="E379" s="100">
        <f t="shared" si="80"/>
        <v>1</v>
      </c>
      <c r="F379" s="100"/>
      <c r="G379" s="100"/>
      <c r="H379" s="107" t="str">
        <f t="shared" si="75"/>
        <v/>
      </c>
      <c r="I379" s="108" t="str">
        <f>IF(D379="","",VLOOKUP(D379,ENTRANTS!$A$1:$H$1000,2,0))</f>
        <v/>
      </c>
      <c r="J379" s="108" t="str">
        <f>IF(D379="","",VLOOKUP(D379,ENTRANTS!$A$1:$H$1000,3,0))</f>
        <v/>
      </c>
      <c r="K379" s="103" t="str">
        <f>IF(D379="","",LEFT(VLOOKUP(D379,ENTRANTS!$A$1:$H$1000,5,0),1))</f>
        <v/>
      </c>
      <c r="L379" s="103" t="str">
        <f>IF(D379="","",COUNTIF($K$2:K379,K379))</f>
        <v/>
      </c>
      <c r="M379" s="103" t="str">
        <f>IF(D379="","",VLOOKUP(D379,ENTRANTS!$A$1:$H$1000,4,0))</f>
        <v/>
      </c>
      <c r="N379" s="103" t="str">
        <f>IF(D379="","",COUNTIF($M$2:M379,M379))</f>
        <v/>
      </c>
      <c r="O379" s="108" t="str">
        <f>IF(D379="","",VLOOKUP(D379,ENTRANTS!$A$1:$H$1000,6,0))</f>
        <v/>
      </c>
      <c r="P379" s="86" t="str">
        <f t="shared" si="76"/>
        <v/>
      </c>
      <c r="Q379" s="31"/>
      <c r="R379" s="3" t="str">
        <f t="shared" si="77"/>
        <v/>
      </c>
      <c r="S379" s="4" t="str">
        <f>IF(D379="","",COUNTIF($R$2:R379,R379))</f>
        <v/>
      </c>
      <c r="T379" s="5" t="str">
        <f t="shared" si="81"/>
        <v/>
      </c>
      <c r="U379" s="35" t="str">
        <f>IF(AND(S379=4,K379="M",NOT(O379="Unattached")),SUMIF(R$2:R379,R379,L$2:L379),"")</f>
        <v/>
      </c>
      <c r="V379" s="5" t="str">
        <f t="shared" si="82"/>
        <v/>
      </c>
      <c r="W379" s="35" t="str">
        <f>IF(AND(S379=3,K379="F",NOT(O379="Unattached")),SUMIF(R$2:R379,R379,L$2:L379),"")</f>
        <v/>
      </c>
      <c r="X379" s="6" t="str">
        <f t="shared" si="73"/>
        <v/>
      </c>
      <c r="Y379" s="6" t="str">
        <f t="shared" si="78"/>
        <v/>
      </c>
      <c r="Z379" s="33" t="str">
        <f t="shared" si="74"/>
        <v xml:space="preserve"> </v>
      </c>
      <c r="AA379" s="33" t="str">
        <f>IF(K379="M",IF(S379&lt;&gt;4,"",VLOOKUP(CONCATENATE(R379," ",(S379-3)),$Z$2:AD379,5,0)),IF(S379&lt;&gt;3,"",VLOOKUP(CONCATENATE(R379," ",(S379-2)),$Z$2:AD379,5,0)))</f>
        <v/>
      </c>
      <c r="AB379" s="33" t="str">
        <f>IF(K379="M",IF(S379&lt;&gt;4,"",VLOOKUP(CONCATENATE(R379," ",(S379-2)),$Z$2:AD379,5,0)),IF(S379&lt;&gt;3,"",VLOOKUP(CONCATENATE(R379," ",(S379-1)),$Z$2:AD379,5,0)))</f>
        <v/>
      </c>
      <c r="AC379" s="33" t="str">
        <f>IF(K379="M",IF(S379&lt;&gt;4,"",VLOOKUP(CONCATENATE(R379," ",(S379-1)),$Z$2:AD379,5,0)),IF(S379&lt;&gt;3,"",VLOOKUP(CONCATENATE(R379," ",(S379)),$Z$2:AD379,5,0)))</f>
        <v/>
      </c>
      <c r="AD379" s="33" t="str">
        <f t="shared" si="79"/>
        <v/>
      </c>
    </row>
    <row r="380" spans="1:30" x14ac:dyDescent="0.25">
      <c r="A380" s="65" t="str">
        <f t="shared" si="71"/>
        <v/>
      </c>
      <c r="B380" s="65" t="str">
        <f t="shared" si="72"/>
        <v/>
      </c>
      <c r="C380" s="103">
        <v>379</v>
      </c>
      <c r="D380" s="99"/>
      <c r="E380" s="100">
        <f t="shared" si="80"/>
        <v>1</v>
      </c>
      <c r="F380" s="100"/>
      <c r="G380" s="100"/>
      <c r="H380" s="107" t="str">
        <f t="shared" si="75"/>
        <v/>
      </c>
      <c r="I380" s="108" t="str">
        <f>IF(D380="","",VLOOKUP(D380,ENTRANTS!$A$1:$H$1000,2,0))</f>
        <v/>
      </c>
      <c r="J380" s="108" t="str">
        <f>IF(D380="","",VLOOKUP(D380,ENTRANTS!$A$1:$H$1000,3,0))</f>
        <v/>
      </c>
      <c r="K380" s="103" t="str">
        <f>IF(D380="","",LEFT(VLOOKUP(D380,ENTRANTS!$A$1:$H$1000,5,0),1))</f>
        <v/>
      </c>
      <c r="L380" s="103" t="str">
        <f>IF(D380="","",COUNTIF($K$2:K380,K380))</f>
        <v/>
      </c>
      <c r="M380" s="103" t="str">
        <f>IF(D380="","",VLOOKUP(D380,ENTRANTS!$A$1:$H$1000,4,0))</f>
        <v/>
      </c>
      <c r="N380" s="103" t="str">
        <f>IF(D380="","",COUNTIF($M$2:M380,M380))</f>
        <v/>
      </c>
      <c r="O380" s="108" t="str">
        <f>IF(D380="","",VLOOKUP(D380,ENTRANTS!$A$1:$H$1000,6,0))</f>
        <v/>
      </c>
      <c r="P380" s="86" t="str">
        <f t="shared" si="76"/>
        <v/>
      </c>
      <c r="Q380" s="31"/>
      <c r="R380" s="3" t="str">
        <f t="shared" si="77"/>
        <v/>
      </c>
      <c r="S380" s="4" t="str">
        <f>IF(D380="","",COUNTIF($R$2:R380,R380))</f>
        <v/>
      </c>
      <c r="T380" s="5" t="str">
        <f t="shared" si="81"/>
        <v/>
      </c>
      <c r="U380" s="35" t="str">
        <f>IF(AND(S380=4,K380="M",NOT(O380="Unattached")),SUMIF(R$2:R380,R380,L$2:L380),"")</f>
        <v/>
      </c>
      <c r="V380" s="5" t="str">
        <f t="shared" si="82"/>
        <v/>
      </c>
      <c r="W380" s="35" t="str">
        <f>IF(AND(S380=3,K380="F",NOT(O380="Unattached")),SUMIF(R$2:R380,R380,L$2:L380),"")</f>
        <v/>
      </c>
      <c r="X380" s="6" t="str">
        <f t="shared" si="73"/>
        <v/>
      </c>
      <c r="Y380" s="6" t="str">
        <f t="shared" si="78"/>
        <v/>
      </c>
      <c r="Z380" s="33" t="str">
        <f t="shared" si="74"/>
        <v xml:space="preserve"> </v>
      </c>
      <c r="AA380" s="33" t="str">
        <f>IF(K380="M",IF(S380&lt;&gt;4,"",VLOOKUP(CONCATENATE(R380," ",(S380-3)),$Z$2:AD380,5,0)),IF(S380&lt;&gt;3,"",VLOOKUP(CONCATENATE(R380," ",(S380-2)),$Z$2:AD380,5,0)))</f>
        <v/>
      </c>
      <c r="AB380" s="33" t="str">
        <f>IF(K380="M",IF(S380&lt;&gt;4,"",VLOOKUP(CONCATENATE(R380," ",(S380-2)),$Z$2:AD380,5,0)),IF(S380&lt;&gt;3,"",VLOOKUP(CONCATENATE(R380," ",(S380-1)),$Z$2:AD380,5,0)))</f>
        <v/>
      </c>
      <c r="AC380" s="33" t="str">
        <f>IF(K380="M",IF(S380&lt;&gt;4,"",VLOOKUP(CONCATENATE(R380," ",(S380-1)),$Z$2:AD380,5,0)),IF(S380&lt;&gt;3,"",VLOOKUP(CONCATENATE(R380," ",(S380)),$Z$2:AD380,5,0)))</f>
        <v/>
      </c>
      <c r="AD380" s="33" t="str">
        <f t="shared" si="79"/>
        <v/>
      </c>
    </row>
    <row r="381" spans="1:30" x14ac:dyDescent="0.25">
      <c r="A381" s="65" t="str">
        <f t="shared" si="71"/>
        <v/>
      </c>
      <c r="B381" s="65" t="str">
        <f t="shared" si="72"/>
        <v/>
      </c>
      <c r="C381" s="103">
        <v>380</v>
      </c>
      <c r="D381" s="99"/>
      <c r="E381" s="100">
        <f t="shared" si="80"/>
        <v>1</v>
      </c>
      <c r="F381" s="100"/>
      <c r="G381" s="100"/>
      <c r="H381" s="107" t="str">
        <f t="shared" si="75"/>
        <v/>
      </c>
      <c r="I381" s="108" t="str">
        <f>IF(D381="","",VLOOKUP(D381,ENTRANTS!$A$1:$H$1000,2,0))</f>
        <v/>
      </c>
      <c r="J381" s="108" t="str">
        <f>IF(D381="","",VLOOKUP(D381,ENTRANTS!$A$1:$H$1000,3,0))</f>
        <v/>
      </c>
      <c r="K381" s="103" t="str">
        <f>IF(D381="","",LEFT(VLOOKUP(D381,ENTRANTS!$A$1:$H$1000,5,0),1))</f>
        <v/>
      </c>
      <c r="L381" s="103" t="str">
        <f>IF(D381="","",COUNTIF($K$2:K381,K381))</f>
        <v/>
      </c>
      <c r="M381" s="103" t="str">
        <f>IF(D381="","",VLOOKUP(D381,ENTRANTS!$A$1:$H$1000,4,0))</f>
        <v/>
      </c>
      <c r="N381" s="103" t="str">
        <f>IF(D381="","",COUNTIF($M$2:M381,M381))</f>
        <v/>
      </c>
      <c r="O381" s="108" t="str">
        <f>IF(D381="","",VLOOKUP(D381,ENTRANTS!$A$1:$H$1000,6,0))</f>
        <v/>
      </c>
      <c r="P381" s="86" t="str">
        <f t="shared" si="76"/>
        <v/>
      </c>
      <c r="Q381" s="31"/>
      <c r="R381" s="3" t="str">
        <f t="shared" si="77"/>
        <v/>
      </c>
      <c r="S381" s="4" t="str">
        <f>IF(D381="","",COUNTIF($R$2:R381,R381))</f>
        <v/>
      </c>
      <c r="T381" s="5" t="str">
        <f t="shared" si="81"/>
        <v/>
      </c>
      <c r="U381" s="35" t="str">
        <f>IF(AND(S381=4,K381="M",NOT(O381="Unattached")),SUMIF(R$2:R381,R381,L$2:L381),"")</f>
        <v/>
      </c>
      <c r="V381" s="5" t="str">
        <f t="shared" si="82"/>
        <v/>
      </c>
      <c r="W381" s="35" t="str">
        <f>IF(AND(S381=3,K381="F",NOT(O381="Unattached")),SUMIF(R$2:R381,R381,L$2:L381),"")</f>
        <v/>
      </c>
      <c r="X381" s="6" t="str">
        <f t="shared" si="73"/>
        <v/>
      </c>
      <c r="Y381" s="6" t="str">
        <f t="shared" si="78"/>
        <v/>
      </c>
      <c r="Z381" s="33" t="str">
        <f t="shared" si="74"/>
        <v xml:space="preserve"> </v>
      </c>
      <c r="AA381" s="33" t="str">
        <f>IF(K381="M",IF(S381&lt;&gt;4,"",VLOOKUP(CONCATENATE(R381," ",(S381-3)),$Z$2:AD381,5,0)),IF(S381&lt;&gt;3,"",VLOOKUP(CONCATENATE(R381," ",(S381-2)),$Z$2:AD381,5,0)))</f>
        <v/>
      </c>
      <c r="AB381" s="33" t="str">
        <f>IF(K381="M",IF(S381&lt;&gt;4,"",VLOOKUP(CONCATENATE(R381," ",(S381-2)),$Z$2:AD381,5,0)),IF(S381&lt;&gt;3,"",VLOOKUP(CONCATENATE(R381," ",(S381-1)),$Z$2:AD381,5,0)))</f>
        <v/>
      </c>
      <c r="AC381" s="33" t="str">
        <f>IF(K381="M",IF(S381&lt;&gt;4,"",VLOOKUP(CONCATENATE(R381," ",(S381-1)),$Z$2:AD381,5,0)),IF(S381&lt;&gt;3,"",VLOOKUP(CONCATENATE(R381," ",(S381)),$Z$2:AD381,5,0)))</f>
        <v/>
      </c>
      <c r="AD381" s="33" t="str">
        <f t="shared" si="79"/>
        <v/>
      </c>
    </row>
    <row r="382" spans="1:30" x14ac:dyDescent="0.25">
      <c r="A382" s="65" t="str">
        <f t="shared" si="71"/>
        <v/>
      </c>
      <c r="B382" s="65" t="str">
        <f t="shared" si="72"/>
        <v/>
      </c>
      <c r="C382" s="103">
        <v>381</v>
      </c>
      <c r="D382" s="99"/>
      <c r="E382" s="100">
        <f t="shared" si="80"/>
        <v>1</v>
      </c>
      <c r="F382" s="100"/>
      <c r="G382" s="100"/>
      <c r="H382" s="107" t="str">
        <f t="shared" si="75"/>
        <v/>
      </c>
      <c r="I382" s="108" t="str">
        <f>IF(D382="","",VLOOKUP(D382,ENTRANTS!$A$1:$H$1000,2,0))</f>
        <v/>
      </c>
      <c r="J382" s="108" t="str">
        <f>IF(D382="","",VLOOKUP(D382,ENTRANTS!$A$1:$H$1000,3,0))</f>
        <v/>
      </c>
      <c r="K382" s="103" t="str">
        <f>IF(D382="","",LEFT(VLOOKUP(D382,ENTRANTS!$A$1:$H$1000,5,0),1))</f>
        <v/>
      </c>
      <c r="L382" s="103" t="str">
        <f>IF(D382="","",COUNTIF($K$2:K382,K382))</f>
        <v/>
      </c>
      <c r="M382" s="103" t="str">
        <f>IF(D382="","",VLOOKUP(D382,ENTRANTS!$A$1:$H$1000,4,0))</f>
        <v/>
      </c>
      <c r="N382" s="103" t="str">
        <f>IF(D382="","",COUNTIF($M$2:M382,M382))</f>
        <v/>
      </c>
      <c r="O382" s="108" t="str">
        <f>IF(D382="","",VLOOKUP(D382,ENTRANTS!$A$1:$H$1000,6,0))</f>
        <v/>
      </c>
      <c r="P382" s="86" t="str">
        <f t="shared" si="76"/>
        <v/>
      </c>
      <c r="Q382" s="31"/>
      <c r="R382" s="3" t="str">
        <f t="shared" si="77"/>
        <v/>
      </c>
      <c r="S382" s="4" t="str">
        <f>IF(D382="","",COUNTIF($R$2:R382,R382))</f>
        <v/>
      </c>
      <c r="T382" s="5" t="str">
        <f t="shared" si="81"/>
        <v/>
      </c>
      <c r="U382" s="35" t="str">
        <f>IF(AND(S382=4,K382="M",NOT(O382="Unattached")),SUMIF(R$2:R382,R382,L$2:L382),"")</f>
        <v/>
      </c>
      <c r="V382" s="5" t="str">
        <f t="shared" si="82"/>
        <v/>
      </c>
      <c r="W382" s="35" t="str">
        <f>IF(AND(S382=3,K382="F",NOT(O382="Unattached")),SUMIF(R$2:R382,R382,L$2:L382),"")</f>
        <v/>
      </c>
      <c r="X382" s="6" t="str">
        <f t="shared" si="73"/>
        <v/>
      </c>
      <c r="Y382" s="6" t="str">
        <f t="shared" si="78"/>
        <v/>
      </c>
      <c r="Z382" s="33" t="str">
        <f t="shared" si="74"/>
        <v xml:space="preserve"> </v>
      </c>
      <c r="AA382" s="33" t="str">
        <f>IF(K382="M",IF(S382&lt;&gt;4,"",VLOOKUP(CONCATENATE(R382," ",(S382-3)),$Z$2:AD382,5,0)),IF(S382&lt;&gt;3,"",VLOOKUP(CONCATENATE(R382," ",(S382-2)),$Z$2:AD382,5,0)))</f>
        <v/>
      </c>
      <c r="AB382" s="33" t="str">
        <f>IF(K382="M",IF(S382&lt;&gt;4,"",VLOOKUP(CONCATENATE(R382," ",(S382-2)),$Z$2:AD382,5,0)),IF(S382&lt;&gt;3,"",VLOOKUP(CONCATENATE(R382," ",(S382-1)),$Z$2:AD382,5,0)))</f>
        <v/>
      </c>
      <c r="AC382" s="33" t="str">
        <f>IF(K382="M",IF(S382&lt;&gt;4,"",VLOOKUP(CONCATENATE(R382," ",(S382-1)),$Z$2:AD382,5,0)),IF(S382&lt;&gt;3,"",VLOOKUP(CONCATENATE(R382," ",(S382)),$Z$2:AD382,5,0)))</f>
        <v/>
      </c>
      <c r="AD382" s="33" t="str">
        <f t="shared" si="79"/>
        <v/>
      </c>
    </row>
    <row r="383" spans="1:30" x14ac:dyDescent="0.25">
      <c r="A383" s="65" t="str">
        <f t="shared" si="71"/>
        <v/>
      </c>
      <c r="B383" s="65" t="str">
        <f t="shared" si="72"/>
        <v/>
      </c>
      <c r="C383" s="103">
        <v>382</v>
      </c>
      <c r="D383" s="99"/>
      <c r="E383" s="100">
        <f t="shared" si="80"/>
        <v>1</v>
      </c>
      <c r="F383" s="100"/>
      <c r="G383" s="100"/>
      <c r="H383" s="107" t="str">
        <f t="shared" si="75"/>
        <v/>
      </c>
      <c r="I383" s="108" t="str">
        <f>IF(D383="","",VLOOKUP(D383,ENTRANTS!$A$1:$H$1000,2,0))</f>
        <v/>
      </c>
      <c r="J383" s="108" t="str">
        <f>IF(D383="","",VLOOKUP(D383,ENTRANTS!$A$1:$H$1000,3,0))</f>
        <v/>
      </c>
      <c r="K383" s="103" t="str">
        <f>IF(D383="","",LEFT(VLOOKUP(D383,ENTRANTS!$A$1:$H$1000,5,0),1))</f>
        <v/>
      </c>
      <c r="L383" s="103" t="str">
        <f>IF(D383="","",COUNTIF($K$2:K383,K383))</f>
        <v/>
      </c>
      <c r="M383" s="103" t="str">
        <f>IF(D383="","",VLOOKUP(D383,ENTRANTS!$A$1:$H$1000,4,0))</f>
        <v/>
      </c>
      <c r="N383" s="103" t="str">
        <f>IF(D383="","",COUNTIF($M$2:M383,M383))</f>
        <v/>
      </c>
      <c r="O383" s="108" t="str">
        <f>IF(D383="","",VLOOKUP(D383,ENTRANTS!$A$1:$H$1000,6,0))</f>
        <v/>
      </c>
      <c r="P383" s="86" t="str">
        <f t="shared" si="76"/>
        <v/>
      </c>
      <c r="Q383" s="31"/>
      <c r="R383" s="3" t="str">
        <f t="shared" si="77"/>
        <v/>
      </c>
      <c r="S383" s="4" t="str">
        <f>IF(D383="","",COUNTIF($R$2:R383,R383))</f>
        <v/>
      </c>
      <c r="T383" s="5" t="str">
        <f t="shared" si="81"/>
        <v/>
      </c>
      <c r="U383" s="35" t="str">
        <f>IF(AND(S383=4,K383="M",NOT(O383="Unattached")),SUMIF(R$2:R383,R383,L$2:L383),"")</f>
        <v/>
      </c>
      <c r="V383" s="5" t="str">
        <f t="shared" si="82"/>
        <v/>
      </c>
      <c r="W383" s="35" t="str">
        <f>IF(AND(S383=3,K383="F",NOT(O383="Unattached")),SUMIF(R$2:R383,R383,L$2:L383),"")</f>
        <v/>
      </c>
      <c r="X383" s="6" t="str">
        <f t="shared" si="73"/>
        <v/>
      </c>
      <c r="Y383" s="6" t="str">
        <f t="shared" si="78"/>
        <v/>
      </c>
      <c r="Z383" s="33" t="str">
        <f t="shared" si="74"/>
        <v xml:space="preserve"> </v>
      </c>
      <c r="AA383" s="33" t="str">
        <f>IF(K383="M",IF(S383&lt;&gt;4,"",VLOOKUP(CONCATENATE(R383," ",(S383-3)),$Z$2:AD383,5,0)),IF(S383&lt;&gt;3,"",VLOOKUP(CONCATENATE(R383," ",(S383-2)),$Z$2:AD383,5,0)))</f>
        <v/>
      </c>
      <c r="AB383" s="33" t="str">
        <f>IF(K383="M",IF(S383&lt;&gt;4,"",VLOOKUP(CONCATENATE(R383," ",(S383-2)),$Z$2:AD383,5,0)),IF(S383&lt;&gt;3,"",VLOOKUP(CONCATENATE(R383," ",(S383-1)),$Z$2:AD383,5,0)))</f>
        <v/>
      </c>
      <c r="AC383" s="33" t="str">
        <f>IF(K383="M",IF(S383&lt;&gt;4,"",VLOOKUP(CONCATENATE(R383," ",(S383-1)),$Z$2:AD383,5,0)),IF(S383&lt;&gt;3,"",VLOOKUP(CONCATENATE(R383," ",(S383)),$Z$2:AD383,5,0)))</f>
        <v/>
      </c>
      <c r="AD383" s="33" t="str">
        <f t="shared" si="79"/>
        <v/>
      </c>
    </row>
    <row r="384" spans="1:30" x14ac:dyDescent="0.25">
      <c r="A384" s="65" t="str">
        <f t="shared" si="71"/>
        <v/>
      </c>
      <c r="B384" s="65" t="str">
        <f t="shared" si="72"/>
        <v/>
      </c>
      <c r="C384" s="103">
        <v>383</v>
      </c>
      <c r="D384" s="99"/>
      <c r="E384" s="100">
        <f t="shared" si="80"/>
        <v>1</v>
      </c>
      <c r="F384" s="100"/>
      <c r="G384" s="100"/>
      <c r="H384" s="107" t="str">
        <f t="shared" si="75"/>
        <v/>
      </c>
      <c r="I384" s="108" t="str">
        <f>IF(D384="","",VLOOKUP(D384,ENTRANTS!$A$1:$H$1000,2,0))</f>
        <v/>
      </c>
      <c r="J384" s="108" t="str">
        <f>IF(D384="","",VLOOKUP(D384,ENTRANTS!$A$1:$H$1000,3,0))</f>
        <v/>
      </c>
      <c r="K384" s="103" t="str">
        <f>IF(D384="","",LEFT(VLOOKUP(D384,ENTRANTS!$A$1:$H$1000,5,0),1))</f>
        <v/>
      </c>
      <c r="L384" s="103" t="str">
        <f>IF(D384="","",COUNTIF($K$2:K384,K384))</f>
        <v/>
      </c>
      <c r="M384" s="103" t="str">
        <f>IF(D384="","",VLOOKUP(D384,ENTRANTS!$A$1:$H$1000,4,0))</f>
        <v/>
      </c>
      <c r="N384" s="103" t="str">
        <f>IF(D384="","",COUNTIF($M$2:M384,M384))</f>
        <v/>
      </c>
      <c r="O384" s="108" t="str">
        <f>IF(D384="","",VLOOKUP(D384,ENTRANTS!$A$1:$H$1000,6,0))</f>
        <v/>
      </c>
      <c r="P384" s="86" t="str">
        <f t="shared" si="76"/>
        <v/>
      </c>
      <c r="Q384" s="31"/>
      <c r="R384" s="3" t="str">
        <f t="shared" si="77"/>
        <v/>
      </c>
      <c r="S384" s="4" t="str">
        <f>IF(D384="","",COUNTIF($R$2:R384,R384))</f>
        <v/>
      </c>
      <c r="T384" s="5" t="str">
        <f t="shared" si="81"/>
        <v/>
      </c>
      <c r="U384" s="35" t="str">
        <f>IF(AND(S384=4,K384="M",NOT(O384="Unattached")),SUMIF(R$2:R384,R384,L$2:L384),"")</f>
        <v/>
      </c>
      <c r="V384" s="5" t="str">
        <f t="shared" si="82"/>
        <v/>
      </c>
      <c r="W384" s="35" t="str">
        <f>IF(AND(S384=3,K384="F",NOT(O384="Unattached")),SUMIF(R$2:R384,R384,L$2:L384),"")</f>
        <v/>
      </c>
      <c r="X384" s="6" t="str">
        <f t="shared" si="73"/>
        <v/>
      </c>
      <c r="Y384" s="6" t="str">
        <f t="shared" si="78"/>
        <v/>
      </c>
      <c r="Z384" s="33" t="str">
        <f t="shared" si="74"/>
        <v xml:space="preserve"> </v>
      </c>
      <c r="AA384" s="33" t="str">
        <f>IF(K384="M",IF(S384&lt;&gt;4,"",VLOOKUP(CONCATENATE(R384," ",(S384-3)),$Z$2:AD384,5,0)),IF(S384&lt;&gt;3,"",VLOOKUP(CONCATENATE(R384," ",(S384-2)),$Z$2:AD384,5,0)))</f>
        <v/>
      </c>
      <c r="AB384" s="33" t="str">
        <f>IF(K384="M",IF(S384&lt;&gt;4,"",VLOOKUP(CONCATENATE(R384," ",(S384-2)),$Z$2:AD384,5,0)),IF(S384&lt;&gt;3,"",VLOOKUP(CONCATENATE(R384," ",(S384-1)),$Z$2:AD384,5,0)))</f>
        <v/>
      </c>
      <c r="AC384" s="33" t="str">
        <f>IF(K384="M",IF(S384&lt;&gt;4,"",VLOOKUP(CONCATENATE(R384," ",(S384-1)),$Z$2:AD384,5,0)),IF(S384&lt;&gt;3,"",VLOOKUP(CONCATENATE(R384," ",(S384)),$Z$2:AD384,5,0)))</f>
        <v/>
      </c>
      <c r="AD384" s="33" t="str">
        <f t="shared" si="79"/>
        <v/>
      </c>
    </row>
    <row r="385" spans="1:30" x14ac:dyDescent="0.25">
      <c r="A385" s="65" t="str">
        <f t="shared" si="71"/>
        <v/>
      </c>
      <c r="B385" s="65" t="str">
        <f t="shared" si="72"/>
        <v/>
      </c>
      <c r="C385" s="103">
        <v>384</v>
      </c>
      <c r="D385" s="99"/>
      <c r="E385" s="100">
        <f t="shared" si="80"/>
        <v>1</v>
      </c>
      <c r="F385" s="100"/>
      <c r="G385" s="100"/>
      <c r="H385" s="107" t="str">
        <f t="shared" si="75"/>
        <v/>
      </c>
      <c r="I385" s="108" t="str">
        <f>IF(D385="","",VLOOKUP(D385,ENTRANTS!$A$1:$H$1000,2,0))</f>
        <v/>
      </c>
      <c r="J385" s="108" t="str">
        <f>IF(D385="","",VLOOKUP(D385,ENTRANTS!$A$1:$H$1000,3,0))</f>
        <v/>
      </c>
      <c r="K385" s="103" t="str">
        <f>IF(D385="","",LEFT(VLOOKUP(D385,ENTRANTS!$A$1:$H$1000,5,0),1))</f>
        <v/>
      </c>
      <c r="L385" s="103" t="str">
        <f>IF(D385="","",COUNTIF($K$2:K385,K385))</f>
        <v/>
      </c>
      <c r="M385" s="103" t="str">
        <f>IF(D385="","",VLOOKUP(D385,ENTRANTS!$A$1:$H$1000,4,0))</f>
        <v/>
      </c>
      <c r="N385" s="103" t="str">
        <f>IF(D385="","",COUNTIF($M$2:M385,M385))</f>
        <v/>
      </c>
      <c r="O385" s="108" t="str">
        <f>IF(D385="","",VLOOKUP(D385,ENTRANTS!$A$1:$H$1000,6,0))</f>
        <v/>
      </c>
      <c r="P385" s="86" t="str">
        <f t="shared" si="76"/>
        <v/>
      </c>
      <c r="Q385" s="31"/>
      <c r="R385" s="3" t="str">
        <f t="shared" si="77"/>
        <v/>
      </c>
      <c r="S385" s="4" t="str">
        <f>IF(D385="","",COUNTIF($R$2:R385,R385))</f>
        <v/>
      </c>
      <c r="T385" s="5" t="str">
        <f t="shared" si="81"/>
        <v/>
      </c>
      <c r="U385" s="35" t="str">
        <f>IF(AND(S385=4,K385="M",NOT(O385="Unattached")),SUMIF(R$2:R385,R385,L$2:L385),"")</f>
        <v/>
      </c>
      <c r="V385" s="5" t="str">
        <f t="shared" si="82"/>
        <v/>
      </c>
      <c r="W385" s="35" t="str">
        <f>IF(AND(S385=3,K385="F",NOT(O385="Unattached")),SUMIF(R$2:R385,R385,L$2:L385),"")</f>
        <v/>
      </c>
      <c r="X385" s="6" t="str">
        <f t="shared" si="73"/>
        <v/>
      </c>
      <c r="Y385" s="6" t="str">
        <f t="shared" si="78"/>
        <v/>
      </c>
      <c r="Z385" s="33" t="str">
        <f t="shared" si="74"/>
        <v xml:space="preserve"> </v>
      </c>
      <c r="AA385" s="33" t="str">
        <f>IF(K385="M",IF(S385&lt;&gt;4,"",VLOOKUP(CONCATENATE(R385," ",(S385-3)),$Z$2:AD385,5,0)),IF(S385&lt;&gt;3,"",VLOOKUP(CONCATENATE(R385," ",(S385-2)),$Z$2:AD385,5,0)))</f>
        <v/>
      </c>
      <c r="AB385" s="33" t="str">
        <f>IF(K385="M",IF(S385&lt;&gt;4,"",VLOOKUP(CONCATENATE(R385," ",(S385-2)),$Z$2:AD385,5,0)),IF(S385&lt;&gt;3,"",VLOOKUP(CONCATENATE(R385," ",(S385-1)),$Z$2:AD385,5,0)))</f>
        <v/>
      </c>
      <c r="AC385" s="33" t="str">
        <f>IF(K385="M",IF(S385&lt;&gt;4,"",VLOOKUP(CONCATENATE(R385," ",(S385-1)),$Z$2:AD385,5,0)),IF(S385&lt;&gt;3,"",VLOOKUP(CONCATENATE(R385," ",(S385)),$Z$2:AD385,5,0)))</f>
        <v/>
      </c>
      <c r="AD385" s="33" t="str">
        <f t="shared" si="79"/>
        <v/>
      </c>
    </row>
    <row r="386" spans="1:30" x14ac:dyDescent="0.25">
      <c r="A386" s="65" t="str">
        <f t="shared" ref="A386:A449" si="83">IF(C386&lt;1,"",CONCATENATE(K386,L386))</f>
        <v/>
      </c>
      <c r="B386" s="65" t="str">
        <f t="shared" ref="B386:B449" si="84">IF(C386&lt;1,"",CONCATENATE(M386,N386))</f>
        <v/>
      </c>
      <c r="C386" s="103">
        <v>385</v>
      </c>
      <c r="D386" s="99"/>
      <c r="E386" s="100">
        <f t="shared" si="80"/>
        <v>1</v>
      </c>
      <c r="F386" s="100"/>
      <c r="G386" s="100"/>
      <c r="H386" s="107" t="str">
        <f t="shared" si="75"/>
        <v/>
      </c>
      <c r="I386" s="108" t="str">
        <f>IF(D386="","",VLOOKUP(D386,ENTRANTS!$A$1:$H$1000,2,0))</f>
        <v/>
      </c>
      <c r="J386" s="108" t="str">
        <f>IF(D386="","",VLOOKUP(D386,ENTRANTS!$A$1:$H$1000,3,0))</f>
        <v/>
      </c>
      <c r="K386" s="103" t="str">
        <f>IF(D386="","",LEFT(VLOOKUP(D386,ENTRANTS!$A$1:$H$1000,5,0),1))</f>
        <v/>
      </c>
      <c r="L386" s="103" t="str">
        <f>IF(D386="","",COUNTIF($K$2:K386,K386))</f>
        <v/>
      </c>
      <c r="M386" s="103" t="str">
        <f>IF(D386="","",VLOOKUP(D386,ENTRANTS!$A$1:$H$1000,4,0))</f>
        <v/>
      </c>
      <c r="N386" s="103" t="str">
        <f>IF(D386="","",COUNTIF($M$2:M386,M386))</f>
        <v/>
      </c>
      <c r="O386" s="108" t="str">
        <f>IF(D386="","",VLOOKUP(D386,ENTRANTS!$A$1:$H$1000,6,0))</f>
        <v/>
      </c>
      <c r="P386" s="86" t="str">
        <f t="shared" si="76"/>
        <v/>
      </c>
      <c r="Q386" s="31"/>
      <c r="R386" s="3" t="str">
        <f t="shared" si="77"/>
        <v/>
      </c>
      <c r="S386" s="4" t="str">
        <f>IF(D386="","",COUNTIF($R$2:R386,R386))</f>
        <v/>
      </c>
      <c r="T386" s="5" t="str">
        <f t="shared" si="81"/>
        <v/>
      </c>
      <c r="U386" s="35" t="str">
        <f>IF(AND(S386=4,K386="M",NOT(O386="Unattached")),SUMIF(R$2:R386,R386,L$2:L386),"")</f>
        <v/>
      </c>
      <c r="V386" s="5" t="str">
        <f t="shared" si="82"/>
        <v/>
      </c>
      <c r="W386" s="35" t="str">
        <f>IF(AND(S386=3,K386="F",NOT(O386="Unattached")),SUMIF(R$2:R386,R386,L$2:L386),"")</f>
        <v/>
      </c>
      <c r="X386" s="6" t="str">
        <f t="shared" ref="X386:X449" si="85">IF(AND(O386&lt;&gt;"Unattached",OR(T386&lt;&gt;"",V386&lt;&gt;"")),O386,"")</f>
        <v/>
      </c>
      <c r="Y386" s="6" t="str">
        <f t="shared" si="78"/>
        <v/>
      </c>
      <c r="Z386" s="33" t="str">
        <f t="shared" ref="Z386:Z449" si="86">CONCATENATE(R386," ",S386)</f>
        <v xml:space="preserve"> </v>
      </c>
      <c r="AA386" s="33" t="str">
        <f>IF(K386="M",IF(S386&lt;&gt;4,"",VLOOKUP(CONCATENATE(R386," ",(S386-3)),$Z$2:AD386,5,0)),IF(S386&lt;&gt;3,"",VLOOKUP(CONCATENATE(R386," ",(S386-2)),$Z$2:AD386,5,0)))</f>
        <v/>
      </c>
      <c r="AB386" s="33" t="str">
        <f>IF(K386="M",IF(S386&lt;&gt;4,"",VLOOKUP(CONCATENATE(R386," ",(S386-2)),$Z$2:AD386,5,0)),IF(S386&lt;&gt;3,"",VLOOKUP(CONCATENATE(R386," ",(S386-1)),$Z$2:AD386,5,0)))</f>
        <v/>
      </c>
      <c r="AC386" s="33" t="str">
        <f>IF(K386="M",IF(S386&lt;&gt;4,"",VLOOKUP(CONCATENATE(R386," ",(S386-1)),$Z$2:AD386,5,0)),IF(S386&lt;&gt;3,"",VLOOKUP(CONCATENATE(R386," ",(S386)),$Z$2:AD386,5,0)))</f>
        <v/>
      </c>
      <c r="AD386" s="33" t="str">
        <f t="shared" si="79"/>
        <v/>
      </c>
    </row>
    <row r="387" spans="1:30" x14ac:dyDescent="0.25">
      <c r="A387" s="65" t="str">
        <f t="shared" si="83"/>
        <v/>
      </c>
      <c r="B387" s="65" t="str">
        <f t="shared" si="84"/>
        <v/>
      </c>
      <c r="C387" s="103">
        <v>386</v>
      </c>
      <c r="D387" s="99"/>
      <c r="E387" s="100">
        <f t="shared" si="80"/>
        <v>1</v>
      </c>
      <c r="F387" s="100"/>
      <c r="G387" s="100"/>
      <c r="H387" s="107" t="str">
        <f t="shared" ref="H387:H450" si="87">IF(D387="","",($E387+$F387/60+$G387/3600)/24)</f>
        <v/>
      </c>
      <c r="I387" s="108" t="str">
        <f>IF(D387="","",VLOOKUP(D387,ENTRANTS!$A$1:$H$1000,2,0))</f>
        <v/>
      </c>
      <c r="J387" s="108" t="str">
        <f>IF(D387="","",VLOOKUP(D387,ENTRANTS!$A$1:$H$1000,3,0))</f>
        <v/>
      </c>
      <c r="K387" s="103" t="str">
        <f>IF(D387="","",LEFT(VLOOKUP(D387,ENTRANTS!$A$1:$H$1000,5,0),1))</f>
        <v/>
      </c>
      <c r="L387" s="103" t="str">
        <f>IF(D387="","",COUNTIF($K$2:K387,K387))</f>
        <v/>
      </c>
      <c r="M387" s="103" t="str">
        <f>IF(D387="","",VLOOKUP(D387,ENTRANTS!$A$1:$H$1000,4,0))</f>
        <v/>
      </c>
      <c r="N387" s="103" t="str">
        <f>IF(D387="","",COUNTIF($M$2:M387,M387))</f>
        <v/>
      </c>
      <c r="O387" s="108" t="str">
        <f>IF(D387="","",VLOOKUP(D387,ENTRANTS!$A$1:$H$1000,6,0))</f>
        <v/>
      </c>
      <c r="P387" s="86" t="str">
        <f t="shared" ref="P387:P450" si="88">IF(D387&lt;1,"",IF(COUNTIF($D$2:$D$501,D387)=1,"","DUPLICATE"))</f>
        <v/>
      </c>
      <c r="Q387" s="31"/>
      <c r="R387" s="3" t="str">
        <f t="shared" ref="R387:R450" si="89">IF(D387="","",CONCATENATE(K387," ",O387))</f>
        <v/>
      </c>
      <c r="S387" s="4" t="str">
        <f>IF(D387="","",COUNTIF($R$2:R387,R387))</f>
        <v/>
      </c>
      <c r="T387" s="5" t="str">
        <f t="shared" si="81"/>
        <v/>
      </c>
      <c r="U387" s="35" t="str">
        <f>IF(AND(S387=4,K387="M",NOT(O387="Unattached")),SUMIF(R$2:R387,R387,L$2:L387),"")</f>
        <v/>
      </c>
      <c r="V387" s="5" t="str">
        <f t="shared" si="82"/>
        <v/>
      </c>
      <c r="W387" s="35" t="str">
        <f>IF(AND(S387=3,K387="F",NOT(O387="Unattached")),SUMIF(R$2:R387,R387,L$2:L387),"")</f>
        <v/>
      </c>
      <c r="X387" s="6" t="str">
        <f t="shared" si="85"/>
        <v/>
      </c>
      <c r="Y387" s="6" t="str">
        <f t="shared" ref="Y387:Y450" si="90">IF(X387="","",IF(K387="M",CONCATENATE(X387," (",AA387,", ",AB387,", ",AC387,", ",AD387,")"),CONCATENATE(X387," (",AA387,", ",AB387,", ",AC387,")")))</f>
        <v/>
      </c>
      <c r="Z387" s="33" t="str">
        <f t="shared" si="86"/>
        <v xml:space="preserve"> </v>
      </c>
      <c r="AA387" s="33" t="str">
        <f>IF(K387="M",IF(S387&lt;&gt;4,"",VLOOKUP(CONCATENATE(R387," ",(S387-3)),$Z$2:AD387,5,0)),IF(S387&lt;&gt;3,"",VLOOKUP(CONCATENATE(R387," ",(S387-2)),$Z$2:AD387,5,0)))</f>
        <v/>
      </c>
      <c r="AB387" s="33" t="str">
        <f>IF(K387="M",IF(S387&lt;&gt;4,"",VLOOKUP(CONCATENATE(R387," ",(S387-2)),$Z$2:AD387,5,0)),IF(S387&lt;&gt;3,"",VLOOKUP(CONCATENATE(R387," ",(S387-1)),$Z$2:AD387,5,0)))</f>
        <v/>
      </c>
      <c r="AC387" s="33" t="str">
        <f>IF(K387="M",IF(S387&lt;&gt;4,"",VLOOKUP(CONCATENATE(R387," ",(S387-1)),$Z$2:AD387,5,0)),IF(S387&lt;&gt;3,"",VLOOKUP(CONCATENATE(R387," ",(S387)),$Z$2:AD387,5,0)))</f>
        <v/>
      </c>
      <c r="AD387" s="33" t="str">
        <f t="shared" ref="AD387:AD450" si="91">IF(AND(O387&lt;&gt;"Unattached",S387&lt;=4),CONCATENATE(I387," ",J387),"")</f>
        <v/>
      </c>
    </row>
    <row r="388" spans="1:30" x14ac:dyDescent="0.25">
      <c r="A388" s="65" t="str">
        <f t="shared" si="83"/>
        <v/>
      </c>
      <c r="B388" s="65" t="str">
        <f t="shared" si="84"/>
        <v/>
      </c>
      <c r="C388" s="103">
        <v>387</v>
      </c>
      <c r="D388" s="99"/>
      <c r="E388" s="100">
        <f t="shared" ref="E388:E451" si="92">E387</f>
        <v>1</v>
      </c>
      <c r="F388" s="100"/>
      <c r="G388" s="100"/>
      <c r="H388" s="107" t="str">
        <f t="shared" si="87"/>
        <v/>
      </c>
      <c r="I388" s="108" t="str">
        <f>IF(D388="","",VLOOKUP(D388,ENTRANTS!$A$1:$H$1000,2,0))</f>
        <v/>
      </c>
      <c r="J388" s="108" t="str">
        <f>IF(D388="","",VLOOKUP(D388,ENTRANTS!$A$1:$H$1000,3,0))</f>
        <v/>
      </c>
      <c r="K388" s="103" t="str">
        <f>IF(D388="","",LEFT(VLOOKUP(D388,ENTRANTS!$A$1:$H$1000,5,0),1))</f>
        <v/>
      </c>
      <c r="L388" s="103" t="str">
        <f>IF(D388="","",COUNTIF($K$2:K388,K388))</f>
        <v/>
      </c>
      <c r="M388" s="103" t="str">
        <f>IF(D388="","",VLOOKUP(D388,ENTRANTS!$A$1:$H$1000,4,0))</f>
        <v/>
      </c>
      <c r="N388" s="103" t="str">
        <f>IF(D388="","",COUNTIF($M$2:M388,M388))</f>
        <v/>
      </c>
      <c r="O388" s="108" t="str">
        <f>IF(D388="","",VLOOKUP(D388,ENTRANTS!$A$1:$H$1000,6,0))</f>
        <v/>
      </c>
      <c r="P388" s="86" t="str">
        <f t="shared" si="88"/>
        <v/>
      </c>
      <c r="Q388" s="31"/>
      <c r="R388" s="3" t="str">
        <f t="shared" si="89"/>
        <v/>
      </c>
      <c r="S388" s="4" t="str">
        <f>IF(D388="","",COUNTIF($R$2:R388,R388))</f>
        <v/>
      </c>
      <c r="T388" s="5" t="str">
        <f t="shared" si="81"/>
        <v/>
      </c>
      <c r="U388" s="35" t="str">
        <f>IF(AND(S388=4,K388="M",NOT(O388="Unattached")),SUMIF(R$2:R388,R388,L$2:L388),"")</f>
        <v/>
      </c>
      <c r="V388" s="5" t="str">
        <f t="shared" si="82"/>
        <v/>
      </c>
      <c r="W388" s="35" t="str">
        <f>IF(AND(S388=3,K388="F",NOT(O388="Unattached")),SUMIF(R$2:R388,R388,L$2:L388),"")</f>
        <v/>
      </c>
      <c r="X388" s="6" t="str">
        <f t="shared" si="85"/>
        <v/>
      </c>
      <c r="Y388" s="6" t="str">
        <f t="shared" si="90"/>
        <v/>
      </c>
      <c r="Z388" s="33" t="str">
        <f t="shared" si="86"/>
        <v xml:space="preserve"> </v>
      </c>
      <c r="AA388" s="33" t="str">
        <f>IF(K388="M",IF(S388&lt;&gt;4,"",VLOOKUP(CONCATENATE(R388," ",(S388-3)),$Z$2:AD388,5,0)),IF(S388&lt;&gt;3,"",VLOOKUP(CONCATENATE(R388," ",(S388-2)),$Z$2:AD388,5,0)))</f>
        <v/>
      </c>
      <c r="AB388" s="33" t="str">
        <f>IF(K388="M",IF(S388&lt;&gt;4,"",VLOOKUP(CONCATENATE(R388," ",(S388-2)),$Z$2:AD388,5,0)),IF(S388&lt;&gt;3,"",VLOOKUP(CONCATENATE(R388," ",(S388-1)),$Z$2:AD388,5,0)))</f>
        <v/>
      </c>
      <c r="AC388" s="33" t="str">
        <f>IF(K388="M",IF(S388&lt;&gt;4,"",VLOOKUP(CONCATENATE(R388," ",(S388-1)),$Z$2:AD388,5,0)),IF(S388&lt;&gt;3,"",VLOOKUP(CONCATENATE(R388," ",(S388)),$Z$2:AD388,5,0)))</f>
        <v/>
      </c>
      <c r="AD388" s="33" t="str">
        <f t="shared" si="91"/>
        <v/>
      </c>
    </row>
    <row r="389" spans="1:30" x14ac:dyDescent="0.25">
      <c r="A389" s="65" t="str">
        <f t="shared" si="83"/>
        <v/>
      </c>
      <c r="B389" s="65" t="str">
        <f t="shared" si="84"/>
        <v/>
      </c>
      <c r="C389" s="103">
        <v>388</v>
      </c>
      <c r="D389" s="99"/>
      <c r="E389" s="100">
        <f t="shared" si="92"/>
        <v>1</v>
      </c>
      <c r="F389" s="100"/>
      <c r="G389" s="100"/>
      <c r="H389" s="107" t="str">
        <f t="shared" si="87"/>
        <v/>
      </c>
      <c r="I389" s="108" t="str">
        <f>IF(D389="","",VLOOKUP(D389,ENTRANTS!$A$1:$H$1000,2,0))</f>
        <v/>
      </c>
      <c r="J389" s="108" t="str">
        <f>IF(D389="","",VLOOKUP(D389,ENTRANTS!$A$1:$H$1000,3,0))</f>
        <v/>
      </c>
      <c r="K389" s="103" t="str">
        <f>IF(D389="","",LEFT(VLOOKUP(D389,ENTRANTS!$A$1:$H$1000,5,0),1))</f>
        <v/>
      </c>
      <c r="L389" s="103" t="str">
        <f>IF(D389="","",COUNTIF($K$2:K389,K389))</f>
        <v/>
      </c>
      <c r="M389" s="103" t="str">
        <f>IF(D389="","",VLOOKUP(D389,ENTRANTS!$A$1:$H$1000,4,0))</f>
        <v/>
      </c>
      <c r="N389" s="103" t="str">
        <f>IF(D389="","",COUNTIF($M$2:M389,M389))</f>
        <v/>
      </c>
      <c r="O389" s="108" t="str">
        <f>IF(D389="","",VLOOKUP(D389,ENTRANTS!$A$1:$H$1000,6,0))</f>
        <v/>
      </c>
      <c r="P389" s="86" t="str">
        <f t="shared" si="88"/>
        <v/>
      </c>
      <c r="Q389" s="31"/>
      <c r="R389" s="3" t="str">
        <f t="shared" si="89"/>
        <v/>
      </c>
      <c r="S389" s="4" t="str">
        <f>IF(D389="","",COUNTIF($R$2:R389,R389))</f>
        <v/>
      </c>
      <c r="T389" s="5" t="str">
        <f t="shared" si="81"/>
        <v/>
      </c>
      <c r="U389" s="35" t="str">
        <f>IF(AND(S389=4,K389="M",NOT(O389="Unattached")),SUMIF(R$2:R389,R389,L$2:L389),"")</f>
        <v/>
      </c>
      <c r="V389" s="5" t="str">
        <f t="shared" si="82"/>
        <v/>
      </c>
      <c r="W389" s="35" t="str">
        <f>IF(AND(S389=3,K389="F",NOT(O389="Unattached")),SUMIF(R$2:R389,R389,L$2:L389),"")</f>
        <v/>
      </c>
      <c r="X389" s="6" t="str">
        <f t="shared" si="85"/>
        <v/>
      </c>
      <c r="Y389" s="6" t="str">
        <f t="shared" si="90"/>
        <v/>
      </c>
      <c r="Z389" s="33" t="str">
        <f t="shared" si="86"/>
        <v xml:space="preserve"> </v>
      </c>
      <c r="AA389" s="33" t="str">
        <f>IF(K389="M",IF(S389&lt;&gt;4,"",VLOOKUP(CONCATENATE(R389," ",(S389-3)),$Z$2:AD389,5,0)),IF(S389&lt;&gt;3,"",VLOOKUP(CONCATENATE(R389," ",(S389-2)),$Z$2:AD389,5,0)))</f>
        <v/>
      </c>
      <c r="AB389" s="33" t="str">
        <f>IF(K389="M",IF(S389&lt;&gt;4,"",VLOOKUP(CONCATENATE(R389," ",(S389-2)),$Z$2:AD389,5,0)),IF(S389&lt;&gt;3,"",VLOOKUP(CONCATENATE(R389," ",(S389-1)),$Z$2:AD389,5,0)))</f>
        <v/>
      </c>
      <c r="AC389" s="33" t="str">
        <f>IF(K389="M",IF(S389&lt;&gt;4,"",VLOOKUP(CONCATENATE(R389," ",(S389-1)),$Z$2:AD389,5,0)),IF(S389&lt;&gt;3,"",VLOOKUP(CONCATENATE(R389," ",(S389)),$Z$2:AD389,5,0)))</f>
        <v/>
      </c>
      <c r="AD389" s="33" t="str">
        <f t="shared" si="91"/>
        <v/>
      </c>
    </row>
    <row r="390" spans="1:30" x14ac:dyDescent="0.25">
      <c r="A390" s="65" t="str">
        <f t="shared" si="83"/>
        <v/>
      </c>
      <c r="B390" s="65" t="str">
        <f t="shared" si="84"/>
        <v/>
      </c>
      <c r="C390" s="103">
        <v>389</v>
      </c>
      <c r="D390" s="99"/>
      <c r="E390" s="100">
        <f t="shared" si="92"/>
        <v>1</v>
      </c>
      <c r="F390" s="100"/>
      <c r="G390" s="100"/>
      <c r="H390" s="107" t="str">
        <f t="shared" si="87"/>
        <v/>
      </c>
      <c r="I390" s="108" t="str">
        <f>IF(D390="","",VLOOKUP(D390,ENTRANTS!$A$1:$H$1000,2,0))</f>
        <v/>
      </c>
      <c r="J390" s="108" t="str">
        <f>IF(D390="","",VLOOKUP(D390,ENTRANTS!$A$1:$H$1000,3,0))</f>
        <v/>
      </c>
      <c r="K390" s="103" t="str">
        <f>IF(D390="","",LEFT(VLOOKUP(D390,ENTRANTS!$A$1:$H$1000,5,0),1))</f>
        <v/>
      </c>
      <c r="L390" s="103" t="str">
        <f>IF(D390="","",COUNTIF($K$2:K390,K390))</f>
        <v/>
      </c>
      <c r="M390" s="103" t="str">
        <f>IF(D390="","",VLOOKUP(D390,ENTRANTS!$A$1:$H$1000,4,0))</f>
        <v/>
      </c>
      <c r="N390" s="103" t="str">
        <f>IF(D390="","",COUNTIF($M$2:M390,M390))</f>
        <v/>
      </c>
      <c r="O390" s="108" t="str">
        <f>IF(D390="","",VLOOKUP(D390,ENTRANTS!$A$1:$H$1000,6,0))</f>
        <v/>
      </c>
      <c r="P390" s="86" t="str">
        <f t="shared" si="88"/>
        <v/>
      </c>
      <c r="Q390" s="31"/>
      <c r="R390" s="3" t="str">
        <f t="shared" si="89"/>
        <v/>
      </c>
      <c r="S390" s="4" t="str">
        <f>IF(D390="","",COUNTIF($R$2:R390,R390))</f>
        <v/>
      </c>
      <c r="T390" s="5" t="str">
        <f t="shared" si="81"/>
        <v/>
      </c>
      <c r="U390" s="35" t="str">
        <f>IF(AND(S390=4,K390="M",NOT(O390="Unattached")),SUMIF(R$2:R390,R390,L$2:L390),"")</f>
        <v/>
      </c>
      <c r="V390" s="5" t="str">
        <f t="shared" si="82"/>
        <v/>
      </c>
      <c r="W390" s="35" t="str">
        <f>IF(AND(S390=3,K390="F",NOT(O390="Unattached")),SUMIF(R$2:R390,R390,L$2:L390),"")</f>
        <v/>
      </c>
      <c r="X390" s="6" t="str">
        <f t="shared" si="85"/>
        <v/>
      </c>
      <c r="Y390" s="6" t="str">
        <f t="shared" si="90"/>
        <v/>
      </c>
      <c r="Z390" s="33" t="str">
        <f t="shared" si="86"/>
        <v xml:space="preserve"> </v>
      </c>
      <c r="AA390" s="33" t="str">
        <f>IF(K390="M",IF(S390&lt;&gt;4,"",VLOOKUP(CONCATENATE(R390," ",(S390-3)),$Z$2:AD390,5,0)),IF(S390&lt;&gt;3,"",VLOOKUP(CONCATENATE(R390," ",(S390-2)),$Z$2:AD390,5,0)))</f>
        <v/>
      </c>
      <c r="AB390" s="33" t="str">
        <f>IF(K390="M",IF(S390&lt;&gt;4,"",VLOOKUP(CONCATENATE(R390," ",(S390-2)),$Z$2:AD390,5,0)),IF(S390&lt;&gt;3,"",VLOOKUP(CONCATENATE(R390," ",(S390-1)),$Z$2:AD390,5,0)))</f>
        <v/>
      </c>
      <c r="AC390" s="33" t="str">
        <f>IF(K390="M",IF(S390&lt;&gt;4,"",VLOOKUP(CONCATENATE(R390," ",(S390-1)),$Z$2:AD390,5,0)),IF(S390&lt;&gt;3,"",VLOOKUP(CONCATENATE(R390," ",(S390)),$Z$2:AD390,5,0)))</f>
        <v/>
      </c>
      <c r="AD390" s="33" t="str">
        <f t="shared" si="91"/>
        <v/>
      </c>
    </row>
    <row r="391" spans="1:30" x14ac:dyDescent="0.25">
      <c r="A391" s="65" t="str">
        <f t="shared" si="83"/>
        <v/>
      </c>
      <c r="B391" s="65" t="str">
        <f t="shared" si="84"/>
        <v/>
      </c>
      <c r="C391" s="103">
        <v>390</v>
      </c>
      <c r="D391" s="99"/>
      <c r="E391" s="100">
        <f t="shared" si="92"/>
        <v>1</v>
      </c>
      <c r="F391" s="100"/>
      <c r="G391" s="100"/>
      <c r="H391" s="107" t="str">
        <f t="shared" si="87"/>
        <v/>
      </c>
      <c r="I391" s="108" t="str">
        <f>IF(D391="","",VLOOKUP(D391,ENTRANTS!$A$1:$H$1000,2,0))</f>
        <v/>
      </c>
      <c r="J391" s="108" t="str">
        <f>IF(D391="","",VLOOKUP(D391,ENTRANTS!$A$1:$H$1000,3,0))</f>
        <v/>
      </c>
      <c r="K391" s="103" t="str">
        <f>IF(D391="","",LEFT(VLOOKUP(D391,ENTRANTS!$A$1:$H$1000,5,0),1))</f>
        <v/>
      </c>
      <c r="L391" s="103" t="str">
        <f>IF(D391="","",COUNTIF($K$2:K391,K391))</f>
        <v/>
      </c>
      <c r="M391" s="103" t="str">
        <f>IF(D391="","",VLOOKUP(D391,ENTRANTS!$A$1:$H$1000,4,0))</f>
        <v/>
      </c>
      <c r="N391" s="103" t="str">
        <f>IF(D391="","",COUNTIF($M$2:M391,M391))</f>
        <v/>
      </c>
      <c r="O391" s="108" t="str">
        <f>IF(D391="","",VLOOKUP(D391,ENTRANTS!$A$1:$H$1000,6,0))</f>
        <v/>
      </c>
      <c r="P391" s="86" t="str">
        <f t="shared" si="88"/>
        <v/>
      </c>
      <c r="Q391" s="31"/>
      <c r="R391" s="3" t="str">
        <f t="shared" si="89"/>
        <v/>
      </c>
      <c r="S391" s="4" t="str">
        <f>IF(D391="","",COUNTIF($R$2:R391,R391))</f>
        <v/>
      </c>
      <c r="T391" s="5" t="str">
        <f t="shared" si="81"/>
        <v/>
      </c>
      <c r="U391" s="35" t="str">
        <f>IF(AND(S391=4,K391="M",NOT(O391="Unattached")),SUMIF(R$2:R391,R391,L$2:L391),"")</f>
        <v/>
      </c>
      <c r="V391" s="5" t="str">
        <f t="shared" si="82"/>
        <v/>
      </c>
      <c r="W391" s="35" t="str">
        <f>IF(AND(S391=3,K391="F",NOT(O391="Unattached")),SUMIF(R$2:R391,R391,L$2:L391),"")</f>
        <v/>
      </c>
      <c r="X391" s="6" t="str">
        <f t="shared" si="85"/>
        <v/>
      </c>
      <c r="Y391" s="6" t="str">
        <f t="shared" si="90"/>
        <v/>
      </c>
      <c r="Z391" s="33" t="str">
        <f t="shared" si="86"/>
        <v xml:space="preserve"> </v>
      </c>
      <c r="AA391" s="33" t="str">
        <f>IF(K391="M",IF(S391&lt;&gt;4,"",VLOOKUP(CONCATENATE(R391," ",(S391-3)),$Z$2:AD391,5,0)),IF(S391&lt;&gt;3,"",VLOOKUP(CONCATENATE(R391," ",(S391-2)),$Z$2:AD391,5,0)))</f>
        <v/>
      </c>
      <c r="AB391" s="33" t="str">
        <f>IF(K391="M",IF(S391&lt;&gt;4,"",VLOOKUP(CONCATENATE(R391," ",(S391-2)),$Z$2:AD391,5,0)),IF(S391&lt;&gt;3,"",VLOOKUP(CONCATENATE(R391," ",(S391-1)),$Z$2:AD391,5,0)))</f>
        <v/>
      </c>
      <c r="AC391" s="33" t="str">
        <f>IF(K391="M",IF(S391&lt;&gt;4,"",VLOOKUP(CONCATENATE(R391," ",(S391-1)),$Z$2:AD391,5,0)),IF(S391&lt;&gt;3,"",VLOOKUP(CONCATENATE(R391," ",(S391)),$Z$2:AD391,5,0)))</f>
        <v/>
      </c>
      <c r="AD391" s="33" t="str">
        <f t="shared" si="91"/>
        <v/>
      </c>
    </row>
    <row r="392" spans="1:30" x14ac:dyDescent="0.25">
      <c r="A392" s="65" t="str">
        <f t="shared" si="83"/>
        <v/>
      </c>
      <c r="B392" s="65" t="str">
        <f t="shared" si="84"/>
        <v/>
      </c>
      <c r="C392" s="103">
        <v>391</v>
      </c>
      <c r="D392" s="99"/>
      <c r="E392" s="100">
        <f t="shared" si="92"/>
        <v>1</v>
      </c>
      <c r="F392" s="100"/>
      <c r="G392" s="100"/>
      <c r="H392" s="107" t="str">
        <f t="shared" si="87"/>
        <v/>
      </c>
      <c r="I392" s="108" t="str">
        <f>IF(D392="","",VLOOKUP(D392,ENTRANTS!$A$1:$H$1000,2,0))</f>
        <v/>
      </c>
      <c r="J392" s="108" t="str">
        <f>IF(D392="","",VLOOKUP(D392,ENTRANTS!$A$1:$H$1000,3,0))</f>
        <v/>
      </c>
      <c r="K392" s="103" t="str">
        <f>IF(D392="","",LEFT(VLOOKUP(D392,ENTRANTS!$A$1:$H$1000,5,0),1))</f>
        <v/>
      </c>
      <c r="L392" s="103" t="str">
        <f>IF(D392="","",COUNTIF($K$2:K392,K392))</f>
        <v/>
      </c>
      <c r="M392" s="103" t="str">
        <f>IF(D392="","",VLOOKUP(D392,ENTRANTS!$A$1:$H$1000,4,0))</f>
        <v/>
      </c>
      <c r="N392" s="103" t="str">
        <f>IF(D392="","",COUNTIF($M$2:M392,M392))</f>
        <v/>
      </c>
      <c r="O392" s="108" t="str">
        <f>IF(D392="","",VLOOKUP(D392,ENTRANTS!$A$1:$H$1000,6,0))</f>
        <v/>
      </c>
      <c r="P392" s="86" t="str">
        <f t="shared" si="88"/>
        <v/>
      </c>
      <c r="Q392" s="31"/>
      <c r="R392" s="3" t="str">
        <f t="shared" si="89"/>
        <v/>
      </c>
      <c r="S392" s="4" t="str">
        <f>IF(D392="","",COUNTIF($R$2:R392,R392))</f>
        <v/>
      </c>
      <c r="T392" s="5" t="str">
        <f t="shared" si="81"/>
        <v/>
      </c>
      <c r="U392" s="35" t="str">
        <f>IF(AND(S392=4,K392="M",NOT(O392="Unattached")),SUMIF(R$2:R392,R392,L$2:L392),"")</f>
        <v/>
      </c>
      <c r="V392" s="5" t="str">
        <f t="shared" si="82"/>
        <v/>
      </c>
      <c r="W392" s="35" t="str">
        <f>IF(AND(S392=3,K392="F",NOT(O392="Unattached")),SUMIF(R$2:R392,R392,L$2:L392),"")</f>
        <v/>
      </c>
      <c r="X392" s="6" t="str">
        <f t="shared" si="85"/>
        <v/>
      </c>
      <c r="Y392" s="6" t="str">
        <f t="shared" si="90"/>
        <v/>
      </c>
      <c r="Z392" s="33" t="str">
        <f t="shared" si="86"/>
        <v xml:space="preserve"> </v>
      </c>
      <c r="AA392" s="33" t="str">
        <f>IF(K392="M",IF(S392&lt;&gt;4,"",VLOOKUP(CONCATENATE(R392," ",(S392-3)),$Z$2:AD392,5,0)),IF(S392&lt;&gt;3,"",VLOOKUP(CONCATENATE(R392," ",(S392-2)),$Z$2:AD392,5,0)))</f>
        <v/>
      </c>
      <c r="AB392" s="33" t="str">
        <f>IF(K392="M",IF(S392&lt;&gt;4,"",VLOOKUP(CONCATENATE(R392," ",(S392-2)),$Z$2:AD392,5,0)),IF(S392&lt;&gt;3,"",VLOOKUP(CONCATENATE(R392," ",(S392-1)),$Z$2:AD392,5,0)))</f>
        <v/>
      </c>
      <c r="AC392" s="33" t="str">
        <f>IF(K392="M",IF(S392&lt;&gt;4,"",VLOOKUP(CONCATENATE(R392," ",(S392-1)),$Z$2:AD392,5,0)),IF(S392&lt;&gt;3,"",VLOOKUP(CONCATENATE(R392," ",(S392)),$Z$2:AD392,5,0)))</f>
        <v/>
      </c>
      <c r="AD392" s="33" t="str">
        <f t="shared" si="91"/>
        <v/>
      </c>
    </row>
    <row r="393" spans="1:30" x14ac:dyDescent="0.25">
      <c r="A393" s="65" t="str">
        <f t="shared" si="83"/>
        <v/>
      </c>
      <c r="B393" s="65" t="str">
        <f t="shared" si="84"/>
        <v/>
      </c>
      <c r="C393" s="103">
        <v>392</v>
      </c>
      <c r="D393" s="99"/>
      <c r="E393" s="100">
        <f t="shared" si="92"/>
        <v>1</v>
      </c>
      <c r="F393" s="100"/>
      <c r="G393" s="100"/>
      <c r="H393" s="107" t="str">
        <f t="shared" si="87"/>
        <v/>
      </c>
      <c r="I393" s="108" t="str">
        <f>IF(D393="","",VLOOKUP(D393,ENTRANTS!$A$1:$H$1000,2,0))</f>
        <v/>
      </c>
      <c r="J393" s="108" t="str">
        <f>IF(D393="","",VLOOKUP(D393,ENTRANTS!$A$1:$H$1000,3,0))</f>
        <v/>
      </c>
      <c r="K393" s="103" t="str">
        <f>IF(D393="","",LEFT(VLOOKUP(D393,ENTRANTS!$A$1:$H$1000,5,0),1))</f>
        <v/>
      </c>
      <c r="L393" s="103" t="str">
        <f>IF(D393="","",COUNTIF($K$2:K393,K393))</f>
        <v/>
      </c>
      <c r="M393" s="103" t="str">
        <f>IF(D393="","",VLOOKUP(D393,ENTRANTS!$A$1:$H$1000,4,0))</f>
        <v/>
      </c>
      <c r="N393" s="103" t="str">
        <f>IF(D393="","",COUNTIF($M$2:M393,M393))</f>
        <v/>
      </c>
      <c r="O393" s="108" t="str">
        <f>IF(D393="","",VLOOKUP(D393,ENTRANTS!$A$1:$H$1000,6,0))</f>
        <v/>
      </c>
      <c r="P393" s="86" t="str">
        <f t="shared" si="88"/>
        <v/>
      </c>
      <c r="Q393" s="31"/>
      <c r="R393" s="3" t="str">
        <f t="shared" si="89"/>
        <v/>
      </c>
      <c r="S393" s="4" t="str">
        <f>IF(D393="","",COUNTIF($R$2:R393,R393))</f>
        <v/>
      </c>
      <c r="T393" s="5" t="str">
        <f t="shared" si="81"/>
        <v/>
      </c>
      <c r="U393" s="35" t="str">
        <f>IF(AND(S393=4,K393="M",NOT(O393="Unattached")),SUMIF(R$2:R393,R393,L$2:L393),"")</f>
        <v/>
      </c>
      <c r="V393" s="5" t="str">
        <f t="shared" si="82"/>
        <v/>
      </c>
      <c r="W393" s="35" t="str">
        <f>IF(AND(S393=3,K393="F",NOT(O393="Unattached")),SUMIF(R$2:R393,R393,L$2:L393),"")</f>
        <v/>
      </c>
      <c r="X393" s="6" t="str">
        <f t="shared" si="85"/>
        <v/>
      </c>
      <c r="Y393" s="6" t="str">
        <f t="shared" si="90"/>
        <v/>
      </c>
      <c r="Z393" s="33" t="str">
        <f t="shared" si="86"/>
        <v xml:space="preserve"> </v>
      </c>
      <c r="AA393" s="33" t="str">
        <f>IF(K393="M",IF(S393&lt;&gt;4,"",VLOOKUP(CONCATENATE(R393," ",(S393-3)),$Z$2:AD393,5,0)),IF(S393&lt;&gt;3,"",VLOOKUP(CONCATENATE(R393," ",(S393-2)),$Z$2:AD393,5,0)))</f>
        <v/>
      </c>
      <c r="AB393" s="33" t="str">
        <f>IF(K393="M",IF(S393&lt;&gt;4,"",VLOOKUP(CONCATENATE(R393," ",(S393-2)),$Z$2:AD393,5,0)),IF(S393&lt;&gt;3,"",VLOOKUP(CONCATENATE(R393," ",(S393-1)),$Z$2:AD393,5,0)))</f>
        <v/>
      </c>
      <c r="AC393" s="33" t="str">
        <f>IF(K393="M",IF(S393&lt;&gt;4,"",VLOOKUP(CONCATENATE(R393," ",(S393-1)),$Z$2:AD393,5,0)),IF(S393&lt;&gt;3,"",VLOOKUP(CONCATENATE(R393," ",(S393)),$Z$2:AD393,5,0)))</f>
        <v/>
      </c>
      <c r="AD393" s="33" t="str">
        <f t="shared" si="91"/>
        <v/>
      </c>
    </row>
    <row r="394" spans="1:30" x14ac:dyDescent="0.25">
      <c r="A394" s="65" t="str">
        <f t="shared" si="83"/>
        <v/>
      </c>
      <c r="B394" s="65" t="str">
        <f t="shared" si="84"/>
        <v/>
      </c>
      <c r="C394" s="103">
        <v>393</v>
      </c>
      <c r="D394" s="99"/>
      <c r="E394" s="100">
        <f t="shared" si="92"/>
        <v>1</v>
      </c>
      <c r="F394" s="100"/>
      <c r="G394" s="100"/>
      <c r="H394" s="107" t="str">
        <f t="shared" si="87"/>
        <v/>
      </c>
      <c r="I394" s="108" t="str">
        <f>IF(D394="","",VLOOKUP(D394,ENTRANTS!$A$1:$H$1000,2,0))</f>
        <v/>
      </c>
      <c r="J394" s="108" t="str">
        <f>IF(D394="","",VLOOKUP(D394,ENTRANTS!$A$1:$H$1000,3,0))</f>
        <v/>
      </c>
      <c r="K394" s="103" t="str">
        <f>IF(D394="","",LEFT(VLOOKUP(D394,ENTRANTS!$A$1:$H$1000,5,0),1))</f>
        <v/>
      </c>
      <c r="L394" s="103" t="str">
        <f>IF(D394="","",COUNTIF($K$2:K394,K394))</f>
        <v/>
      </c>
      <c r="M394" s="103" t="str">
        <f>IF(D394="","",VLOOKUP(D394,ENTRANTS!$A$1:$H$1000,4,0))</f>
        <v/>
      </c>
      <c r="N394" s="103" t="str">
        <f>IF(D394="","",COUNTIF($M$2:M394,M394))</f>
        <v/>
      </c>
      <c r="O394" s="108" t="str">
        <f>IF(D394="","",VLOOKUP(D394,ENTRANTS!$A$1:$H$1000,6,0))</f>
        <v/>
      </c>
      <c r="P394" s="86" t="str">
        <f t="shared" si="88"/>
        <v/>
      </c>
      <c r="Q394" s="31"/>
      <c r="R394" s="3" t="str">
        <f t="shared" si="89"/>
        <v/>
      </c>
      <c r="S394" s="4" t="str">
        <f>IF(D394="","",COUNTIF($R$2:R394,R394))</f>
        <v/>
      </c>
      <c r="T394" s="5" t="str">
        <f t="shared" si="81"/>
        <v/>
      </c>
      <c r="U394" s="35" t="str">
        <f>IF(AND(S394=4,K394="M",NOT(O394="Unattached")),SUMIF(R$2:R394,R394,L$2:L394),"")</f>
        <v/>
      </c>
      <c r="V394" s="5" t="str">
        <f t="shared" si="82"/>
        <v/>
      </c>
      <c r="W394" s="35" t="str">
        <f>IF(AND(S394=3,K394="F",NOT(O394="Unattached")),SUMIF(R$2:R394,R394,L$2:L394),"")</f>
        <v/>
      </c>
      <c r="X394" s="6" t="str">
        <f t="shared" si="85"/>
        <v/>
      </c>
      <c r="Y394" s="6" t="str">
        <f t="shared" si="90"/>
        <v/>
      </c>
      <c r="Z394" s="33" t="str">
        <f t="shared" si="86"/>
        <v xml:space="preserve"> </v>
      </c>
      <c r="AA394" s="33" t="str">
        <f>IF(K394="M",IF(S394&lt;&gt;4,"",VLOOKUP(CONCATENATE(R394," ",(S394-3)),$Z$2:AD394,5,0)),IF(S394&lt;&gt;3,"",VLOOKUP(CONCATENATE(R394," ",(S394-2)),$Z$2:AD394,5,0)))</f>
        <v/>
      </c>
      <c r="AB394" s="33" t="str">
        <f>IF(K394="M",IF(S394&lt;&gt;4,"",VLOOKUP(CONCATENATE(R394," ",(S394-2)),$Z$2:AD394,5,0)),IF(S394&lt;&gt;3,"",VLOOKUP(CONCATENATE(R394," ",(S394-1)),$Z$2:AD394,5,0)))</f>
        <v/>
      </c>
      <c r="AC394" s="33" t="str">
        <f>IF(K394="M",IF(S394&lt;&gt;4,"",VLOOKUP(CONCATENATE(R394," ",(S394-1)),$Z$2:AD394,5,0)),IF(S394&lt;&gt;3,"",VLOOKUP(CONCATENATE(R394," ",(S394)),$Z$2:AD394,5,0)))</f>
        <v/>
      </c>
      <c r="AD394" s="33" t="str">
        <f t="shared" si="91"/>
        <v/>
      </c>
    </row>
    <row r="395" spans="1:30" x14ac:dyDescent="0.25">
      <c r="A395" s="65" t="str">
        <f t="shared" si="83"/>
        <v/>
      </c>
      <c r="B395" s="65" t="str">
        <f t="shared" si="84"/>
        <v/>
      </c>
      <c r="C395" s="103">
        <v>394</v>
      </c>
      <c r="D395" s="99"/>
      <c r="E395" s="100">
        <f t="shared" si="92"/>
        <v>1</v>
      </c>
      <c r="F395" s="100"/>
      <c r="G395" s="100"/>
      <c r="H395" s="107" t="str">
        <f t="shared" si="87"/>
        <v/>
      </c>
      <c r="I395" s="108" t="str">
        <f>IF(D395="","",VLOOKUP(D395,ENTRANTS!$A$1:$H$1000,2,0))</f>
        <v/>
      </c>
      <c r="J395" s="108" t="str">
        <f>IF(D395="","",VLOOKUP(D395,ENTRANTS!$A$1:$H$1000,3,0))</f>
        <v/>
      </c>
      <c r="K395" s="103" t="str">
        <f>IF(D395="","",LEFT(VLOOKUP(D395,ENTRANTS!$A$1:$H$1000,5,0),1))</f>
        <v/>
      </c>
      <c r="L395" s="103" t="str">
        <f>IF(D395="","",COUNTIF($K$2:K395,K395))</f>
        <v/>
      </c>
      <c r="M395" s="103" t="str">
        <f>IF(D395="","",VLOOKUP(D395,ENTRANTS!$A$1:$H$1000,4,0))</f>
        <v/>
      </c>
      <c r="N395" s="103" t="str">
        <f>IF(D395="","",COUNTIF($M$2:M395,M395))</f>
        <v/>
      </c>
      <c r="O395" s="108" t="str">
        <f>IF(D395="","",VLOOKUP(D395,ENTRANTS!$A$1:$H$1000,6,0))</f>
        <v/>
      </c>
      <c r="P395" s="86" t="str">
        <f t="shared" si="88"/>
        <v/>
      </c>
      <c r="Q395" s="31"/>
      <c r="R395" s="3" t="str">
        <f t="shared" si="89"/>
        <v/>
      </c>
      <c r="S395" s="4" t="str">
        <f>IF(D395="","",COUNTIF($R$2:R395,R395))</f>
        <v/>
      </c>
      <c r="T395" s="5" t="str">
        <f t="shared" si="81"/>
        <v/>
      </c>
      <c r="U395" s="35" t="str">
        <f>IF(AND(S395=4,K395="M",NOT(O395="Unattached")),SUMIF(R$2:R395,R395,L$2:L395),"")</f>
        <v/>
      </c>
      <c r="V395" s="5" t="str">
        <f t="shared" si="82"/>
        <v/>
      </c>
      <c r="W395" s="35" t="str">
        <f>IF(AND(S395=3,K395="F",NOT(O395="Unattached")),SUMIF(R$2:R395,R395,L$2:L395),"")</f>
        <v/>
      </c>
      <c r="X395" s="6" t="str">
        <f t="shared" si="85"/>
        <v/>
      </c>
      <c r="Y395" s="6" t="str">
        <f t="shared" si="90"/>
        <v/>
      </c>
      <c r="Z395" s="33" t="str">
        <f t="shared" si="86"/>
        <v xml:space="preserve"> </v>
      </c>
      <c r="AA395" s="33" t="str">
        <f>IF(K395="M",IF(S395&lt;&gt;4,"",VLOOKUP(CONCATENATE(R395," ",(S395-3)),$Z$2:AD395,5,0)),IF(S395&lt;&gt;3,"",VLOOKUP(CONCATENATE(R395," ",(S395-2)),$Z$2:AD395,5,0)))</f>
        <v/>
      </c>
      <c r="AB395" s="33" t="str">
        <f>IF(K395="M",IF(S395&lt;&gt;4,"",VLOOKUP(CONCATENATE(R395," ",(S395-2)),$Z$2:AD395,5,0)),IF(S395&lt;&gt;3,"",VLOOKUP(CONCATENATE(R395," ",(S395-1)),$Z$2:AD395,5,0)))</f>
        <v/>
      </c>
      <c r="AC395" s="33" t="str">
        <f>IF(K395="M",IF(S395&lt;&gt;4,"",VLOOKUP(CONCATENATE(R395," ",(S395-1)),$Z$2:AD395,5,0)),IF(S395&lt;&gt;3,"",VLOOKUP(CONCATENATE(R395," ",(S395)),$Z$2:AD395,5,0)))</f>
        <v/>
      </c>
      <c r="AD395" s="33" t="str">
        <f t="shared" si="91"/>
        <v/>
      </c>
    </row>
    <row r="396" spans="1:30" x14ac:dyDescent="0.25">
      <c r="A396" s="65" t="str">
        <f t="shared" si="83"/>
        <v/>
      </c>
      <c r="B396" s="65" t="str">
        <f t="shared" si="84"/>
        <v/>
      </c>
      <c r="C396" s="103">
        <v>395</v>
      </c>
      <c r="D396" s="99"/>
      <c r="E396" s="100">
        <f t="shared" si="92"/>
        <v>1</v>
      </c>
      <c r="F396" s="100"/>
      <c r="G396" s="100"/>
      <c r="H396" s="107" t="str">
        <f t="shared" si="87"/>
        <v/>
      </c>
      <c r="I396" s="108" t="str">
        <f>IF(D396="","",VLOOKUP(D396,ENTRANTS!$A$1:$H$1000,2,0))</f>
        <v/>
      </c>
      <c r="J396" s="108" t="str">
        <f>IF(D396="","",VLOOKUP(D396,ENTRANTS!$A$1:$H$1000,3,0))</f>
        <v/>
      </c>
      <c r="K396" s="103" t="str">
        <f>IF(D396="","",LEFT(VLOOKUP(D396,ENTRANTS!$A$1:$H$1000,5,0),1))</f>
        <v/>
      </c>
      <c r="L396" s="103" t="str">
        <f>IF(D396="","",COUNTIF($K$2:K396,K396))</f>
        <v/>
      </c>
      <c r="M396" s="103" t="str">
        <f>IF(D396="","",VLOOKUP(D396,ENTRANTS!$A$1:$H$1000,4,0))</f>
        <v/>
      </c>
      <c r="N396" s="103" t="str">
        <f>IF(D396="","",COUNTIF($M$2:M396,M396))</f>
        <v/>
      </c>
      <c r="O396" s="108" t="str">
        <f>IF(D396="","",VLOOKUP(D396,ENTRANTS!$A$1:$H$1000,6,0))</f>
        <v/>
      </c>
      <c r="P396" s="86" t="str">
        <f t="shared" si="88"/>
        <v/>
      </c>
      <c r="Q396" s="31"/>
      <c r="R396" s="3" t="str">
        <f t="shared" si="89"/>
        <v/>
      </c>
      <c r="S396" s="4" t="str">
        <f>IF(D396="","",COUNTIF($R$2:R396,R396))</f>
        <v/>
      </c>
      <c r="T396" s="5" t="str">
        <f t="shared" si="81"/>
        <v/>
      </c>
      <c r="U396" s="35" t="str">
        <f>IF(AND(S396=4,K396="M",NOT(O396="Unattached")),SUMIF(R$2:R396,R396,L$2:L396),"")</f>
        <v/>
      </c>
      <c r="V396" s="5" t="str">
        <f t="shared" si="82"/>
        <v/>
      </c>
      <c r="W396" s="35" t="str">
        <f>IF(AND(S396=3,K396="F",NOT(O396="Unattached")),SUMIF(R$2:R396,R396,L$2:L396),"")</f>
        <v/>
      </c>
      <c r="X396" s="6" t="str">
        <f t="shared" si="85"/>
        <v/>
      </c>
      <c r="Y396" s="6" t="str">
        <f t="shared" si="90"/>
        <v/>
      </c>
      <c r="Z396" s="33" t="str">
        <f t="shared" si="86"/>
        <v xml:space="preserve"> </v>
      </c>
      <c r="AA396" s="33" t="str">
        <f>IF(K396="M",IF(S396&lt;&gt;4,"",VLOOKUP(CONCATENATE(R396," ",(S396-3)),$Z$2:AD396,5,0)),IF(S396&lt;&gt;3,"",VLOOKUP(CONCATENATE(R396," ",(S396-2)),$Z$2:AD396,5,0)))</f>
        <v/>
      </c>
      <c r="AB396" s="33" t="str">
        <f>IF(K396="M",IF(S396&lt;&gt;4,"",VLOOKUP(CONCATENATE(R396," ",(S396-2)),$Z$2:AD396,5,0)),IF(S396&lt;&gt;3,"",VLOOKUP(CONCATENATE(R396," ",(S396-1)),$Z$2:AD396,5,0)))</f>
        <v/>
      </c>
      <c r="AC396" s="33" t="str">
        <f>IF(K396="M",IF(S396&lt;&gt;4,"",VLOOKUP(CONCATENATE(R396," ",(S396-1)),$Z$2:AD396,5,0)),IF(S396&lt;&gt;3,"",VLOOKUP(CONCATENATE(R396," ",(S396)),$Z$2:AD396,5,0)))</f>
        <v/>
      </c>
      <c r="AD396" s="33" t="str">
        <f t="shared" si="91"/>
        <v/>
      </c>
    </row>
    <row r="397" spans="1:30" x14ac:dyDescent="0.25">
      <c r="A397" s="65" t="str">
        <f t="shared" si="83"/>
        <v/>
      </c>
      <c r="B397" s="65" t="str">
        <f t="shared" si="84"/>
        <v/>
      </c>
      <c r="C397" s="103">
        <v>396</v>
      </c>
      <c r="D397" s="99"/>
      <c r="E397" s="100">
        <f t="shared" si="92"/>
        <v>1</v>
      </c>
      <c r="F397" s="100"/>
      <c r="G397" s="100"/>
      <c r="H397" s="107" t="str">
        <f t="shared" si="87"/>
        <v/>
      </c>
      <c r="I397" s="108" t="str">
        <f>IF(D397="","",VLOOKUP(D397,ENTRANTS!$A$1:$H$1000,2,0))</f>
        <v/>
      </c>
      <c r="J397" s="108" t="str">
        <f>IF(D397="","",VLOOKUP(D397,ENTRANTS!$A$1:$H$1000,3,0))</f>
        <v/>
      </c>
      <c r="K397" s="103" t="str">
        <f>IF(D397="","",LEFT(VLOOKUP(D397,ENTRANTS!$A$1:$H$1000,5,0),1))</f>
        <v/>
      </c>
      <c r="L397" s="103" t="str">
        <f>IF(D397="","",COUNTIF($K$2:K397,K397))</f>
        <v/>
      </c>
      <c r="M397" s="103" t="str">
        <f>IF(D397="","",VLOOKUP(D397,ENTRANTS!$A$1:$H$1000,4,0))</f>
        <v/>
      </c>
      <c r="N397" s="103" t="str">
        <f>IF(D397="","",COUNTIF($M$2:M397,M397))</f>
        <v/>
      </c>
      <c r="O397" s="108" t="str">
        <f>IF(D397="","",VLOOKUP(D397,ENTRANTS!$A$1:$H$1000,6,0))</f>
        <v/>
      </c>
      <c r="P397" s="86" t="str">
        <f t="shared" si="88"/>
        <v/>
      </c>
      <c r="Q397" s="31"/>
      <c r="R397" s="3" t="str">
        <f t="shared" si="89"/>
        <v/>
      </c>
      <c r="S397" s="4" t="str">
        <f>IF(D397="","",COUNTIF($R$2:R397,R397))</f>
        <v/>
      </c>
      <c r="T397" s="5" t="str">
        <f t="shared" si="81"/>
        <v/>
      </c>
      <c r="U397" s="35" t="str">
        <f>IF(AND(S397=4,K397="M",NOT(O397="Unattached")),SUMIF(R$2:R397,R397,L$2:L397),"")</f>
        <v/>
      </c>
      <c r="V397" s="5" t="str">
        <f t="shared" si="82"/>
        <v/>
      </c>
      <c r="W397" s="35" t="str">
        <f>IF(AND(S397=3,K397="F",NOT(O397="Unattached")),SUMIF(R$2:R397,R397,L$2:L397),"")</f>
        <v/>
      </c>
      <c r="X397" s="6" t="str">
        <f t="shared" si="85"/>
        <v/>
      </c>
      <c r="Y397" s="6" t="str">
        <f t="shared" si="90"/>
        <v/>
      </c>
      <c r="Z397" s="33" t="str">
        <f t="shared" si="86"/>
        <v xml:space="preserve"> </v>
      </c>
      <c r="AA397" s="33" t="str">
        <f>IF(K397="M",IF(S397&lt;&gt;4,"",VLOOKUP(CONCATENATE(R397," ",(S397-3)),$Z$2:AD397,5,0)),IF(S397&lt;&gt;3,"",VLOOKUP(CONCATENATE(R397," ",(S397-2)),$Z$2:AD397,5,0)))</f>
        <v/>
      </c>
      <c r="AB397" s="33" t="str">
        <f>IF(K397="M",IF(S397&lt;&gt;4,"",VLOOKUP(CONCATENATE(R397," ",(S397-2)),$Z$2:AD397,5,0)),IF(S397&lt;&gt;3,"",VLOOKUP(CONCATENATE(R397," ",(S397-1)),$Z$2:AD397,5,0)))</f>
        <v/>
      </c>
      <c r="AC397" s="33" t="str">
        <f>IF(K397="M",IF(S397&lt;&gt;4,"",VLOOKUP(CONCATENATE(R397," ",(S397-1)),$Z$2:AD397,5,0)),IF(S397&lt;&gt;3,"",VLOOKUP(CONCATENATE(R397," ",(S397)),$Z$2:AD397,5,0)))</f>
        <v/>
      </c>
      <c r="AD397" s="33" t="str">
        <f t="shared" si="91"/>
        <v/>
      </c>
    </row>
    <row r="398" spans="1:30" x14ac:dyDescent="0.25">
      <c r="A398" s="65" t="str">
        <f t="shared" si="83"/>
        <v/>
      </c>
      <c r="B398" s="65" t="str">
        <f t="shared" si="84"/>
        <v/>
      </c>
      <c r="C398" s="103">
        <v>397</v>
      </c>
      <c r="D398" s="99"/>
      <c r="E398" s="100">
        <f t="shared" si="92"/>
        <v>1</v>
      </c>
      <c r="F398" s="100"/>
      <c r="G398" s="100"/>
      <c r="H398" s="107" t="str">
        <f t="shared" si="87"/>
        <v/>
      </c>
      <c r="I398" s="108" t="str">
        <f>IF(D398="","",VLOOKUP(D398,ENTRANTS!$A$1:$H$1000,2,0))</f>
        <v/>
      </c>
      <c r="J398" s="108" t="str">
        <f>IF(D398="","",VLOOKUP(D398,ENTRANTS!$A$1:$H$1000,3,0))</f>
        <v/>
      </c>
      <c r="K398" s="103" t="str">
        <f>IF(D398="","",LEFT(VLOOKUP(D398,ENTRANTS!$A$1:$H$1000,5,0),1))</f>
        <v/>
      </c>
      <c r="L398" s="103" t="str">
        <f>IF(D398="","",COUNTIF($K$2:K398,K398))</f>
        <v/>
      </c>
      <c r="M398" s="103" t="str">
        <f>IF(D398="","",VLOOKUP(D398,ENTRANTS!$A$1:$H$1000,4,0))</f>
        <v/>
      </c>
      <c r="N398" s="103" t="str">
        <f>IF(D398="","",COUNTIF($M$2:M398,M398))</f>
        <v/>
      </c>
      <c r="O398" s="108" t="str">
        <f>IF(D398="","",VLOOKUP(D398,ENTRANTS!$A$1:$H$1000,6,0))</f>
        <v/>
      </c>
      <c r="P398" s="86" t="str">
        <f t="shared" si="88"/>
        <v/>
      </c>
      <c r="Q398" s="31"/>
      <c r="R398" s="3" t="str">
        <f t="shared" si="89"/>
        <v/>
      </c>
      <c r="S398" s="4" t="str">
        <f>IF(D398="","",COUNTIF($R$2:R398,R398))</f>
        <v/>
      </c>
      <c r="T398" s="5" t="str">
        <f t="shared" si="81"/>
        <v/>
      </c>
      <c r="U398" s="35" t="str">
        <f>IF(AND(S398=4,K398="M",NOT(O398="Unattached")),SUMIF(R$2:R398,R398,L$2:L398),"")</f>
        <v/>
      </c>
      <c r="V398" s="5" t="str">
        <f t="shared" si="82"/>
        <v/>
      </c>
      <c r="W398" s="35" t="str">
        <f>IF(AND(S398=3,K398="F",NOT(O398="Unattached")),SUMIF(R$2:R398,R398,L$2:L398),"")</f>
        <v/>
      </c>
      <c r="X398" s="6" t="str">
        <f t="shared" si="85"/>
        <v/>
      </c>
      <c r="Y398" s="6" t="str">
        <f t="shared" si="90"/>
        <v/>
      </c>
      <c r="Z398" s="33" t="str">
        <f t="shared" si="86"/>
        <v xml:space="preserve"> </v>
      </c>
      <c r="AA398" s="33" t="str">
        <f>IF(K398="M",IF(S398&lt;&gt;4,"",VLOOKUP(CONCATENATE(R398," ",(S398-3)),$Z$2:AD398,5,0)),IF(S398&lt;&gt;3,"",VLOOKUP(CONCATENATE(R398," ",(S398-2)),$Z$2:AD398,5,0)))</f>
        <v/>
      </c>
      <c r="AB398" s="33" t="str">
        <f>IF(K398="M",IF(S398&lt;&gt;4,"",VLOOKUP(CONCATENATE(R398," ",(S398-2)),$Z$2:AD398,5,0)),IF(S398&lt;&gt;3,"",VLOOKUP(CONCATENATE(R398," ",(S398-1)),$Z$2:AD398,5,0)))</f>
        <v/>
      </c>
      <c r="AC398" s="33" t="str">
        <f>IF(K398="M",IF(S398&lt;&gt;4,"",VLOOKUP(CONCATENATE(R398," ",(S398-1)),$Z$2:AD398,5,0)),IF(S398&lt;&gt;3,"",VLOOKUP(CONCATENATE(R398," ",(S398)),$Z$2:AD398,5,0)))</f>
        <v/>
      </c>
      <c r="AD398" s="33" t="str">
        <f t="shared" si="91"/>
        <v/>
      </c>
    </row>
    <row r="399" spans="1:30" x14ac:dyDescent="0.25">
      <c r="A399" s="65" t="str">
        <f t="shared" si="83"/>
        <v/>
      </c>
      <c r="B399" s="65" t="str">
        <f t="shared" si="84"/>
        <v/>
      </c>
      <c r="C399" s="103">
        <v>398</v>
      </c>
      <c r="D399" s="99"/>
      <c r="E399" s="100">
        <f t="shared" si="92"/>
        <v>1</v>
      </c>
      <c r="F399" s="100"/>
      <c r="G399" s="100"/>
      <c r="H399" s="107" t="str">
        <f t="shared" si="87"/>
        <v/>
      </c>
      <c r="I399" s="108" t="str">
        <f>IF(D399="","",VLOOKUP(D399,ENTRANTS!$A$1:$H$1000,2,0))</f>
        <v/>
      </c>
      <c r="J399" s="108" t="str">
        <f>IF(D399="","",VLOOKUP(D399,ENTRANTS!$A$1:$H$1000,3,0))</f>
        <v/>
      </c>
      <c r="K399" s="103" t="str">
        <f>IF(D399="","",LEFT(VLOOKUP(D399,ENTRANTS!$A$1:$H$1000,5,0),1))</f>
        <v/>
      </c>
      <c r="L399" s="103" t="str">
        <f>IF(D399="","",COUNTIF($K$2:K399,K399))</f>
        <v/>
      </c>
      <c r="M399" s="103" t="str">
        <f>IF(D399="","",VLOOKUP(D399,ENTRANTS!$A$1:$H$1000,4,0))</f>
        <v/>
      </c>
      <c r="N399" s="103" t="str">
        <f>IF(D399="","",COUNTIF($M$2:M399,M399))</f>
        <v/>
      </c>
      <c r="O399" s="108" t="str">
        <f>IF(D399="","",VLOOKUP(D399,ENTRANTS!$A$1:$H$1000,6,0))</f>
        <v/>
      </c>
      <c r="P399" s="86" t="str">
        <f t="shared" si="88"/>
        <v/>
      </c>
      <c r="Q399" s="31"/>
      <c r="R399" s="3" t="str">
        <f t="shared" si="89"/>
        <v/>
      </c>
      <c r="S399" s="4" t="str">
        <f>IF(D399="","",COUNTIF($R$2:R399,R399))</f>
        <v/>
      </c>
      <c r="T399" s="5" t="str">
        <f t="shared" si="81"/>
        <v/>
      </c>
      <c r="U399" s="35" t="str">
        <f>IF(AND(S399=4,K399="M",NOT(O399="Unattached")),SUMIF(R$2:R399,R399,L$2:L399),"")</f>
        <v/>
      </c>
      <c r="V399" s="5" t="str">
        <f t="shared" si="82"/>
        <v/>
      </c>
      <c r="W399" s="35" t="str">
        <f>IF(AND(S399=3,K399="F",NOT(O399="Unattached")),SUMIF(R$2:R399,R399,L$2:L399),"")</f>
        <v/>
      </c>
      <c r="X399" s="6" t="str">
        <f t="shared" si="85"/>
        <v/>
      </c>
      <c r="Y399" s="6" t="str">
        <f t="shared" si="90"/>
        <v/>
      </c>
      <c r="Z399" s="33" t="str">
        <f t="shared" si="86"/>
        <v xml:space="preserve"> </v>
      </c>
      <c r="AA399" s="33" t="str">
        <f>IF(K399="M",IF(S399&lt;&gt;4,"",VLOOKUP(CONCATENATE(R399," ",(S399-3)),$Z$2:AD399,5,0)),IF(S399&lt;&gt;3,"",VLOOKUP(CONCATENATE(R399," ",(S399-2)),$Z$2:AD399,5,0)))</f>
        <v/>
      </c>
      <c r="AB399" s="33" t="str">
        <f>IF(K399="M",IF(S399&lt;&gt;4,"",VLOOKUP(CONCATENATE(R399," ",(S399-2)),$Z$2:AD399,5,0)),IF(S399&lt;&gt;3,"",VLOOKUP(CONCATENATE(R399," ",(S399-1)),$Z$2:AD399,5,0)))</f>
        <v/>
      </c>
      <c r="AC399" s="33" t="str">
        <f>IF(K399="M",IF(S399&lt;&gt;4,"",VLOOKUP(CONCATENATE(R399," ",(S399-1)),$Z$2:AD399,5,0)),IF(S399&lt;&gt;3,"",VLOOKUP(CONCATENATE(R399," ",(S399)),$Z$2:AD399,5,0)))</f>
        <v/>
      </c>
      <c r="AD399" s="33" t="str">
        <f t="shared" si="91"/>
        <v/>
      </c>
    </row>
    <row r="400" spans="1:30" x14ac:dyDescent="0.25">
      <c r="A400" s="65" t="str">
        <f t="shared" si="83"/>
        <v/>
      </c>
      <c r="B400" s="65" t="str">
        <f t="shared" si="84"/>
        <v/>
      </c>
      <c r="C400" s="103">
        <v>399</v>
      </c>
      <c r="D400" s="99"/>
      <c r="E400" s="100">
        <f t="shared" si="92"/>
        <v>1</v>
      </c>
      <c r="F400" s="100"/>
      <c r="G400" s="100"/>
      <c r="H400" s="107" t="str">
        <f t="shared" si="87"/>
        <v/>
      </c>
      <c r="I400" s="108" t="str">
        <f>IF(D400="","",VLOOKUP(D400,ENTRANTS!$A$1:$H$1000,2,0))</f>
        <v/>
      </c>
      <c r="J400" s="108" t="str">
        <f>IF(D400="","",VLOOKUP(D400,ENTRANTS!$A$1:$H$1000,3,0))</f>
        <v/>
      </c>
      <c r="K400" s="103" t="str">
        <f>IF(D400="","",LEFT(VLOOKUP(D400,ENTRANTS!$A$1:$H$1000,5,0),1))</f>
        <v/>
      </c>
      <c r="L400" s="103" t="str">
        <f>IF(D400="","",COUNTIF($K$2:K400,K400))</f>
        <v/>
      </c>
      <c r="M400" s="103" t="str">
        <f>IF(D400="","",VLOOKUP(D400,ENTRANTS!$A$1:$H$1000,4,0))</f>
        <v/>
      </c>
      <c r="N400" s="103" t="str">
        <f>IF(D400="","",COUNTIF($M$2:M400,M400))</f>
        <v/>
      </c>
      <c r="O400" s="108" t="str">
        <f>IF(D400="","",VLOOKUP(D400,ENTRANTS!$A$1:$H$1000,6,0))</f>
        <v/>
      </c>
      <c r="P400" s="86" t="str">
        <f t="shared" si="88"/>
        <v/>
      </c>
      <c r="Q400" s="31"/>
      <c r="R400" s="3" t="str">
        <f t="shared" si="89"/>
        <v/>
      </c>
      <c r="S400" s="4" t="str">
        <f>IF(D400="","",COUNTIF($R$2:R400,R400))</f>
        <v/>
      </c>
      <c r="T400" s="5" t="str">
        <f t="shared" si="81"/>
        <v/>
      </c>
      <c r="U400" s="35" t="str">
        <f>IF(AND(S400=4,K400="M",NOT(O400="Unattached")),SUMIF(R$2:R400,R400,L$2:L400),"")</f>
        <v/>
      </c>
      <c r="V400" s="5" t="str">
        <f t="shared" si="82"/>
        <v/>
      </c>
      <c r="W400" s="35" t="str">
        <f>IF(AND(S400=3,K400="F",NOT(O400="Unattached")),SUMIF(R$2:R400,R400,L$2:L400),"")</f>
        <v/>
      </c>
      <c r="X400" s="6" t="str">
        <f t="shared" si="85"/>
        <v/>
      </c>
      <c r="Y400" s="6" t="str">
        <f t="shared" si="90"/>
        <v/>
      </c>
      <c r="Z400" s="33" t="str">
        <f t="shared" si="86"/>
        <v xml:space="preserve"> </v>
      </c>
      <c r="AA400" s="33" t="str">
        <f>IF(K400="M",IF(S400&lt;&gt;4,"",VLOOKUP(CONCATENATE(R400," ",(S400-3)),$Z$2:AD400,5,0)),IF(S400&lt;&gt;3,"",VLOOKUP(CONCATENATE(R400," ",(S400-2)),$Z$2:AD400,5,0)))</f>
        <v/>
      </c>
      <c r="AB400" s="33" t="str">
        <f>IF(K400="M",IF(S400&lt;&gt;4,"",VLOOKUP(CONCATENATE(R400," ",(S400-2)),$Z$2:AD400,5,0)),IF(S400&lt;&gt;3,"",VLOOKUP(CONCATENATE(R400," ",(S400-1)),$Z$2:AD400,5,0)))</f>
        <v/>
      </c>
      <c r="AC400" s="33" t="str">
        <f>IF(K400="M",IF(S400&lt;&gt;4,"",VLOOKUP(CONCATENATE(R400," ",(S400-1)),$Z$2:AD400,5,0)),IF(S400&lt;&gt;3,"",VLOOKUP(CONCATENATE(R400," ",(S400)),$Z$2:AD400,5,0)))</f>
        <v/>
      </c>
      <c r="AD400" s="33" t="str">
        <f t="shared" si="91"/>
        <v/>
      </c>
    </row>
    <row r="401" spans="1:30" x14ac:dyDescent="0.25">
      <c r="A401" s="65" t="str">
        <f t="shared" si="83"/>
        <v/>
      </c>
      <c r="B401" s="65" t="str">
        <f t="shared" si="84"/>
        <v/>
      </c>
      <c r="C401" s="103">
        <v>400</v>
      </c>
      <c r="D401" s="99"/>
      <c r="E401" s="100">
        <f t="shared" si="92"/>
        <v>1</v>
      </c>
      <c r="F401" s="100"/>
      <c r="G401" s="100"/>
      <c r="H401" s="107" t="str">
        <f t="shared" si="87"/>
        <v/>
      </c>
      <c r="I401" s="108" t="str">
        <f>IF(D401="","",VLOOKUP(D401,ENTRANTS!$A$1:$H$1000,2,0))</f>
        <v/>
      </c>
      <c r="J401" s="108" t="str">
        <f>IF(D401="","",VLOOKUP(D401,ENTRANTS!$A$1:$H$1000,3,0))</f>
        <v/>
      </c>
      <c r="K401" s="103" t="str">
        <f>IF(D401="","",LEFT(VLOOKUP(D401,ENTRANTS!$A$1:$H$1000,5,0),1))</f>
        <v/>
      </c>
      <c r="L401" s="103" t="str">
        <f>IF(D401="","",COUNTIF($K$2:K401,K401))</f>
        <v/>
      </c>
      <c r="M401" s="103" t="str">
        <f>IF(D401="","",VLOOKUP(D401,ENTRANTS!$A$1:$H$1000,4,0))</f>
        <v/>
      </c>
      <c r="N401" s="103" t="str">
        <f>IF(D401="","",COUNTIF($M$2:M401,M401))</f>
        <v/>
      </c>
      <c r="O401" s="108" t="str">
        <f>IF(D401="","",VLOOKUP(D401,ENTRANTS!$A$1:$H$1000,6,0))</f>
        <v/>
      </c>
      <c r="P401" s="86" t="str">
        <f t="shared" si="88"/>
        <v/>
      </c>
      <c r="Q401" s="31"/>
      <c r="R401" s="3" t="str">
        <f t="shared" si="89"/>
        <v/>
      </c>
      <c r="S401" s="4" t="str">
        <f>IF(D401="","",COUNTIF($R$2:R401,R401))</f>
        <v/>
      </c>
      <c r="T401" s="5" t="str">
        <f t="shared" si="81"/>
        <v/>
      </c>
      <c r="U401" s="35" t="str">
        <f>IF(AND(S401=4,K401="M",NOT(O401="Unattached")),SUMIF(R$2:R401,R401,L$2:L401),"")</f>
        <v/>
      </c>
      <c r="V401" s="5" t="str">
        <f t="shared" si="82"/>
        <v/>
      </c>
      <c r="W401" s="35" t="str">
        <f>IF(AND(S401=3,K401="F",NOT(O401="Unattached")),SUMIF(R$2:R401,R401,L$2:L401),"")</f>
        <v/>
      </c>
      <c r="X401" s="6" t="str">
        <f t="shared" si="85"/>
        <v/>
      </c>
      <c r="Y401" s="6" t="str">
        <f t="shared" si="90"/>
        <v/>
      </c>
      <c r="Z401" s="33" t="str">
        <f t="shared" si="86"/>
        <v xml:space="preserve"> </v>
      </c>
      <c r="AA401" s="33" t="str">
        <f>IF(K401="M",IF(S401&lt;&gt;4,"",VLOOKUP(CONCATENATE(R401," ",(S401-3)),$Z$2:AD401,5,0)),IF(S401&lt;&gt;3,"",VLOOKUP(CONCATENATE(R401," ",(S401-2)),$Z$2:AD401,5,0)))</f>
        <v/>
      </c>
      <c r="AB401" s="33" t="str">
        <f>IF(K401="M",IF(S401&lt;&gt;4,"",VLOOKUP(CONCATENATE(R401," ",(S401-2)),$Z$2:AD401,5,0)),IF(S401&lt;&gt;3,"",VLOOKUP(CONCATENATE(R401," ",(S401-1)),$Z$2:AD401,5,0)))</f>
        <v/>
      </c>
      <c r="AC401" s="33" t="str">
        <f>IF(K401="M",IF(S401&lt;&gt;4,"",VLOOKUP(CONCATENATE(R401," ",(S401-1)),$Z$2:AD401,5,0)),IF(S401&lt;&gt;3,"",VLOOKUP(CONCATENATE(R401," ",(S401)),$Z$2:AD401,5,0)))</f>
        <v/>
      </c>
      <c r="AD401" s="33" t="str">
        <f t="shared" si="91"/>
        <v/>
      </c>
    </row>
    <row r="402" spans="1:30" x14ac:dyDescent="0.25">
      <c r="A402" s="65" t="str">
        <f t="shared" si="83"/>
        <v/>
      </c>
      <c r="B402" s="65" t="str">
        <f t="shared" si="84"/>
        <v/>
      </c>
      <c r="C402" s="103">
        <v>401</v>
      </c>
      <c r="D402" s="99"/>
      <c r="E402" s="100">
        <f t="shared" si="92"/>
        <v>1</v>
      </c>
      <c r="F402" s="100"/>
      <c r="G402" s="100"/>
      <c r="H402" s="107" t="str">
        <f t="shared" si="87"/>
        <v/>
      </c>
      <c r="I402" s="108" t="str">
        <f>IF(D402="","",VLOOKUP(D402,ENTRANTS!$A$1:$H$1000,2,0))</f>
        <v/>
      </c>
      <c r="J402" s="108" t="str">
        <f>IF(D402="","",VLOOKUP(D402,ENTRANTS!$A$1:$H$1000,3,0))</f>
        <v/>
      </c>
      <c r="K402" s="103" t="str">
        <f>IF(D402="","",LEFT(VLOOKUP(D402,ENTRANTS!$A$1:$H$1000,5,0),1))</f>
        <v/>
      </c>
      <c r="L402" s="103" t="str">
        <f>IF(D402="","",COUNTIF($K$2:K402,K402))</f>
        <v/>
      </c>
      <c r="M402" s="103" t="str">
        <f>IF(D402="","",VLOOKUP(D402,ENTRANTS!$A$1:$H$1000,4,0))</f>
        <v/>
      </c>
      <c r="N402" s="103" t="str">
        <f>IF(D402="","",COUNTIF($M$2:M402,M402))</f>
        <v/>
      </c>
      <c r="O402" s="108" t="str">
        <f>IF(D402="","",VLOOKUP(D402,ENTRANTS!$A$1:$H$1000,6,0))</f>
        <v/>
      </c>
      <c r="P402" s="86" t="str">
        <f t="shared" si="88"/>
        <v/>
      </c>
      <c r="Q402" s="31"/>
      <c r="R402" s="3" t="str">
        <f t="shared" si="89"/>
        <v/>
      </c>
      <c r="S402" s="4" t="str">
        <f>IF(D402="","",COUNTIF($R$2:R402,R402))</f>
        <v/>
      </c>
      <c r="T402" s="5" t="str">
        <f t="shared" si="81"/>
        <v/>
      </c>
      <c r="U402" s="35" t="str">
        <f>IF(AND(S402=4,K402="M",NOT(O402="Unattached")),SUMIF(R$2:R402,R402,L$2:L402),"")</f>
        <v/>
      </c>
      <c r="V402" s="5" t="str">
        <f t="shared" si="82"/>
        <v/>
      </c>
      <c r="W402" s="35" t="str">
        <f>IF(AND(S402=3,K402="F",NOT(O402="Unattached")),SUMIF(R$2:R402,R402,L$2:L402),"")</f>
        <v/>
      </c>
      <c r="X402" s="6" t="str">
        <f t="shared" si="85"/>
        <v/>
      </c>
      <c r="Y402" s="6" t="str">
        <f t="shared" si="90"/>
        <v/>
      </c>
      <c r="Z402" s="33" t="str">
        <f t="shared" si="86"/>
        <v xml:space="preserve"> </v>
      </c>
      <c r="AA402" s="33" t="str">
        <f>IF(K402="M",IF(S402&lt;&gt;4,"",VLOOKUP(CONCATENATE(R402," ",(S402-3)),$Z$2:AD402,5,0)),IF(S402&lt;&gt;3,"",VLOOKUP(CONCATENATE(R402," ",(S402-2)),$Z$2:AD402,5,0)))</f>
        <v/>
      </c>
      <c r="AB402" s="33" t="str">
        <f>IF(K402="M",IF(S402&lt;&gt;4,"",VLOOKUP(CONCATENATE(R402," ",(S402-2)),$Z$2:AD402,5,0)),IF(S402&lt;&gt;3,"",VLOOKUP(CONCATENATE(R402," ",(S402-1)),$Z$2:AD402,5,0)))</f>
        <v/>
      </c>
      <c r="AC402" s="33" t="str">
        <f>IF(K402="M",IF(S402&lt;&gt;4,"",VLOOKUP(CONCATENATE(R402," ",(S402-1)),$Z$2:AD402,5,0)),IF(S402&lt;&gt;3,"",VLOOKUP(CONCATENATE(R402," ",(S402)),$Z$2:AD402,5,0)))</f>
        <v/>
      </c>
      <c r="AD402" s="33" t="str">
        <f t="shared" si="91"/>
        <v/>
      </c>
    </row>
    <row r="403" spans="1:30" x14ac:dyDescent="0.25">
      <c r="A403" s="65" t="str">
        <f t="shared" si="83"/>
        <v/>
      </c>
      <c r="B403" s="65" t="str">
        <f t="shared" si="84"/>
        <v/>
      </c>
      <c r="C403" s="103">
        <v>402</v>
      </c>
      <c r="D403" s="99"/>
      <c r="E403" s="100">
        <f t="shared" si="92"/>
        <v>1</v>
      </c>
      <c r="F403" s="100"/>
      <c r="G403" s="100"/>
      <c r="H403" s="107" t="str">
        <f t="shared" si="87"/>
        <v/>
      </c>
      <c r="I403" s="108" t="str">
        <f>IF(D403="","",VLOOKUP(D403,ENTRANTS!$A$1:$H$1000,2,0))</f>
        <v/>
      </c>
      <c r="J403" s="108" t="str">
        <f>IF(D403="","",VLOOKUP(D403,ENTRANTS!$A$1:$H$1000,3,0))</f>
        <v/>
      </c>
      <c r="K403" s="103" t="str">
        <f>IF(D403="","",LEFT(VLOOKUP(D403,ENTRANTS!$A$1:$H$1000,5,0),1))</f>
        <v/>
      </c>
      <c r="L403" s="103" t="str">
        <f>IF(D403="","",COUNTIF($K$2:K403,K403))</f>
        <v/>
      </c>
      <c r="M403" s="103" t="str">
        <f>IF(D403="","",VLOOKUP(D403,ENTRANTS!$A$1:$H$1000,4,0))</f>
        <v/>
      </c>
      <c r="N403" s="103" t="str">
        <f>IF(D403="","",COUNTIF($M$2:M403,M403))</f>
        <v/>
      </c>
      <c r="O403" s="108" t="str">
        <f>IF(D403="","",VLOOKUP(D403,ENTRANTS!$A$1:$H$1000,6,0))</f>
        <v/>
      </c>
      <c r="P403" s="86" t="str">
        <f t="shared" si="88"/>
        <v/>
      </c>
      <c r="Q403" s="31"/>
      <c r="R403" s="3" t="str">
        <f t="shared" si="89"/>
        <v/>
      </c>
      <c r="S403" s="4" t="str">
        <f>IF(D403="","",COUNTIF($R$2:R403,R403))</f>
        <v/>
      </c>
      <c r="T403" s="5" t="str">
        <f t="shared" si="81"/>
        <v/>
      </c>
      <c r="U403" s="35" t="str">
        <f>IF(AND(S403=4,K403="M",NOT(O403="Unattached")),SUMIF(R$2:R403,R403,L$2:L403),"")</f>
        <v/>
      </c>
      <c r="V403" s="5" t="str">
        <f t="shared" si="82"/>
        <v/>
      </c>
      <c r="W403" s="35" t="str">
        <f>IF(AND(S403=3,K403="F",NOT(O403="Unattached")),SUMIF(R$2:R403,R403,L$2:L403),"")</f>
        <v/>
      </c>
      <c r="X403" s="6" t="str">
        <f t="shared" si="85"/>
        <v/>
      </c>
      <c r="Y403" s="6" t="str">
        <f t="shared" si="90"/>
        <v/>
      </c>
      <c r="Z403" s="33" t="str">
        <f t="shared" si="86"/>
        <v xml:space="preserve"> </v>
      </c>
      <c r="AA403" s="33" t="str">
        <f>IF(K403="M",IF(S403&lt;&gt;4,"",VLOOKUP(CONCATENATE(R403," ",(S403-3)),$Z$2:AD403,5,0)),IF(S403&lt;&gt;3,"",VLOOKUP(CONCATENATE(R403," ",(S403-2)),$Z$2:AD403,5,0)))</f>
        <v/>
      </c>
      <c r="AB403" s="33" t="str">
        <f>IF(K403="M",IF(S403&lt;&gt;4,"",VLOOKUP(CONCATENATE(R403," ",(S403-2)),$Z$2:AD403,5,0)),IF(S403&lt;&gt;3,"",VLOOKUP(CONCATENATE(R403," ",(S403-1)),$Z$2:AD403,5,0)))</f>
        <v/>
      </c>
      <c r="AC403" s="33" t="str">
        <f>IF(K403="M",IF(S403&lt;&gt;4,"",VLOOKUP(CONCATENATE(R403," ",(S403-1)),$Z$2:AD403,5,0)),IF(S403&lt;&gt;3,"",VLOOKUP(CONCATENATE(R403," ",(S403)),$Z$2:AD403,5,0)))</f>
        <v/>
      </c>
      <c r="AD403" s="33" t="str">
        <f t="shared" si="91"/>
        <v/>
      </c>
    </row>
    <row r="404" spans="1:30" x14ac:dyDescent="0.25">
      <c r="A404" s="65" t="str">
        <f t="shared" si="83"/>
        <v/>
      </c>
      <c r="B404" s="65" t="str">
        <f t="shared" si="84"/>
        <v/>
      </c>
      <c r="C404" s="103">
        <v>403</v>
      </c>
      <c r="D404" s="99"/>
      <c r="E404" s="100">
        <f t="shared" si="92"/>
        <v>1</v>
      </c>
      <c r="F404" s="100"/>
      <c r="G404" s="100"/>
      <c r="H404" s="107" t="str">
        <f t="shared" si="87"/>
        <v/>
      </c>
      <c r="I404" s="108" t="str">
        <f>IF(D404="","",VLOOKUP(D404,ENTRANTS!$A$1:$H$1000,2,0))</f>
        <v/>
      </c>
      <c r="J404" s="108" t="str">
        <f>IF(D404="","",VLOOKUP(D404,ENTRANTS!$A$1:$H$1000,3,0))</f>
        <v/>
      </c>
      <c r="K404" s="103" t="str">
        <f>IF(D404="","",LEFT(VLOOKUP(D404,ENTRANTS!$A$1:$H$1000,5,0),1))</f>
        <v/>
      </c>
      <c r="L404" s="103" t="str">
        <f>IF(D404="","",COUNTIF($K$2:K404,K404))</f>
        <v/>
      </c>
      <c r="M404" s="103" t="str">
        <f>IF(D404="","",VLOOKUP(D404,ENTRANTS!$A$1:$H$1000,4,0))</f>
        <v/>
      </c>
      <c r="N404" s="103" t="str">
        <f>IF(D404="","",COUNTIF($M$2:M404,M404))</f>
        <v/>
      </c>
      <c r="O404" s="108" t="str">
        <f>IF(D404="","",VLOOKUP(D404,ENTRANTS!$A$1:$H$1000,6,0))</f>
        <v/>
      </c>
      <c r="P404" s="86" t="str">
        <f t="shared" si="88"/>
        <v/>
      </c>
      <c r="Q404" s="31"/>
      <c r="R404" s="3" t="str">
        <f t="shared" si="89"/>
        <v/>
      </c>
      <c r="S404" s="4" t="str">
        <f>IF(D404="","",COUNTIF($R$2:R404,R404))</f>
        <v/>
      </c>
      <c r="T404" s="5" t="str">
        <f t="shared" si="81"/>
        <v/>
      </c>
      <c r="U404" s="35" t="str">
        <f>IF(AND(S404=4,K404="M",NOT(O404="Unattached")),SUMIF(R$2:R404,R404,L$2:L404),"")</f>
        <v/>
      </c>
      <c r="V404" s="5" t="str">
        <f t="shared" si="82"/>
        <v/>
      </c>
      <c r="W404" s="35" t="str">
        <f>IF(AND(S404=3,K404="F",NOT(O404="Unattached")),SUMIF(R$2:R404,R404,L$2:L404),"")</f>
        <v/>
      </c>
      <c r="X404" s="6" t="str">
        <f t="shared" si="85"/>
        <v/>
      </c>
      <c r="Y404" s="6" t="str">
        <f t="shared" si="90"/>
        <v/>
      </c>
      <c r="Z404" s="33" t="str">
        <f t="shared" si="86"/>
        <v xml:space="preserve"> </v>
      </c>
      <c r="AA404" s="33" t="str">
        <f>IF(K404="M",IF(S404&lt;&gt;4,"",VLOOKUP(CONCATENATE(R404," ",(S404-3)),$Z$2:AD404,5,0)),IF(S404&lt;&gt;3,"",VLOOKUP(CONCATENATE(R404," ",(S404-2)),$Z$2:AD404,5,0)))</f>
        <v/>
      </c>
      <c r="AB404" s="33" t="str">
        <f>IF(K404="M",IF(S404&lt;&gt;4,"",VLOOKUP(CONCATENATE(R404," ",(S404-2)),$Z$2:AD404,5,0)),IF(S404&lt;&gt;3,"",VLOOKUP(CONCATENATE(R404," ",(S404-1)),$Z$2:AD404,5,0)))</f>
        <v/>
      </c>
      <c r="AC404" s="33" t="str">
        <f>IF(K404="M",IF(S404&lt;&gt;4,"",VLOOKUP(CONCATENATE(R404," ",(S404-1)),$Z$2:AD404,5,0)),IF(S404&lt;&gt;3,"",VLOOKUP(CONCATENATE(R404," ",(S404)),$Z$2:AD404,5,0)))</f>
        <v/>
      </c>
      <c r="AD404" s="33" t="str">
        <f t="shared" si="91"/>
        <v/>
      </c>
    </row>
    <row r="405" spans="1:30" x14ac:dyDescent="0.25">
      <c r="A405" s="65" t="str">
        <f t="shared" si="83"/>
        <v/>
      </c>
      <c r="B405" s="65" t="str">
        <f t="shared" si="84"/>
        <v/>
      </c>
      <c r="C405" s="103">
        <v>404</v>
      </c>
      <c r="D405" s="99"/>
      <c r="E405" s="100">
        <f t="shared" si="92"/>
        <v>1</v>
      </c>
      <c r="F405" s="100"/>
      <c r="G405" s="100"/>
      <c r="H405" s="107" t="str">
        <f t="shared" si="87"/>
        <v/>
      </c>
      <c r="I405" s="108" t="str">
        <f>IF(D405="","",VLOOKUP(D405,ENTRANTS!$A$1:$H$1000,2,0))</f>
        <v/>
      </c>
      <c r="J405" s="108" t="str">
        <f>IF(D405="","",VLOOKUP(D405,ENTRANTS!$A$1:$H$1000,3,0))</f>
        <v/>
      </c>
      <c r="K405" s="103" t="str">
        <f>IF(D405="","",LEFT(VLOOKUP(D405,ENTRANTS!$A$1:$H$1000,5,0),1))</f>
        <v/>
      </c>
      <c r="L405" s="103" t="str">
        <f>IF(D405="","",COUNTIF($K$2:K405,K405))</f>
        <v/>
      </c>
      <c r="M405" s="103" t="str">
        <f>IF(D405="","",VLOOKUP(D405,ENTRANTS!$A$1:$H$1000,4,0))</f>
        <v/>
      </c>
      <c r="N405" s="103" t="str">
        <f>IF(D405="","",COUNTIF($M$2:M405,M405))</f>
        <v/>
      </c>
      <c r="O405" s="108" t="str">
        <f>IF(D405="","",VLOOKUP(D405,ENTRANTS!$A$1:$H$1000,6,0))</f>
        <v/>
      </c>
      <c r="P405" s="86" t="str">
        <f t="shared" si="88"/>
        <v/>
      </c>
      <c r="Q405" s="31"/>
      <c r="R405" s="3" t="str">
        <f t="shared" si="89"/>
        <v/>
      </c>
      <c r="S405" s="4" t="str">
        <f>IF(D405="","",COUNTIF($R$2:R405,R405))</f>
        <v/>
      </c>
      <c r="T405" s="5" t="str">
        <f t="shared" si="81"/>
        <v/>
      </c>
      <c r="U405" s="35" t="str">
        <f>IF(AND(S405=4,K405="M",NOT(O405="Unattached")),SUMIF(R$2:R405,R405,L$2:L405),"")</f>
        <v/>
      </c>
      <c r="V405" s="5" t="str">
        <f t="shared" si="82"/>
        <v/>
      </c>
      <c r="W405" s="35" t="str">
        <f>IF(AND(S405=3,K405="F",NOT(O405="Unattached")),SUMIF(R$2:R405,R405,L$2:L405),"")</f>
        <v/>
      </c>
      <c r="X405" s="6" t="str">
        <f t="shared" si="85"/>
        <v/>
      </c>
      <c r="Y405" s="6" t="str">
        <f t="shared" si="90"/>
        <v/>
      </c>
      <c r="Z405" s="33" t="str">
        <f t="shared" si="86"/>
        <v xml:space="preserve"> </v>
      </c>
      <c r="AA405" s="33" t="str">
        <f>IF(K405="M",IF(S405&lt;&gt;4,"",VLOOKUP(CONCATENATE(R405," ",(S405-3)),$Z$2:AD405,5,0)),IF(S405&lt;&gt;3,"",VLOOKUP(CONCATENATE(R405," ",(S405-2)),$Z$2:AD405,5,0)))</f>
        <v/>
      </c>
      <c r="AB405" s="33" t="str">
        <f>IF(K405="M",IF(S405&lt;&gt;4,"",VLOOKUP(CONCATENATE(R405," ",(S405-2)),$Z$2:AD405,5,0)),IF(S405&lt;&gt;3,"",VLOOKUP(CONCATENATE(R405," ",(S405-1)),$Z$2:AD405,5,0)))</f>
        <v/>
      </c>
      <c r="AC405" s="33" t="str">
        <f>IF(K405="M",IF(S405&lt;&gt;4,"",VLOOKUP(CONCATENATE(R405," ",(S405-1)),$Z$2:AD405,5,0)),IF(S405&lt;&gt;3,"",VLOOKUP(CONCATENATE(R405," ",(S405)),$Z$2:AD405,5,0)))</f>
        <v/>
      </c>
      <c r="AD405" s="33" t="str">
        <f t="shared" si="91"/>
        <v/>
      </c>
    </row>
    <row r="406" spans="1:30" x14ac:dyDescent="0.25">
      <c r="A406" s="65" t="str">
        <f t="shared" si="83"/>
        <v/>
      </c>
      <c r="B406" s="65" t="str">
        <f t="shared" si="84"/>
        <v/>
      </c>
      <c r="C406" s="103">
        <v>405</v>
      </c>
      <c r="D406" s="99"/>
      <c r="E406" s="100">
        <f t="shared" si="92"/>
        <v>1</v>
      </c>
      <c r="F406" s="100"/>
      <c r="G406" s="100"/>
      <c r="H406" s="107" t="str">
        <f t="shared" si="87"/>
        <v/>
      </c>
      <c r="I406" s="108" t="str">
        <f>IF(D406="","",VLOOKUP(D406,ENTRANTS!$A$1:$H$1000,2,0))</f>
        <v/>
      </c>
      <c r="J406" s="108" t="str">
        <f>IF(D406="","",VLOOKUP(D406,ENTRANTS!$A$1:$H$1000,3,0))</f>
        <v/>
      </c>
      <c r="K406" s="103" t="str">
        <f>IF(D406="","",LEFT(VLOOKUP(D406,ENTRANTS!$A$1:$H$1000,5,0),1))</f>
        <v/>
      </c>
      <c r="L406" s="103" t="str">
        <f>IF(D406="","",COUNTIF($K$2:K406,K406))</f>
        <v/>
      </c>
      <c r="M406" s="103" t="str">
        <f>IF(D406="","",VLOOKUP(D406,ENTRANTS!$A$1:$H$1000,4,0))</f>
        <v/>
      </c>
      <c r="N406" s="103" t="str">
        <f>IF(D406="","",COUNTIF($M$2:M406,M406))</f>
        <v/>
      </c>
      <c r="O406" s="108" t="str">
        <f>IF(D406="","",VLOOKUP(D406,ENTRANTS!$A$1:$H$1000,6,0))</f>
        <v/>
      </c>
      <c r="P406" s="86" t="str">
        <f t="shared" si="88"/>
        <v/>
      </c>
      <c r="Q406" s="31"/>
      <c r="R406" s="3" t="str">
        <f t="shared" si="89"/>
        <v/>
      </c>
      <c r="S406" s="4" t="str">
        <f>IF(D406="","",COUNTIF($R$2:R406,R406))</f>
        <v/>
      </c>
      <c r="T406" s="5" t="str">
        <f t="shared" ref="T406:T469" si="93">IF(U406="","",RANK(U406,$U$2:$U$1000,1))</f>
        <v/>
      </c>
      <c r="U406" s="35" t="str">
        <f>IF(AND(S406=4,K406="M",NOT(O406="Unattached")),SUMIF(R$2:R406,R406,L$2:L406),"")</f>
        <v/>
      </c>
      <c r="V406" s="5" t="str">
        <f t="shared" ref="V406:V469" si="94">IF(W406="","",RANK(W406,$W$2:$W$1000,1))</f>
        <v/>
      </c>
      <c r="W406" s="35" t="str">
        <f>IF(AND(S406=3,K406="F",NOT(O406="Unattached")),SUMIF(R$2:R406,R406,L$2:L406),"")</f>
        <v/>
      </c>
      <c r="X406" s="6" t="str">
        <f t="shared" si="85"/>
        <v/>
      </c>
      <c r="Y406" s="6" t="str">
        <f t="shared" si="90"/>
        <v/>
      </c>
      <c r="Z406" s="33" t="str">
        <f t="shared" si="86"/>
        <v xml:space="preserve"> </v>
      </c>
      <c r="AA406" s="33" t="str">
        <f>IF(K406="M",IF(S406&lt;&gt;4,"",VLOOKUP(CONCATENATE(R406," ",(S406-3)),$Z$2:AD406,5,0)),IF(S406&lt;&gt;3,"",VLOOKUP(CONCATENATE(R406," ",(S406-2)),$Z$2:AD406,5,0)))</f>
        <v/>
      </c>
      <c r="AB406" s="33" t="str">
        <f>IF(K406="M",IF(S406&lt;&gt;4,"",VLOOKUP(CONCATENATE(R406," ",(S406-2)),$Z$2:AD406,5,0)),IF(S406&lt;&gt;3,"",VLOOKUP(CONCATENATE(R406," ",(S406-1)),$Z$2:AD406,5,0)))</f>
        <v/>
      </c>
      <c r="AC406" s="33" t="str">
        <f>IF(K406="M",IF(S406&lt;&gt;4,"",VLOOKUP(CONCATENATE(R406," ",(S406-1)),$Z$2:AD406,5,0)),IF(S406&lt;&gt;3,"",VLOOKUP(CONCATENATE(R406," ",(S406)),$Z$2:AD406,5,0)))</f>
        <v/>
      </c>
      <c r="AD406" s="33" t="str">
        <f t="shared" si="91"/>
        <v/>
      </c>
    </row>
    <row r="407" spans="1:30" x14ac:dyDescent="0.25">
      <c r="A407" s="65" t="str">
        <f t="shared" si="83"/>
        <v/>
      </c>
      <c r="B407" s="65" t="str">
        <f t="shared" si="84"/>
        <v/>
      </c>
      <c r="C407" s="103">
        <v>406</v>
      </c>
      <c r="D407" s="99"/>
      <c r="E407" s="100">
        <f t="shared" si="92"/>
        <v>1</v>
      </c>
      <c r="F407" s="100"/>
      <c r="G407" s="100"/>
      <c r="H407" s="107" t="str">
        <f t="shared" si="87"/>
        <v/>
      </c>
      <c r="I407" s="108" t="str">
        <f>IF(D407="","",VLOOKUP(D407,ENTRANTS!$A$1:$H$1000,2,0))</f>
        <v/>
      </c>
      <c r="J407" s="108" t="str">
        <f>IF(D407="","",VLOOKUP(D407,ENTRANTS!$A$1:$H$1000,3,0))</f>
        <v/>
      </c>
      <c r="K407" s="103" t="str">
        <f>IF(D407="","",LEFT(VLOOKUP(D407,ENTRANTS!$A$1:$H$1000,5,0),1))</f>
        <v/>
      </c>
      <c r="L407" s="103" t="str">
        <f>IF(D407="","",COUNTIF($K$2:K407,K407))</f>
        <v/>
      </c>
      <c r="M407" s="103" t="str">
        <f>IF(D407="","",VLOOKUP(D407,ENTRANTS!$A$1:$H$1000,4,0))</f>
        <v/>
      </c>
      <c r="N407" s="103" t="str">
        <f>IF(D407="","",COUNTIF($M$2:M407,M407))</f>
        <v/>
      </c>
      <c r="O407" s="108" t="str">
        <f>IF(D407="","",VLOOKUP(D407,ENTRANTS!$A$1:$H$1000,6,0))</f>
        <v/>
      </c>
      <c r="P407" s="86" t="str">
        <f t="shared" si="88"/>
        <v/>
      </c>
      <c r="Q407" s="31"/>
      <c r="R407" s="3" t="str">
        <f t="shared" si="89"/>
        <v/>
      </c>
      <c r="S407" s="4" t="str">
        <f>IF(D407="","",COUNTIF($R$2:R407,R407))</f>
        <v/>
      </c>
      <c r="T407" s="5" t="str">
        <f t="shared" si="93"/>
        <v/>
      </c>
      <c r="U407" s="35" t="str">
        <f>IF(AND(S407=4,K407="M",NOT(O407="Unattached")),SUMIF(R$2:R407,R407,L$2:L407),"")</f>
        <v/>
      </c>
      <c r="V407" s="5" t="str">
        <f t="shared" si="94"/>
        <v/>
      </c>
      <c r="W407" s="35" t="str">
        <f>IF(AND(S407=3,K407="F",NOT(O407="Unattached")),SUMIF(R$2:R407,R407,L$2:L407),"")</f>
        <v/>
      </c>
      <c r="X407" s="6" t="str">
        <f t="shared" si="85"/>
        <v/>
      </c>
      <c r="Y407" s="6" t="str">
        <f t="shared" si="90"/>
        <v/>
      </c>
      <c r="Z407" s="33" t="str">
        <f t="shared" si="86"/>
        <v xml:space="preserve"> </v>
      </c>
      <c r="AA407" s="33" t="str">
        <f>IF(K407="M",IF(S407&lt;&gt;4,"",VLOOKUP(CONCATENATE(R407," ",(S407-3)),$Z$2:AD407,5,0)),IF(S407&lt;&gt;3,"",VLOOKUP(CONCATENATE(R407," ",(S407-2)),$Z$2:AD407,5,0)))</f>
        <v/>
      </c>
      <c r="AB407" s="33" t="str">
        <f>IF(K407="M",IF(S407&lt;&gt;4,"",VLOOKUP(CONCATENATE(R407," ",(S407-2)),$Z$2:AD407,5,0)),IF(S407&lt;&gt;3,"",VLOOKUP(CONCATENATE(R407," ",(S407-1)),$Z$2:AD407,5,0)))</f>
        <v/>
      </c>
      <c r="AC407" s="33" t="str">
        <f>IF(K407="M",IF(S407&lt;&gt;4,"",VLOOKUP(CONCATENATE(R407," ",(S407-1)),$Z$2:AD407,5,0)),IF(S407&lt;&gt;3,"",VLOOKUP(CONCATENATE(R407," ",(S407)),$Z$2:AD407,5,0)))</f>
        <v/>
      </c>
      <c r="AD407" s="33" t="str">
        <f t="shared" si="91"/>
        <v/>
      </c>
    </row>
    <row r="408" spans="1:30" x14ac:dyDescent="0.25">
      <c r="A408" s="65" t="str">
        <f t="shared" si="83"/>
        <v/>
      </c>
      <c r="B408" s="65" t="str">
        <f t="shared" si="84"/>
        <v/>
      </c>
      <c r="C408" s="103">
        <v>407</v>
      </c>
      <c r="D408" s="99"/>
      <c r="E408" s="100">
        <f t="shared" si="92"/>
        <v>1</v>
      </c>
      <c r="F408" s="100"/>
      <c r="G408" s="100"/>
      <c r="H408" s="107" t="str">
        <f t="shared" si="87"/>
        <v/>
      </c>
      <c r="I408" s="108" t="str">
        <f>IF(D408="","",VLOOKUP(D408,ENTRANTS!$A$1:$H$1000,2,0))</f>
        <v/>
      </c>
      <c r="J408" s="108" t="str">
        <f>IF(D408="","",VLOOKUP(D408,ENTRANTS!$A$1:$H$1000,3,0))</f>
        <v/>
      </c>
      <c r="K408" s="103" t="str">
        <f>IF(D408="","",LEFT(VLOOKUP(D408,ENTRANTS!$A$1:$H$1000,5,0),1))</f>
        <v/>
      </c>
      <c r="L408" s="103" t="str">
        <f>IF(D408="","",COUNTIF($K$2:K408,K408))</f>
        <v/>
      </c>
      <c r="M408" s="103" t="str">
        <f>IF(D408="","",VLOOKUP(D408,ENTRANTS!$A$1:$H$1000,4,0))</f>
        <v/>
      </c>
      <c r="N408" s="103" t="str">
        <f>IF(D408="","",COUNTIF($M$2:M408,M408))</f>
        <v/>
      </c>
      <c r="O408" s="108" t="str">
        <f>IF(D408="","",VLOOKUP(D408,ENTRANTS!$A$1:$H$1000,6,0))</f>
        <v/>
      </c>
      <c r="P408" s="86" t="str">
        <f t="shared" si="88"/>
        <v/>
      </c>
      <c r="Q408" s="31"/>
      <c r="R408" s="3" t="str">
        <f t="shared" si="89"/>
        <v/>
      </c>
      <c r="S408" s="4" t="str">
        <f>IF(D408="","",COUNTIF($R$2:R408,R408))</f>
        <v/>
      </c>
      <c r="T408" s="5" t="str">
        <f t="shared" si="93"/>
        <v/>
      </c>
      <c r="U408" s="35" t="str">
        <f>IF(AND(S408=4,K408="M",NOT(O408="Unattached")),SUMIF(R$2:R408,R408,L$2:L408),"")</f>
        <v/>
      </c>
      <c r="V408" s="5" t="str">
        <f t="shared" si="94"/>
        <v/>
      </c>
      <c r="W408" s="35" t="str">
        <f>IF(AND(S408=3,K408="F",NOT(O408="Unattached")),SUMIF(R$2:R408,R408,L$2:L408),"")</f>
        <v/>
      </c>
      <c r="X408" s="6" t="str">
        <f t="shared" si="85"/>
        <v/>
      </c>
      <c r="Y408" s="6" t="str">
        <f t="shared" si="90"/>
        <v/>
      </c>
      <c r="Z408" s="33" t="str">
        <f t="shared" si="86"/>
        <v xml:space="preserve"> </v>
      </c>
      <c r="AA408" s="33" t="str">
        <f>IF(K408="M",IF(S408&lt;&gt;4,"",VLOOKUP(CONCATENATE(R408," ",(S408-3)),$Z$2:AD408,5,0)),IF(S408&lt;&gt;3,"",VLOOKUP(CONCATENATE(R408," ",(S408-2)),$Z$2:AD408,5,0)))</f>
        <v/>
      </c>
      <c r="AB408" s="33" t="str">
        <f>IF(K408="M",IF(S408&lt;&gt;4,"",VLOOKUP(CONCATENATE(R408," ",(S408-2)),$Z$2:AD408,5,0)),IF(S408&lt;&gt;3,"",VLOOKUP(CONCATENATE(R408," ",(S408-1)),$Z$2:AD408,5,0)))</f>
        <v/>
      </c>
      <c r="AC408" s="33" t="str">
        <f>IF(K408="M",IF(S408&lt;&gt;4,"",VLOOKUP(CONCATENATE(R408," ",(S408-1)),$Z$2:AD408,5,0)),IF(S408&lt;&gt;3,"",VLOOKUP(CONCATENATE(R408," ",(S408)),$Z$2:AD408,5,0)))</f>
        <v/>
      </c>
      <c r="AD408" s="33" t="str">
        <f t="shared" si="91"/>
        <v/>
      </c>
    </row>
    <row r="409" spans="1:30" x14ac:dyDescent="0.25">
      <c r="A409" s="65" t="str">
        <f t="shared" si="83"/>
        <v/>
      </c>
      <c r="B409" s="65" t="str">
        <f t="shared" si="84"/>
        <v/>
      </c>
      <c r="C409" s="103">
        <v>408</v>
      </c>
      <c r="D409" s="99"/>
      <c r="E409" s="100">
        <f t="shared" si="92"/>
        <v>1</v>
      </c>
      <c r="F409" s="100"/>
      <c r="G409" s="100"/>
      <c r="H409" s="107" t="str">
        <f t="shared" si="87"/>
        <v/>
      </c>
      <c r="I409" s="108" t="str">
        <f>IF(D409="","",VLOOKUP(D409,ENTRANTS!$A$1:$H$1000,2,0))</f>
        <v/>
      </c>
      <c r="J409" s="108" t="str">
        <f>IF(D409="","",VLOOKUP(D409,ENTRANTS!$A$1:$H$1000,3,0))</f>
        <v/>
      </c>
      <c r="K409" s="103" t="str">
        <f>IF(D409="","",LEFT(VLOOKUP(D409,ENTRANTS!$A$1:$H$1000,5,0),1))</f>
        <v/>
      </c>
      <c r="L409" s="103" t="str">
        <f>IF(D409="","",COUNTIF($K$2:K409,K409))</f>
        <v/>
      </c>
      <c r="M409" s="103" t="str">
        <f>IF(D409="","",VLOOKUP(D409,ENTRANTS!$A$1:$H$1000,4,0))</f>
        <v/>
      </c>
      <c r="N409" s="103" t="str">
        <f>IF(D409="","",COUNTIF($M$2:M409,M409))</f>
        <v/>
      </c>
      <c r="O409" s="108" t="str">
        <f>IF(D409="","",VLOOKUP(D409,ENTRANTS!$A$1:$H$1000,6,0))</f>
        <v/>
      </c>
      <c r="P409" s="86" t="str">
        <f t="shared" si="88"/>
        <v/>
      </c>
      <c r="Q409" s="31"/>
      <c r="R409" s="3" t="str">
        <f t="shared" si="89"/>
        <v/>
      </c>
      <c r="S409" s="4" t="str">
        <f>IF(D409="","",COUNTIF($R$2:R409,R409))</f>
        <v/>
      </c>
      <c r="T409" s="5" t="str">
        <f t="shared" si="93"/>
        <v/>
      </c>
      <c r="U409" s="35" t="str">
        <f>IF(AND(S409=4,K409="M",NOT(O409="Unattached")),SUMIF(R$2:R409,R409,L$2:L409),"")</f>
        <v/>
      </c>
      <c r="V409" s="5" t="str">
        <f t="shared" si="94"/>
        <v/>
      </c>
      <c r="W409" s="35" t="str">
        <f>IF(AND(S409=3,K409="F",NOT(O409="Unattached")),SUMIF(R$2:R409,R409,L$2:L409),"")</f>
        <v/>
      </c>
      <c r="X409" s="6" t="str">
        <f t="shared" si="85"/>
        <v/>
      </c>
      <c r="Y409" s="6" t="str">
        <f t="shared" si="90"/>
        <v/>
      </c>
      <c r="Z409" s="33" t="str">
        <f t="shared" si="86"/>
        <v xml:space="preserve"> </v>
      </c>
      <c r="AA409" s="33" t="str">
        <f>IF(K409="M",IF(S409&lt;&gt;4,"",VLOOKUP(CONCATENATE(R409," ",(S409-3)),$Z$2:AD409,5,0)),IF(S409&lt;&gt;3,"",VLOOKUP(CONCATENATE(R409," ",(S409-2)),$Z$2:AD409,5,0)))</f>
        <v/>
      </c>
      <c r="AB409" s="33" t="str">
        <f>IF(K409="M",IF(S409&lt;&gt;4,"",VLOOKUP(CONCATENATE(R409," ",(S409-2)),$Z$2:AD409,5,0)),IF(S409&lt;&gt;3,"",VLOOKUP(CONCATENATE(R409," ",(S409-1)),$Z$2:AD409,5,0)))</f>
        <v/>
      </c>
      <c r="AC409" s="33" t="str">
        <f>IF(K409="M",IF(S409&lt;&gt;4,"",VLOOKUP(CONCATENATE(R409," ",(S409-1)),$Z$2:AD409,5,0)),IF(S409&lt;&gt;3,"",VLOOKUP(CONCATENATE(R409," ",(S409)),$Z$2:AD409,5,0)))</f>
        <v/>
      </c>
      <c r="AD409" s="33" t="str">
        <f t="shared" si="91"/>
        <v/>
      </c>
    </row>
    <row r="410" spans="1:30" x14ac:dyDescent="0.25">
      <c r="A410" s="65" t="str">
        <f t="shared" si="83"/>
        <v/>
      </c>
      <c r="B410" s="65" t="str">
        <f t="shared" si="84"/>
        <v/>
      </c>
      <c r="C410" s="103">
        <v>409</v>
      </c>
      <c r="D410" s="99"/>
      <c r="E410" s="100">
        <f t="shared" si="92"/>
        <v>1</v>
      </c>
      <c r="F410" s="100"/>
      <c r="G410" s="100"/>
      <c r="H410" s="107" t="str">
        <f t="shared" si="87"/>
        <v/>
      </c>
      <c r="I410" s="108" t="str">
        <f>IF(D410="","",VLOOKUP(D410,ENTRANTS!$A$1:$H$1000,2,0))</f>
        <v/>
      </c>
      <c r="J410" s="108" t="str">
        <f>IF(D410="","",VLOOKUP(D410,ENTRANTS!$A$1:$H$1000,3,0))</f>
        <v/>
      </c>
      <c r="K410" s="103" t="str">
        <f>IF(D410="","",LEFT(VLOOKUP(D410,ENTRANTS!$A$1:$H$1000,5,0),1))</f>
        <v/>
      </c>
      <c r="L410" s="103" t="str">
        <f>IF(D410="","",COUNTIF($K$2:K410,K410))</f>
        <v/>
      </c>
      <c r="M410" s="103" t="str">
        <f>IF(D410="","",VLOOKUP(D410,ENTRANTS!$A$1:$H$1000,4,0))</f>
        <v/>
      </c>
      <c r="N410" s="103" t="str">
        <f>IF(D410="","",COUNTIF($M$2:M410,M410))</f>
        <v/>
      </c>
      <c r="O410" s="108" t="str">
        <f>IF(D410="","",VLOOKUP(D410,ENTRANTS!$A$1:$H$1000,6,0))</f>
        <v/>
      </c>
      <c r="P410" s="86" t="str">
        <f t="shared" si="88"/>
        <v/>
      </c>
      <c r="Q410" s="31"/>
      <c r="R410" s="3" t="str">
        <f t="shared" si="89"/>
        <v/>
      </c>
      <c r="S410" s="4" t="str">
        <f>IF(D410="","",COUNTIF($R$2:R410,R410))</f>
        <v/>
      </c>
      <c r="T410" s="5" t="str">
        <f t="shared" si="93"/>
        <v/>
      </c>
      <c r="U410" s="35" t="str">
        <f>IF(AND(S410=4,K410="M",NOT(O410="Unattached")),SUMIF(R$2:R410,R410,L$2:L410),"")</f>
        <v/>
      </c>
      <c r="V410" s="5" t="str">
        <f t="shared" si="94"/>
        <v/>
      </c>
      <c r="W410" s="35" t="str">
        <f>IF(AND(S410=3,K410="F",NOT(O410="Unattached")),SUMIF(R$2:R410,R410,L$2:L410),"")</f>
        <v/>
      </c>
      <c r="X410" s="6" t="str">
        <f t="shared" si="85"/>
        <v/>
      </c>
      <c r="Y410" s="6" t="str">
        <f t="shared" si="90"/>
        <v/>
      </c>
      <c r="Z410" s="33" t="str">
        <f t="shared" si="86"/>
        <v xml:space="preserve"> </v>
      </c>
      <c r="AA410" s="33" t="str">
        <f>IF(K410="M",IF(S410&lt;&gt;4,"",VLOOKUP(CONCATENATE(R410," ",(S410-3)),$Z$2:AD410,5,0)),IF(S410&lt;&gt;3,"",VLOOKUP(CONCATENATE(R410," ",(S410-2)),$Z$2:AD410,5,0)))</f>
        <v/>
      </c>
      <c r="AB410" s="33" t="str">
        <f>IF(K410="M",IF(S410&lt;&gt;4,"",VLOOKUP(CONCATENATE(R410," ",(S410-2)),$Z$2:AD410,5,0)),IF(S410&lt;&gt;3,"",VLOOKUP(CONCATENATE(R410," ",(S410-1)),$Z$2:AD410,5,0)))</f>
        <v/>
      </c>
      <c r="AC410" s="33" t="str">
        <f>IF(K410="M",IF(S410&lt;&gt;4,"",VLOOKUP(CONCATENATE(R410," ",(S410-1)),$Z$2:AD410,5,0)),IF(S410&lt;&gt;3,"",VLOOKUP(CONCATENATE(R410," ",(S410)),$Z$2:AD410,5,0)))</f>
        <v/>
      </c>
      <c r="AD410" s="33" t="str">
        <f t="shared" si="91"/>
        <v/>
      </c>
    </row>
    <row r="411" spans="1:30" x14ac:dyDescent="0.25">
      <c r="A411" s="65" t="str">
        <f t="shared" si="83"/>
        <v/>
      </c>
      <c r="B411" s="65" t="str">
        <f t="shared" si="84"/>
        <v/>
      </c>
      <c r="C411" s="103">
        <v>410</v>
      </c>
      <c r="D411" s="99"/>
      <c r="E411" s="100">
        <f t="shared" si="92"/>
        <v>1</v>
      </c>
      <c r="F411" s="100"/>
      <c r="G411" s="100"/>
      <c r="H411" s="107" t="str">
        <f t="shared" si="87"/>
        <v/>
      </c>
      <c r="I411" s="108" t="str">
        <f>IF(D411="","",VLOOKUP(D411,ENTRANTS!$A$1:$H$1000,2,0))</f>
        <v/>
      </c>
      <c r="J411" s="108" t="str">
        <f>IF(D411="","",VLOOKUP(D411,ENTRANTS!$A$1:$H$1000,3,0))</f>
        <v/>
      </c>
      <c r="K411" s="103" t="str">
        <f>IF(D411="","",LEFT(VLOOKUP(D411,ENTRANTS!$A$1:$H$1000,5,0),1))</f>
        <v/>
      </c>
      <c r="L411" s="103" t="str">
        <f>IF(D411="","",COUNTIF($K$2:K411,K411))</f>
        <v/>
      </c>
      <c r="M411" s="103" t="str">
        <f>IF(D411="","",VLOOKUP(D411,ENTRANTS!$A$1:$H$1000,4,0))</f>
        <v/>
      </c>
      <c r="N411" s="103" t="str">
        <f>IF(D411="","",COUNTIF($M$2:M411,M411))</f>
        <v/>
      </c>
      <c r="O411" s="108" t="str">
        <f>IF(D411="","",VLOOKUP(D411,ENTRANTS!$A$1:$H$1000,6,0))</f>
        <v/>
      </c>
      <c r="P411" s="86" t="str">
        <f t="shared" si="88"/>
        <v/>
      </c>
      <c r="Q411" s="31"/>
      <c r="R411" s="3" t="str">
        <f t="shared" si="89"/>
        <v/>
      </c>
      <c r="S411" s="4" t="str">
        <f>IF(D411="","",COUNTIF($R$2:R411,R411))</f>
        <v/>
      </c>
      <c r="T411" s="5" t="str">
        <f t="shared" si="93"/>
        <v/>
      </c>
      <c r="U411" s="35" t="str">
        <f>IF(AND(S411=4,K411="M",NOT(O411="Unattached")),SUMIF(R$2:R411,R411,L$2:L411),"")</f>
        <v/>
      </c>
      <c r="V411" s="5" t="str">
        <f t="shared" si="94"/>
        <v/>
      </c>
      <c r="W411" s="35" t="str">
        <f>IF(AND(S411=3,K411="F",NOT(O411="Unattached")),SUMIF(R$2:R411,R411,L$2:L411),"")</f>
        <v/>
      </c>
      <c r="X411" s="6" t="str">
        <f t="shared" si="85"/>
        <v/>
      </c>
      <c r="Y411" s="6" t="str">
        <f t="shared" si="90"/>
        <v/>
      </c>
      <c r="Z411" s="33" t="str">
        <f t="shared" si="86"/>
        <v xml:space="preserve"> </v>
      </c>
      <c r="AA411" s="33" t="str">
        <f>IF(K411="M",IF(S411&lt;&gt;4,"",VLOOKUP(CONCATENATE(R411," ",(S411-3)),$Z$2:AD411,5,0)),IF(S411&lt;&gt;3,"",VLOOKUP(CONCATENATE(R411," ",(S411-2)),$Z$2:AD411,5,0)))</f>
        <v/>
      </c>
      <c r="AB411" s="33" t="str">
        <f>IF(K411="M",IF(S411&lt;&gt;4,"",VLOOKUP(CONCATENATE(R411," ",(S411-2)),$Z$2:AD411,5,0)),IF(S411&lt;&gt;3,"",VLOOKUP(CONCATENATE(R411," ",(S411-1)),$Z$2:AD411,5,0)))</f>
        <v/>
      </c>
      <c r="AC411" s="33" t="str">
        <f>IF(K411="M",IF(S411&lt;&gt;4,"",VLOOKUP(CONCATENATE(R411," ",(S411-1)),$Z$2:AD411,5,0)),IF(S411&lt;&gt;3,"",VLOOKUP(CONCATENATE(R411," ",(S411)),$Z$2:AD411,5,0)))</f>
        <v/>
      </c>
      <c r="AD411" s="33" t="str">
        <f t="shared" si="91"/>
        <v/>
      </c>
    </row>
    <row r="412" spans="1:30" x14ac:dyDescent="0.25">
      <c r="A412" s="65" t="str">
        <f t="shared" si="83"/>
        <v/>
      </c>
      <c r="B412" s="65" t="str">
        <f t="shared" si="84"/>
        <v/>
      </c>
      <c r="C412" s="103">
        <v>411</v>
      </c>
      <c r="D412" s="99"/>
      <c r="E412" s="100">
        <f t="shared" si="92"/>
        <v>1</v>
      </c>
      <c r="F412" s="100"/>
      <c r="G412" s="100"/>
      <c r="H412" s="107" t="str">
        <f t="shared" si="87"/>
        <v/>
      </c>
      <c r="I412" s="108" t="str">
        <f>IF(D412="","",VLOOKUP(D412,ENTRANTS!$A$1:$H$1000,2,0))</f>
        <v/>
      </c>
      <c r="J412" s="108" t="str">
        <f>IF(D412="","",VLOOKUP(D412,ENTRANTS!$A$1:$H$1000,3,0))</f>
        <v/>
      </c>
      <c r="K412" s="103" t="str">
        <f>IF(D412="","",LEFT(VLOOKUP(D412,ENTRANTS!$A$1:$H$1000,5,0),1))</f>
        <v/>
      </c>
      <c r="L412" s="103" t="str">
        <f>IF(D412="","",COUNTIF($K$2:K412,K412))</f>
        <v/>
      </c>
      <c r="M412" s="103" t="str">
        <f>IF(D412="","",VLOOKUP(D412,ENTRANTS!$A$1:$H$1000,4,0))</f>
        <v/>
      </c>
      <c r="N412" s="103" t="str">
        <f>IF(D412="","",COUNTIF($M$2:M412,M412))</f>
        <v/>
      </c>
      <c r="O412" s="108" t="str">
        <f>IF(D412="","",VLOOKUP(D412,ENTRANTS!$A$1:$H$1000,6,0))</f>
        <v/>
      </c>
      <c r="P412" s="86" t="str">
        <f t="shared" si="88"/>
        <v/>
      </c>
      <c r="Q412" s="31"/>
      <c r="R412" s="3" t="str">
        <f t="shared" si="89"/>
        <v/>
      </c>
      <c r="S412" s="4" t="str">
        <f>IF(D412="","",COUNTIF($R$2:R412,R412))</f>
        <v/>
      </c>
      <c r="T412" s="5" t="str">
        <f t="shared" si="93"/>
        <v/>
      </c>
      <c r="U412" s="35" t="str">
        <f>IF(AND(S412=4,K412="M",NOT(O412="Unattached")),SUMIF(R$2:R412,R412,L$2:L412),"")</f>
        <v/>
      </c>
      <c r="V412" s="5" t="str">
        <f t="shared" si="94"/>
        <v/>
      </c>
      <c r="W412" s="35" t="str">
        <f>IF(AND(S412=3,K412="F",NOT(O412="Unattached")),SUMIF(R$2:R412,R412,L$2:L412),"")</f>
        <v/>
      </c>
      <c r="X412" s="6" t="str">
        <f t="shared" si="85"/>
        <v/>
      </c>
      <c r="Y412" s="6" t="str">
        <f t="shared" si="90"/>
        <v/>
      </c>
      <c r="Z412" s="33" t="str">
        <f t="shared" si="86"/>
        <v xml:space="preserve"> </v>
      </c>
      <c r="AA412" s="33" t="str">
        <f>IF(K412="M",IF(S412&lt;&gt;4,"",VLOOKUP(CONCATENATE(R412," ",(S412-3)),$Z$2:AD412,5,0)),IF(S412&lt;&gt;3,"",VLOOKUP(CONCATENATE(R412," ",(S412-2)),$Z$2:AD412,5,0)))</f>
        <v/>
      </c>
      <c r="AB412" s="33" t="str">
        <f>IF(K412="M",IF(S412&lt;&gt;4,"",VLOOKUP(CONCATENATE(R412," ",(S412-2)),$Z$2:AD412,5,0)),IF(S412&lt;&gt;3,"",VLOOKUP(CONCATENATE(R412," ",(S412-1)),$Z$2:AD412,5,0)))</f>
        <v/>
      </c>
      <c r="AC412" s="33" t="str">
        <f>IF(K412="M",IF(S412&lt;&gt;4,"",VLOOKUP(CONCATENATE(R412," ",(S412-1)),$Z$2:AD412,5,0)),IF(S412&lt;&gt;3,"",VLOOKUP(CONCATENATE(R412," ",(S412)),$Z$2:AD412,5,0)))</f>
        <v/>
      </c>
      <c r="AD412" s="33" t="str">
        <f t="shared" si="91"/>
        <v/>
      </c>
    </row>
    <row r="413" spans="1:30" x14ac:dyDescent="0.25">
      <c r="A413" s="65" t="str">
        <f t="shared" si="83"/>
        <v/>
      </c>
      <c r="B413" s="65" t="str">
        <f t="shared" si="84"/>
        <v/>
      </c>
      <c r="C413" s="103">
        <v>412</v>
      </c>
      <c r="D413" s="99"/>
      <c r="E413" s="100">
        <f t="shared" si="92"/>
        <v>1</v>
      </c>
      <c r="F413" s="100"/>
      <c r="G413" s="100"/>
      <c r="H413" s="107" t="str">
        <f t="shared" si="87"/>
        <v/>
      </c>
      <c r="I413" s="108" t="str">
        <f>IF(D413="","",VLOOKUP(D413,ENTRANTS!$A$1:$H$1000,2,0))</f>
        <v/>
      </c>
      <c r="J413" s="108" t="str">
        <f>IF(D413="","",VLOOKUP(D413,ENTRANTS!$A$1:$H$1000,3,0))</f>
        <v/>
      </c>
      <c r="K413" s="103" t="str">
        <f>IF(D413="","",LEFT(VLOOKUP(D413,ENTRANTS!$A$1:$H$1000,5,0),1))</f>
        <v/>
      </c>
      <c r="L413" s="103" t="str">
        <f>IF(D413="","",COUNTIF($K$2:K413,K413))</f>
        <v/>
      </c>
      <c r="M413" s="103" t="str">
        <f>IF(D413="","",VLOOKUP(D413,ENTRANTS!$A$1:$H$1000,4,0))</f>
        <v/>
      </c>
      <c r="N413" s="103" t="str">
        <f>IF(D413="","",COUNTIF($M$2:M413,M413))</f>
        <v/>
      </c>
      <c r="O413" s="108" t="str">
        <f>IF(D413="","",VLOOKUP(D413,ENTRANTS!$A$1:$H$1000,6,0))</f>
        <v/>
      </c>
      <c r="P413" s="86" t="str">
        <f t="shared" si="88"/>
        <v/>
      </c>
      <c r="Q413" s="31"/>
      <c r="R413" s="3" t="str">
        <f t="shared" si="89"/>
        <v/>
      </c>
      <c r="S413" s="4" t="str">
        <f>IF(D413="","",COUNTIF($R$2:R413,R413))</f>
        <v/>
      </c>
      <c r="T413" s="5" t="str">
        <f t="shared" si="93"/>
        <v/>
      </c>
      <c r="U413" s="35" t="str">
        <f>IF(AND(S413=4,K413="M",NOT(O413="Unattached")),SUMIF(R$2:R413,R413,L$2:L413),"")</f>
        <v/>
      </c>
      <c r="V413" s="5" t="str">
        <f t="shared" si="94"/>
        <v/>
      </c>
      <c r="W413" s="35" t="str">
        <f>IF(AND(S413=3,K413="F",NOT(O413="Unattached")),SUMIF(R$2:R413,R413,L$2:L413),"")</f>
        <v/>
      </c>
      <c r="X413" s="6" t="str">
        <f t="shared" si="85"/>
        <v/>
      </c>
      <c r="Y413" s="6" t="str">
        <f t="shared" si="90"/>
        <v/>
      </c>
      <c r="Z413" s="33" t="str">
        <f t="shared" si="86"/>
        <v xml:space="preserve"> </v>
      </c>
      <c r="AA413" s="33" t="str">
        <f>IF(K413="M",IF(S413&lt;&gt;4,"",VLOOKUP(CONCATENATE(R413," ",(S413-3)),$Z$2:AD413,5,0)),IF(S413&lt;&gt;3,"",VLOOKUP(CONCATENATE(R413," ",(S413-2)),$Z$2:AD413,5,0)))</f>
        <v/>
      </c>
      <c r="AB413" s="33" t="str">
        <f>IF(K413="M",IF(S413&lt;&gt;4,"",VLOOKUP(CONCATENATE(R413," ",(S413-2)),$Z$2:AD413,5,0)),IF(S413&lt;&gt;3,"",VLOOKUP(CONCATENATE(R413," ",(S413-1)),$Z$2:AD413,5,0)))</f>
        <v/>
      </c>
      <c r="AC413" s="33" t="str">
        <f>IF(K413="M",IF(S413&lt;&gt;4,"",VLOOKUP(CONCATENATE(R413," ",(S413-1)),$Z$2:AD413,5,0)),IF(S413&lt;&gt;3,"",VLOOKUP(CONCATENATE(R413," ",(S413)),$Z$2:AD413,5,0)))</f>
        <v/>
      </c>
      <c r="AD413" s="33" t="str">
        <f t="shared" si="91"/>
        <v/>
      </c>
    </row>
    <row r="414" spans="1:30" x14ac:dyDescent="0.25">
      <c r="A414" s="65" t="str">
        <f t="shared" si="83"/>
        <v/>
      </c>
      <c r="B414" s="65" t="str">
        <f t="shared" si="84"/>
        <v/>
      </c>
      <c r="C414" s="103">
        <v>413</v>
      </c>
      <c r="D414" s="99"/>
      <c r="E414" s="100">
        <f t="shared" si="92"/>
        <v>1</v>
      </c>
      <c r="F414" s="100"/>
      <c r="G414" s="100"/>
      <c r="H414" s="107" t="str">
        <f t="shared" si="87"/>
        <v/>
      </c>
      <c r="I414" s="108" t="str">
        <f>IF(D414="","",VLOOKUP(D414,ENTRANTS!$A$1:$H$1000,2,0))</f>
        <v/>
      </c>
      <c r="J414" s="108" t="str">
        <f>IF(D414="","",VLOOKUP(D414,ENTRANTS!$A$1:$H$1000,3,0))</f>
        <v/>
      </c>
      <c r="K414" s="103" t="str">
        <f>IF(D414="","",LEFT(VLOOKUP(D414,ENTRANTS!$A$1:$H$1000,5,0),1))</f>
        <v/>
      </c>
      <c r="L414" s="103" t="str">
        <f>IF(D414="","",COUNTIF($K$2:K414,K414))</f>
        <v/>
      </c>
      <c r="M414" s="103" t="str">
        <f>IF(D414="","",VLOOKUP(D414,ENTRANTS!$A$1:$H$1000,4,0))</f>
        <v/>
      </c>
      <c r="N414" s="103" t="str">
        <f>IF(D414="","",COUNTIF($M$2:M414,M414))</f>
        <v/>
      </c>
      <c r="O414" s="108" t="str">
        <f>IF(D414="","",VLOOKUP(D414,ENTRANTS!$A$1:$H$1000,6,0))</f>
        <v/>
      </c>
      <c r="P414" s="86" t="str">
        <f t="shared" si="88"/>
        <v/>
      </c>
      <c r="Q414" s="31"/>
      <c r="R414" s="3" t="str">
        <f t="shared" si="89"/>
        <v/>
      </c>
      <c r="S414" s="4" t="str">
        <f>IF(D414="","",COUNTIF($R$2:R414,R414))</f>
        <v/>
      </c>
      <c r="T414" s="5" t="str">
        <f t="shared" si="93"/>
        <v/>
      </c>
      <c r="U414" s="35" t="str">
        <f>IF(AND(S414=4,K414="M",NOT(O414="Unattached")),SUMIF(R$2:R414,R414,L$2:L414),"")</f>
        <v/>
      </c>
      <c r="V414" s="5" t="str">
        <f t="shared" si="94"/>
        <v/>
      </c>
      <c r="W414" s="35" t="str">
        <f>IF(AND(S414=3,K414="F",NOT(O414="Unattached")),SUMIF(R$2:R414,R414,L$2:L414),"")</f>
        <v/>
      </c>
      <c r="X414" s="6" t="str">
        <f t="shared" si="85"/>
        <v/>
      </c>
      <c r="Y414" s="6" t="str">
        <f t="shared" si="90"/>
        <v/>
      </c>
      <c r="Z414" s="33" t="str">
        <f t="shared" si="86"/>
        <v xml:space="preserve"> </v>
      </c>
      <c r="AA414" s="33" t="str">
        <f>IF(K414="M",IF(S414&lt;&gt;4,"",VLOOKUP(CONCATENATE(R414," ",(S414-3)),$Z$2:AD414,5,0)),IF(S414&lt;&gt;3,"",VLOOKUP(CONCATENATE(R414," ",(S414-2)),$Z$2:AD414,5,0)))</f>
        <v/>
      </c>
      <c r="AB414" s="33" t="str">
        <f>IF(K414="M",IF(S414&lt;&gt;4,"",VLOOKUP(CONCATENATE(R414," ",(S414-2)),$Z$2:AD414,5,0)),IF(S414&lt;&gt;3,"",VLOOKUP(CONCATENATE(R414," ",(S414-1)),$Z$2:AD414,5,0)))</f>
        <v/>
      </c>
      <c r="AC414" s="33" t="str">
        <f>IF(K414="M",IF(S414&lt;&gt;4,"",VLOOKUP(CONCATENATE(R414," ",(S414-1)),$Z$2:AD414,5,0)),IF(S414&lt;&gt;3,"",VLOOKUP(CONCATENATE(R414," ",(S414)),$Z$2:AD414,5,0)))</f>
        <v/>
      </c>
      <c r="AD414" s="33" t="str">
        <f t="shared" si="91"/>
        <v/>
      </c>
    </row>
    <row r="415" spans="1:30" x14ac:dyDescent="0.25">
      <c r="A415" s="65" t="str">
        <f t="shared" si="83"/>
        <v/>
      </c>
      <c r="B415" s="65" t="str">
        <f t="shared" si="84"/>
        <v/>
      </c>
      <c r="C415" s="103">
        <v>414</v>
      </c>
      <c r="D415" s="99"/>
      <c r="E415" s="100">
        <f t="shared" si="92"/>
        <v>1</v>
      </c>
      <c r="F415" s="100"/>
      <c r="G415" s="100"/>
      <c r="H415" s="107" t="str">
        <f t="shared" si="87"/>
        <v/>
      </c>
      <c r="I415" s="108" t="str">
        <f>IF(D415="","",VLOOKUP(D415,ENTRANTS!$A$1:$H$1000,2,0))</f>
        <v/>
      </c>
      <c r="J415" s="108" t="str">
        <f>IF(D415="","",VLOOKUP(D415,ENTRANTS!$A$1:$H$1000,3,0))</f>
        <v/>
      </c>
      <c r="K415" s="103" t="str">
        <f>IF(D415="","",LEFT(VLOOKUP(D415,ENTRANTS!$A$1:$H$1000,5,0),1))</f>
        <v/>
      </c>
      <c r="L415" s="103" t="str">
        <f>IF(D415="","",COUNTIF($K$2:K415,K415))</f>
        <v/>
      </c>
      <c r="M415" s="103" t="str">
        <f>IF(D415="","",VLOOKUP(D415,ENTRANTS!$A$1:$H$1000,4,0))</f>
        <v/>
      </c>
      <c r="N415" s="103" t="str">
        <f>IF(D415="","",COUNTIF($M$2:M415,M415))</f>
        <v/>
      </c>
      <c r="O415" s="108" t="str">
        <f>IF(D415="","",VLOOKUP(D415,ENTRANTS!$A$1:$H$1000,6,0))</f>
        <v/>
      </c>
      <c r="P415" s="86" t="str">
        <f t="shared" si="88"/>
        <v/>
      </c>
      <c r="Q415" s="31"/>
      <c r="R415" s="3" t="str">
        <f t="shared" si="89"/>
        <v/>
      </c>
      <c r="S415" s="4" t="str">
        <f>IF(D415="","",COUNTIF($R$2:R415,R415))</f>
        <v/>
      </c>
      <c r="T415" s="5" t="str">
        <f t="shared" si="93"/>
        <v/>
      </c>
      <c r="U415" s="35" t="str">
        <f>IF(AND(S415=4,K415="M",NOT(O415="Unattached")),SUMIF(R$2:R415,R415,L$2:L415),"")</f>
        <v/>
      </c>
      <c r="V415" s="5" t="str">
        <f t="shared" si="94"/>
        <v/>
      </c>
      <c r="W415" s="35" t="str">
        <f>IF(AND(S415=3,K415="F",NOT(O415="Unattached")),SUMIF(R$2:R415,R415,L$2:L415),"")</f>
        <v/>
      </c>
      <c r="X415" s="6" t="str">
        <f t="shared" si="85"/>
        <v/>
      </c>
      <c r="Y415" s="6" t="str">
        <f t="shared" si="90"/>
        <v/>
      </c>
      <c r="Z415" s="33" t="str">
        <f t="shared" si="86"/>
        <v xml:space="preserve"> </v>
      </c>
      <c r="AA415" s="33" t="str">
        <f>IF(K415="M",IF(S415&lt;&gt;4,"",VLOOKUP(CONCATENATE(R415," ",(S415-3)),$Z$2:AD415,5,0)),IF(S415&lt;&gt;3,"",VLOOKUP(CONCATENATE(R415," ",(S415-2)),$Z$2:AD415,5,0)))</f>
        <v/>
      </c>
      <c r="AB415" s="33" t="str">
        <f>IF(K415="M",IF(S415&lt;&gt;4,"",VLOOKUP(CONCATENATE(R415," ",(S415-2)),$Z$2:AD415,5,0)),IF(S415&lt;&gt;3,"",VLOOKUP(CONCATENATE(R415," ",(S415-1)),$Z$2:AD415,5,0)))</f>
        <v/>
      </c>
      <c r="AC415" s="33" t="str">
        <f>IF(K415="M",IF(S415&lt;&gt;4,"",VLOOKUP(CONCATENATE(R415," ",(S415-1)),$Z$2:AD415,5,0)),IF(S415&lt;&gt;3,"",VLOOKUP(CONCATENATE(R415," ",(S415)),$Z$2:AD415,5,0)))</f>
        <v/>
      </c>
      <c r="AD415" s="33" t="str">
        <f t="shared" si="91"/>
        <v/>
      </c>
    </row>
    <row r="416" spans="1:30" x14ac:dyDescent="0.25">
      <c r="A416" s="65" t="str">
        <f t="shared" si="83"/>
        <v/>
      </c>
      <c r="B416" s="65" t="str">
        <f t="shared" si="84"/>
        <v/>
      </c>
      <c r="C416" s="103">
        <v>415</v>
      </c>
      <c r="D416" s="99"/>
      <c r="E416" s="100">
        <f t="shared" si="92"/>
        <v>1</v>
      </c>
      <c r="F416" s="100"/>
      <c r="G416" s="100"/>
      <c r="H416" s="107" t="str">
        <f t="shared" si="87"/>
        <v/>
      </c>
      <c r="I416" s="108" t="str">
        <f>IF(D416="","",VLOOKUP(D416,ENTRANTS!$A$1:$H$1000,2,0))</f>
        <v/>
      </c>
      <c r="J416" s="108" t="str">
        <f>IF(D416="","",VLOOKUP(D416,ENTRANTS!$A$1:$H$1000,3,0))</f>
        <v/>
      </c>
      <c r="K416" s="103" t="str">
        <f>IF(D416="","",LEFT(VLOOKUP(D416,ENTRANTS!$A$1:$H$1000,5,0),1))</f>
        <v/>
      </c>
      <c r="L416" s="103" t="str">
        <f>IF(D416="","",COUNTIF($K$2:K416,K416))</f>
        <v/>
      </c>
      <c r="M416" s="103" t="str">
        <f>IF(D416="","",VLOOKUP(D416,ENTRANTS!$A$1:$H$1000,4,0))</f>
        <v/>
      </c>
      <c r="N416" s="103" t="str">
        <f>IF(D416="","",COUNTIF($M$2:M416,M416))</f>
        <v/>
      </c>
      <c r="O416" s="108" t="str">
        <f>IF(D416="","",VLOOKUP(D416,ENTRANTS!$A$1:$H$1000,6,0))</f>
        <v/>
      </c>
      <c r="P416" s="86" t="str">
        <f t="shared" si="88"/>
        <v/>
      </c>
      <c r="Q416" s="31"/>
      <c r="R416" s="3" t="str">
        <f t="shared" si="89"/>
        <v/>
      </c>
      <c r="S416" s="4" t="str">
        <f>IF(D416="","",COUNTIF($R$2:R416,R416))</f>
        <v/>
      </c>
      <c r="T416" s="5" t="str">
        <f t="shared" si="93"/>
        <v/>
      </c>
      <c r="U416" s="35" t="str">
        <f>IF(AND(S416=4,K416="M",NOT(O416="Unattached")),SUMIF(R$2:R416,R416,L$2:L416),"")</f>
        <v/>
      </c>
      <c r="V416" s="5" t="str">
        <f t="shared" si="94"/>
        <v/>
      </c>
      <c r="W416" s="35" t="str">
        <f>IF(AND(S416=3,K416="F",NOT(O416="Unattached")),SUMIF(R$2:R416,R416,L$2:L416),"")</f>
        <v/>
      </c>
      <c r="X416" s="6" t="str">
        <f t="shared" si="85"/>
        <v/>
      </c>
      <c r="Y416" s="6" t="str">
        <f t="shared" si="90"/>
        <v/>
      </c>
      <c r="Z416" s="33" t="str">
        <f t="shared" si="86"/>
        <v xml:space="preserve"> </v>
      </c>
      <c r="AA416" s="33" t="str">
        <f>IF(K416="M",IF(S416&lt;&gt;4,"",VLOOKUP(CONCATENATE(R416," ",(S416-3)),$Z$2:AD416,5,0)),IF(S416&lt;&gt;3,"",VLOOKUP(CONCATENATE(R416," ",(S416-2)),$Z$2:AD416,5,0)))</f>
        <v/>
      </c>
      <c r="AB416" s="33" t="str">
        <f>IF(K416="M",IF(S416&lt;&gt;4,"",VLOOKUP(CONCATENATE(R416," ",(S416-2)),$Z$2:AD416,5,0)),IF(S416&lt;&gt;3,"",VLOOKUP(CONCATENATE(R416," ",(S416-1)),$Z$2:AD416,5,0)))</f>
        <v/>
      </c>
      <c r="AC416" s="33" t="str">
        <f>IF(K416="M",IF(S416&lt;&gt;4,"",VLOOKUP(CONCATENATE(R416," ",(S416-1)),$Z$2:AD416,5,0)),IF(S416&lt;&gt;3,"",VLOOKUP(CONCATENATE(R416," ",(S416)),$Z$2:AD416,5,0)))</f>
        <v/>
      </c>
      <c r="AD416" s="33" t="str">
        <f t="shared" si="91"/>
        <v/>
      </c>
    </row>
    <row r="417" spans="1:30" x14ac:dyDescent="0.25">
      <c r="A417" s="65" t="str">
        <f t="shared" si="83"/>
        <v/>
      </c>
      <c r="B417" s="65" t="str">
        <f t="shared" si="84"/>
        <v/>
      </c>
      <c r="C417" s="103">
        <v>416</v>
      </c>
      <c r="D417" s="99"/>
      <c r="E417" s="100">
        <f t="shared" si="92"/>
        <v>1</v>
      </c>
      <c r="F417" s="100"/>
      <c r="G417" s="100"/>
      <c r="H417" s="107" t="str">
        <f t="shared" si="87"/>
        <v/>
      </c>
      <c r="I417" s="108" t="str">
        <f>IF(D417="","",VLOOKUP(D417,ENTRANTS!$A$1:$H$1000,2,0))</f>
        <v/>
      </c>
      <c r="J417" s="108" t="str">
        <f>IF(D417="","",VLOOKUP(D417,ENTRANTS!$A$1:$H$1000,3,0))</f>
        <v/>
      </c>
      <c r="K417" s="103" t="str">
        <f>IF(D417="","",LEFT(VLOOKUP(D417,ENTRANTS!$A$1:$H$1000,5,0),1))</f>
        <v/>
      </c>
      <c r="L417" s="103" t="str">
        <f>IF(D417="","",COUNTIF($K$2:K417,K417))</f>
        <v/>
      </c>
      <c r="M417" s="103" t="str">
        <f>IF(D417="","",VLOOKUP(D417,ENTRANTS!$A$1:$H$1000,4,0))</f>
        <v/>
      </c>
      <c r="N417" s="103" t="str">
        <f>IF(D417="","",COUNTIF($M$2:M417,M417))</f>
        <v/>
      </c>
      <c r="O417" s="108" t="str">
        <f>IF(D417="","",VLOOKUP(D417,ENTRANTS!$A$1:$H$1000,6,0))</f>
        <v/>
      </c>
      <c r="P417" s="86" t="str">
        <f t="shared" si="88"/>
        <v/>
      </c>
      <c r="Q417" s="31"/>
      <c r="R417" s="3" t="str">
        <f t="shared" si="89"/>
        <v/>
      </c>
      <c r="S417" s="4" t="str">
        <f>IF(D417="","",COUNTIF($R$2:R417,R417))</f>
        <v/>
      </c>
      <c r="T417" s="5" t="str">
        <f t="shared" si="93"/>
        <v/>
      </c>
      <c r="U417" s="35" t="str">
        <f>IF(AND(S417=4,K417="M",NOT(O417="Unattached")),SUMIF(R$2:R417,R417,L$2:L417),"")</f>
        <v/>
      </c>
      <c r="V417" s="5" t="str">
        <f t="shared" si="94"/>
        <v/>
      </c>
      <c r="W417" s="35" t="str">
        <f>IF(AND(S417=3,K417="F",NOT(O417="Unattached")),SUMIF(R$2:R417,R417,L$2:L417),"")</f>
        <v/>
      </c>
      <c r="X417" s="6" t="str">
        <f t="shared" si="85"/>
        <v/>
      </c>
      <c r="Y417" s="6" t="str">
        <f t="shared" si="90"/>
        <v/>
      </c>
      <c r="Z417" s="33" t="str">
        <f t="shared" si="86"/>
        <v xml:space="preserve"> </v>
      </c>
      <c r="AA417" s="33" t="str">
        <f>IF(K417="M",IF(S417&lt;&gt;4,"",VLOOKUP(CONCATENATE(R417," ",(S417-3)),$Z$2:AD417,5,0)),IF(S417&lt;&gt;3,"",VLOOKUP(CONCATENATE(R417," ",(S417-2)),$Z$2:AD417,5,0)))</f>
        <v/>
      </c>
      <c r="AB417" s="33" t="str">
        <f>IF(K417="M",IF(S417&lt;&gt;4,"",VLOOKUP(CONCATENATE(R417," ",(S417-2)),$Z$2:AD417,5,0)),IF(S417&lt;&gt;3,"",VLOOKUP(CONCATENATE(R417," ",(S417-1)),$Z$2:AD417,5,0)))</f>
        <v/>
      </c>
      <c r="AC417" s="33" t="str">
        <f>IF(K417="M",IF(S417&lt;&gt;4,"",VLOOKUP(CONCATENATE(R417," ",(S417-1)),$Z$2:AD417,5,0)),IF(S417&lt;&gt;3,"",VLOOKUP(CONCATENATE(R417," ",(S417)),$Z$2:AD417,5,0)))</f>
        <v/>
      </c>
      <c r="AD417" s="33" t="str">
        <f t="shared" si="91"/>
        <v/>
      </c>
    </row>
    <row r="418" spans="1:30" x14ac:dyDescent="0.25">
      <c r="A418" s="65" t="str">
        <f t="shared" si="83"/>
        <v/>
      </c>
      <c r="B418" s="65" t="str">
        <f t="shared" si="84"/>
        <v/>
      </c>
      <c r="C418" s="103">
        <v>417</v>
      </c>
      <c r="D418" s="99"/>
      <c r="E418" s="100">
        <f t="shared" si="92"/>
        <v>1</v>
      </c>
      <c r="F418" s="100"/>
      <c r="G418" s="100"/>
      <c r="H418" s="107" t="str">
        <f t="shared" si="87"/>
        <v/>
      </c>
      <c r="I418" s="108" t="str">
        <f>IF(D418="","",VLOOKUP(D418,ENTRANTS!$A$1:$H$1000,2,0))</f>
        <v/>
      </c>
      <c r="J418" s="108" t="str">
        <f>IF(D418="","",VLOOKUP(D418,ENTRANTS!$A$1:$H$1000,3,0))</f>
        <v/>
      </c>
      <c r="K418" s="103" t="str">
        <f>IF(D418="","",LEFT(VLOOKUP(D418,ENTRANTS!$A$1:$H$1000,5,0),1))</f>
        <v/>
      </c>
      <c r="L418" s="103" t="str">
        <f>IF(D418="","",COUNTIF($K$2:K418,K418))</f>
        <v/>
      </c>
      <c r="M418" s="103" t="str">
        <f>IF(D418="","",VLOOKUP(D418,ENTRANTS!$A$1:$H$1000,4,0))</f>
        <v/>
      </c>
      <c r="N418" s="103" t="str">
        <f>IF(D418="","",COUNTIF($M$2:M418,M418))</f>
        <v/>
      </c>
      <c r="O418" s="108" t="str">
        <f>IF(D418="","",VLOOKUP(D418,ENTRANTS!$A$1:$H$1000,6,0))</f>
        <v/>
      </c>
      <c r="P418" s="86" t="str">
        <f t="shared" si="88"/>
        <v/>
      </c>
      <c r="Q418" s="31"/>
      <c r="R418" s="3" t="str">
        <f t="shared" si="89"/>
        <v/>
      </c>
      <c r="S418" s="4" t="str">
        <f>IF(D418="","",COUNTIF($R$2:R418,R418))</f>
        <v/>
      </c>
      <c r="T418" s="5" t="str">
        <f t="shared" si="93"/>
        <v/>
      </c>
      <c r="U418" s="35" t="str">
        <f>IF(AND(S418=4,K418="M",NOT(O418="Unattached")),SUMIF(R$2:R418,R418,L$2:L418),"")</f>
        <v/>
      </c>
      <c r="V418" s="5" t="str">
        <f t="shared" si="94"/>
        <v/>
      </c>
      <c r="W418" s="35" t="str">
        <f>IF(AND(S418=3,K418="F",NOT(O418="Unattached")),SUMIF(R$2:R418,R418,L$2:L418),"")</f>
        <v/>
      </c>
      <c r="X418" s="6" t="str">
        <f t="shared" si="85"/>
        <v/>
      </c>
      <c r="Y418" s="6" t="str">
        <f t="shared" si="90"/>
        <v/>
      </c>
      <c r="Z418" s="33" t="str">
        <f t="shared" si="86"/>
        <v xml:space="preserve"> </v>
      </c>
      <c r="AA418" s="33" t="str">
        <f>IF(K418="M",IF(S418&lt;&gt;4,"",VLOOKUP(CONCATENATE(R418," ",(S418-3)),$Z$2:AD418,5,0)),IF(S418&lt;&gt;3,"",VLOOKUP(CONCATENATE(R418," ",(S418-2)),$Z$2:AD418,5,0)))</f>
        <v/>
      </c>
      <c r="AB418" s="33" t="str">
        <f>IF(K418="M",IF(S418&lt;&gt;4,"",VLOOKUP(CONCATENATE(R418," ",(S418-2)),$Z$2:AD418,5,0)),IF(S418&lt;&gt;3,"",VLOOKUP(CONCATENATE(R418," ",(S418-1)),$Z$2:AD418,5,0)))</f>
        <v/>
      </c>
      <c r="AC418" s="33" t="str">
        <f>IF(K418="M",IF(S418&lt;&gt;4,"",VLOOKUP(CONCATENATE(R418," ",(S418-1)),$Z$2:AD418,5,0)),IF(S418&lt;&gt;3,"",VLOOKUP(CONCATENATE(R418," ",(S418)),$Z$2:AD418,5,0)))</f>
        <v/>
      </c>
      <c r="AD418" s="33" t="str">
        <f t="shared" si="91"/>
        <v/>
      </c>
    </row>
    <row r="419" spans="1:30" x14ac:dyDescent="0.25">
      <c r="A419" s="65" t="str">
        <f t="shared" si="83"/>
        <v/>
      </c>
      <c r="B419" s="65" t="str">
        <f t="shared" si="84"/>
        <v/>
      </c>
      <c r="C419" s="103">
        <v>418</v>
      </c>
      <c r="D419" s="99"/>
      <c r="E419" s="100">
        <f t="shared" si="92"/>
        <v>1</v>
      </c>
      <c r="F419" s="100"/>
      <c r="G419" s="100"/>
      <c r="H419" s="107" t="str">
        <f t="shared" si="87"/>
        <v/>
      </c>
      <c r="I419" s="108" t="str">
        <f>IF(D419="","",VLOOKUP(D419,ENTRANTS!$A$1:$H$1000,2,0))</f>
        <v/>
      </c>
      <c r="J419" s="108" t="str">
        <f>IF(D419="","",VLOOKUP(D419,ENTRANTS!$A$1:$H$1000,3,0))</f>
        <v/>
      </c>
      <c r="K419" s="103" t="str">
        <f>IF(D419="","",LEFT(VLOOKUP(D419,ENTRANTS!$A$1:$H$1000,5,0),1))</f>
        <v/>
      </c>
      <c r="L419" s="103" t="str">
        <f>IF(D419="","",COUNTIF($K$2:K419,K419))</f>
        <v/>
      </c>
      <c r="M419" s="103" t="str">
        <f>IF(D419="","",VLOOKUP(D419,ENTRANTS!$A$1:$H$1000,4,0))</f>
        <v/>
      </c>
      <c r="N419" s="103" t="str">
        <f>IF(D419="","",COUNTIF($M$2:M419,M419))</f>
        <v/>
      </c>
      <c r="O419" s="108" t="str">
        <f>IF(D419="","",VLOOKUP(D419,ENTRANTS!$A$1:$H$1000,6,0))</f>
        <v/>
      </c>
      <c r="P419" s="86" t="str">
        <f t="shared" si="88"/>
        <v/>
      </c>
      <c r="Q419" s="31"/>
      <c r="R419" s="3" t="str">
        <f t="shared" si="89"/>
        <v/>
      </c>
      <c r="S419" s="4" t="str">
        <f>IF(D419="","",COUNTIF($R$2:R419,R419))</f>
        <v/>
      </c>
      <c r="T419" s="5" t="str">
        <f t="shared" si="93"/>
        <v/>
      </c>
      <c r="U419" s="35" t="str">
        <f>IF(AND(S419=4,K419="M",NOT(O419="Unattached")),SUMIF(R$2:R419,R419,L$2:L419),"")</f>
        <v/>
      </c>
      <c r="V419" s="5" t="str">
        <f t="shared" si="94"/>
        <v/>
      </c>
      <c r="W419" s="35" t="str">
        <f>IF(AND(S419=3,K419="F",NOT(O419="Unattached")),SUMIF(R$2:R419,R419,L$2:L419),"")</f>
        <v/>
      </c>
      <c r="X419" s="6" t="str">
        <f t="shared" si="85"/>
        <v/>
      </c>
      <c r="Y419" s="6" t="str">
        <f t="shared" si="90"/>
        <v/>
      </c>
      <c r="Z419" s="33" t="str">
        <f t="shared" si="86"/>
        <v xml:space="preserve"> </v>
      </c>
      <c r="AA419" s="33" t="str">
        <f>IF(K419="M",IF(S419&lt;&gt;4,"",VLOOKUP(CONCATENATE(R419," ",(S419-3)),$Z$2:AD419,5,0)),IF(S419&lt;&gt;3,"",VLOOKUP(CONCATENATE(R419," ",(S419-2)),$Z$2:AD419,5,0)))</f>
        <v/>
      </c>
      <c r="AB419" s="33" t="str">
        <f>IF(K419="M",IF(S419&lt;&gt;4,"",VLOOKUP(CONCATENATE(R419," ",(S419-2)),$Z$2:AD419,5,0)),IF(S419&lt;&gt;3,"",VLOOKUP(CONCATENATE(R419," ",(S419-1)),$Z$2:AD419,5,0)))</f>
        <v/>
      </c>
      <c r="AC419" s="33" t="str">
        <f>IF(K419="M",IF(S419&lt;&gt;4,"",VLOOKUP(CONCATENATE(R419," ",(S419-1)),$Z$2:AD419,5,0)),IF(S419&lt;&gt;3,"",VLOOKUP(CONCATENATE(R419," ",(S419)),$Z$2:AD419,5,0)))</f>
        <v/>
      </c>
      <c r="AD419" s="33" t="str">
        <f t="shared" si="91"/>
        <v/>
      </c>
    </row>
    <row r="420" spans="1:30" x14ac:dyDescent="0.25">
      <c r="A420" s="65" t="str">
        <f t="shared" si="83"/>
        <v/>
      </c>
      <c r="B420" s="65" t="str">
        <f t="shared" si="84"/>
        <v/>
      </c>
      <c r="C420" s="103">
        <v>419</v>
      </c>
      <c r="D420" s="99"/>
      <c r="E420" s="100">
        <f t="shared" si="92"/>
        <v>1</v>
      </c>
      <c r="F420" s="100"/>
      <c r="G420" s="100"/>
      <c r="H420" s="107" t="str">
        <f t="shared" si="87"/>
        <v/>
      </c>
      <c r="I420" s="108" t="str">
        <f>IF(D420="","",VLOOKUP(D420,ENTRANTS!$A$1:$H$1000,2,0))</f>
        <v/>
      </c>
      <c r="J420" s="108" t="str">
        <f>IF(D420="","",VLOOKUP(D420,ENTRANTS!$A$1:$H$1000,3,0))</f>
        <v/>
      </c>
      <c r="K420" s="103" t="str">
        <f>IF(D420="","",LEFT(VLOOKUP(D420,ENTRANTS!$A$1:$H$1000,5,0),1))</f>
        <v/>
      </c>
      <c r="L420" s="103" t="str">
        <f>IF(D420="","",COUNTIF($K$2:K420,K420))</f>
        <v/>
      </c>
      <c r="M420" s="103" t="str">
        <f>IF(D420="","",VLOOKUP(D420,ENTRANTS!$A$1:$H$1000,4,0))</f>
        <v/>
      </c>
      <c r="N420" s="103" t="str">
        <f>IF(D420="","",COUNTIF($M$2:M420,M420))</f>
        <v/>
      </c>
      <c r="O420" s="108" t="str">
        <f>IF(D420="","",VLOOKUP(D420,ENTRANTS!$A$1:$H$1000,6,0))</f>
        <v/>
      </c>
      <c r="P420" s="86" t="str">
        <f t="shared" si="88"/>
        <v/>
      </c>
      <c r="Q420" s="31"/>
      <c r="R420" s="3" t="str">
        <f t="shared" si="89"/>
        <v/>
      </c>
      <c r="S420" s="4" t="str">
        <f>IF(D420="","",COUNTIF($R$2:R420,R420))</f>
        <v/>
      </c>
      <c r="T420" s="5" t="str">
        <f t="shared" si="93"/>
        <v/>
      </c>
      <c r="U420" s="35" t="str">
        <f>IF(AND(S420=4,K420="M",NOT(O420="Unattached")),SUMIF(R$2:R420,R420,L$2:L420),"")</f>
        <v/>
      </c>
      <c r="V420" s="5" t="str">
        <f t="shared" si="94"/>
        <v/>
      </c>
      <c r="W420" s="35" t="str">
        <f>IF(AND(S420=3,K420="F",NOT(O420="Unattached")),SUMIF(R$2:R420,R420,L$2:L420),"")</f>
        <v/>
      </c>
      <c r="X420" s="6" t="str">
        <f t="shared" si="85"/>
        <v/>
      </c>
      <c r="Y420" s="6" t="str">
        <f t="shared" si="90"/>
        <v/>
      </c>
      <c r="Z420" s="33" t="str">
        <f t="shared" si="86"/>
        <v xml:space="preserve"> </v>
      </c>
      <c r="AA420" s="33" t="str">
        <f>IF(K420="M",IF(S420&lt;&gt;4,"",VLOOKUP(CONCATENATE(R420," ",(S420-3)),$Z$2:AD420,5,0)),IF(S420&lt;&gt;3,"",VLOOKUP(CONCATENATE(R420," ",(S420-2)),$Z$2:AD420,5,0)))</f>
        <v/>
      </c>
      <c r="AB420" s="33" t="str">
        <f>IF(K420="M",IF(S420&lt;&gt;4,"",VLOOKUP(CONCATENATE(R420," ",(S420-2)),$Z$2:AD420,5,0)),IF(S420&lt;&gt;3,"",VLOOKUP(CONCATENATE(R420," ",(S420-1)),$Z$2:AD420,5,0)))</f>
        <v/>
      </c>
      <c r="AC420" s="33" t="str">
        <f>IF(K420="M",IF(S420&lt;&gt;4,"",VLOOKUP(CONCATENATE(R420," ",(S420-1)),$Z$2:AD420,5,0)),IF(S420&lt;&gt;3,"",VLOOKUP(CONCATENATE(R420," ",(S420)),$Z$2:AD420,5,0)))</f>
        <v/>
      </c>
      <c r="AD420" s="33" t="str">
        <f t="shared" si="91"/>
        <v/>
      </c>
    </row>
    <row r="421" spans="1:30" x14ac:dyDescent="0.25">
      <c r="A421" s="65" t="str">
        <f t="shared" si="83"/>
        <v/>
      </c>
      <c r="B421" s="65" t="str">
        <f t="shared" si="84"/>
        <v/>
      </c>
      <c r="C421" s="103">
        <v>420</v>
      </c>
      <c r="D421" s="99"/>
      <c r="E421" s="100">
        <f t="shared" si="92"/>
        <v>1</v>
      </c>
      <c r="F421" s="100"/>
      <c r="G421" s="100"/>
      <c r="H421" s="107" t="str">
        <f t="shared" si="87"/>
        <v/>
      </c>
      <c r="I421" s="108" t="str">
        <f>IF(D421="","",VLOOKUP(D421,ENTRANTS!$A$1:$H$1000,2,0))</f>
        <v/>
      </c>
      <c r="J421" s="108" t="str">
        <f>IF(D421="","",VLOOKUP(D421,ENTRANTS!$A$1:$H$1000,3,0))</f>
        <v/>
      </c>
      <c r="K421" s="103" t="str">
        <f>IF(D421="","",LEFT(VLOOKUP(D421,ENTRANTS!$A$1:$H$1000,5,0),1))</f>
        <v/>
      </c>
      <c r="L421" s="103" t="str">
        <f>IF(D421="","",COUNTIF($K$2:K421,K421))</f>
        <v/>
      </c>
      <c r="M421" s="103" t="str">
        <f>IF(D421="","",VLOOKUP(D421,ENTRANTS!$A$1:$H$1000,4,0))</f>
        <v/>
      </c>
      <c r="N421" s="103" t="str">
        <f>IF(D421="","",COUNTIF($M$2:M421,M421))</f>
        <v/>
      </c>
      <c r="O421" s="108" t="str">
        <f>IF(D421="","",VLOOKUP(D421,ENTRANTS!$A$1:$H$1000,6,0))</f>
        <v/>
      </c>
      <c r="P421" s="86" t="str">
        <f t="shared" si="88"/>
        <v/>
      </c>
      <c r="Q421" s="31"/>
      <c r="R421" s="3" t="str">
        <f t="shared" si="89"/>
        <v/>
      </c>
      <c r="S421" s="4" t="str">
        <f>IF(D421="","",COUNTIF($R$2:R421,R421))</f>
        <v/>
      </c>
      <c r="T421" s="5" t="str">
        <f t="shared" si="93"/>
        <v/>
      </c>
      <c r="U421" s="35" t="str">
        <f>IF(AND(S421=4,K421="M",NOT(O421="Unattached")),SUMIF(R$2:R421,R421,L$2:L421),"")</f>
        <v/>
      </c>
      <c r="V421" s="5" t="str">
        <f t="shared" si="94"/>
        <v/>
      </c>
      <c r="W421" s="35" t="str">
        <f>IF(AND(S421=3,K421="F",NOT(O421="Unattached")),SUMIF(R$2:R421,R421,L$2:L421),"")</f>
        <v/>
      </c>
      <c r="X421" s="6" t="str">
        <f t="shared" si="85"/>
        <v/>
      </c>
      <c r="Y421" s="6" t="str">
        <f t="shared" si="90"/>
        <v/>
      </c>
      <c r="Z421" s="33" t="str">
        <f t="shared" si="86"/>
        <v xml:space="preserve"> </v>
      </c>
      <c r="AA421" s="33" t="str">
        <f>IF(K421="M",IF(S421&lt;&gt;4,"",VLOOKUP(CONCATENATE(R421," ",(S421-3)),$Z$2:AD421,5,0)),IF(S421&lt;&gt;3,"",VLOOKUP(CONCATENATE(R421," ",(S421-2)),$Z$2:AD421,5,0)))</f>
        <v/>
      </c>
      <c r="AB421" s="33" t="str">
        <f>IF(K421="M",IF(S421&lt;&gt;4,"",VLOOKUP(CONCATENATE(R421," ",(S421-2)),$Z$2:AD421,5,0)),IF(S421&lt;&gt;3,"",VLOOKUP(CONCATENATE(R421," ",(S421-1)),$Z$2:AD421,5,0)))</f>
        <v/>
      </c>
      <c r="AC421" s="33" t="str">
        <f>IF(K421="M",IF(S421&lt;&gt;4,"",VLOOKUP(CONCATENATE(R421," ",(S421-1)),$Z$2:AD421,5,0)),IF(S421&lt;&gt;3,"",VLOOKUP(CONCATENATE(R421," ",(S421)),$Z$2:AD421,5,0)))</f>
        <v/>
      </c>
      <c r="AD421" s="33" t="str">
        <f t="shared" si="91"/>
        <v/>
      </c>
    </row>
    <row r="422" spans="1:30" x14ac:dyDescent="0.25">
      <c r="A422" s="65" t="str">
        <f t="shared" si="83"/>
        <v/>
      </c>
      <c r="B422" s="65" t="str">
        <f t="shared" si="84"/>
        <v/>
      </c>
      <c r="C422" s="103">
        <v>421</v>
      </c>
      <c r="D422" s="99"/>
      <c r="E422" s="100">
        <f t="shared" si="92"/>
        <v>1</v>
      </c>
      <c r="F422" s="100"/>
      <c r="G422" s="100"/>
      <c r="H422" s="107" t="str">
        <f t="shared" si="87"/>
        <v/>
      </c>
      <c r="I422" s="108" t="str">
        <f>IF(D422="","",VLOOKUP(D422,ENTRANTS!$A$1:$H$1000,2,0))</f>
        <v/>
      </c>
      <c r="J422" s="108" t="str">
        <f>IF(D422="","",VLOOKUP(D422,ENTRANTS!$A$1:$H$1000,3,0))</f>
        <v/>
      </c>
      <c r="K422" s="103" t="str">
        <f>IF(D422="","",LEFT(VLOOKUP(D422,ENTRANTS!$A$1:$H$1000,5,0),1))</f>
        <v/>
      </c>
      <c r="L422" s="103" t="str">
        <f>IF(D422="","",COUNTIF($K$2:K422,K422))</f>
        <v/>
      </c>
      <c r="M422" s="103" t="str">
        <f>IF(D422="","",VLOOKUP(D422,ENTRANTS!$A$1:$H$1000,4,0))</f>
        <v/>
      </c>
      <c r="N422" s="103" t="str">
        <f>IF(D422="","",COUNTIF($M$2:M422,M422))</f>
        <v/>
      </c>
      <c r="O422" s="108" t="str">
        <f>IF(D422="","",VLOOKUP(D422,ENTRANTS!$A$1:$H$1000,6,0))</f>
        <v/>
      </c>
      <c r="P422" s="86" t="str">
        <f t="shared" si="88"/>
        <v/>
      </c>
      <c r="Q422" s="31"/>
      <c r="R422" s="3" t="str">
        <f t="shared" si="89"/>
        <v/>
      </c>
      <c r="S422" s="4" t="str">
        <f>IF(D422="","",COUNTIF($R$2:R422,R422))</f>
        <v/>
      </c>
      <c r="T422" s="5" t="str">
        <f t="shared" si="93"/>
        <v/>
      </c>
      <c r="U422" s="35" t="str">
        <f>IF(AND(S422=4,K422="M",NOT(O422="Unattached")),SUMIF(R$2:R422,R422,L$2:L422),"")</f>
        <v/>
      </c>
      <c r="V422" s="5" t="str">
        <f t="shared" si="94"/>
        <v/>
      </c>
      <c r="W422" s="35" t="str">
        <f>IF(AND(S422=3,K422="F",NOT(O422="Unattached")),SUMIF(R$2:R422,R422,L$2:L422),"")</f>
        <v/>
      </c>
      <c r="X422" s="6" t="str">
        <f t="shared" si="85"/>
        <v/>
      </c>
      <c r="Y422" s="6" t="str">
        <f t="shared" si="90"/>
        <v/>
      </c>
      <c r="Z422" s="33" t="str">
        <f t="shared" si="86"/>
        <v xml:space="preserve"> </v>
      </c>
      <c r="AA422" s="33" t="str">
        <f>IF(K422="M",IF(S422&lt;&gt;4,"",VLOOKUP(CONCATENATE(R422," ",(S422-3)),$Z$2:AD422,5,0)),IF(S422&lt;&gt;3,"",VLOOKUP(CONCATENATE(R422," ",(S422-2)),$Z$2:AD422,5,0)))</f>
        <v/>
      </c>
      <c r="AB422" s="33" t="str">
        <f>IF(K422="M",IF(S422&lt;&gt;4,"",VLOOKUP(CONCATENATE(R422," ",(S422-2)),$Z$2:AD422,5,0)),IF(S422&lt;&gt;3,"",VLOOKUP(CONCATENATE(R422," ",(S422-1)),$Z$2:AD422,5,0)))</f>
        <v/>
      </c>
      <c r="AC422" s="33" t="str">
        <f>IF(K422="M",IF(S422&lt;&gt;4,"",VLOOKUP(CONCATENATE(R422," ",(S422-1)),$Z$2:AD422,5,0)),IF(S422&lt;&gt;3,"",VLOOKUP(CONCATENATE(R422," ",(S422)),$Z$2:AD422,5,0)))</f>
        <v/>
      </c>
      <c r="AD422" s="33" t="str">
        <f t="shared" si="91"/>
        <v/>
      </c>
    </row>
    <row r="423" spans="1:30" x14ac:dyDescent="0.25">
      <c r="A423" s="65" t="str">
        <f t="shared" si="83"/>
        <v/>
      </c>
      <c r="B423" s="65" t="str">
        <f t="shared" si="84"/>
        <v/>
      </c>
      <c r="C423" s="103">
        <v>422</v>
      </c>
      <c r="D423" s="99"/>
      <c r="E423" s="100">
        <f t="shared" si="92"/>
        <v>1</v>
      </c>
      <c r="F423" s="100"/>
      <c r="G423" s="100"/>
      <c r="H423" s="107" t="str">
        <f t="shared" si="87"/>
        <v/>
      </c>
      <c r="I423" s="108" t="str">
        <f>IF(D423="","",VLOOKUP(D423,ENTRANTS!$A$1:$H$1000,2,0))</f>
        <v/>
      </c>
      <c r="J423" s="108" t="str">
        <f>IF(D423="","",VLOOKUP(D423,ENTRANTS!$A$1:$H$1000,3,0))</f>
        <v/>
      </c>
      <c r="K423" s="103" t="str">
        <f>IF(D423="","",LEFT(VLOOKUP(D423,ENTRANTS!$A$1:$H$1000,5,0),1))</f>
        <v/>
      </c>
      <c r="L423" s="103" t="str">
        <f>IF(D423="","",COUNTIF($K$2:K423,K423))</f>
        <v/>
      </c>
      <c r="M423" s="103" t="str">
        <f>IF(D423="","",VLOOKUP(D423,ENTRANTS!$A$1:$H$1000,4,0))</f>
        <v/>
      </c>
      <c r="N423" s="103" t="str">
        <f>IF(D423="","",COUNTIF($M$2:M423,M423))</f>
        <v/>
      </c>
      <c r="O423" s="108" t="str">
        <f>IF(D423="","",VLOOKUP(D423,ENTRANTS!$A$1:$H$1000,6,0))</f>
        <v/>
      </c>
      <c r="P423" s="86" t="str">
        <f t="shared" si="88"/>
        <v/>
      </c>
      <c r="Q423" s="31"/>
      <c r="R423" s="3" t="str">
        <f t="shared" si="89"/>
        <v/>
      </c>
      <c r="S423" s="4" t="str">
        <f>IF(D423="","",COUNTIF($R$2:R423,R423))</f>
        <v/>
      </c>
      <c r="T423" s="5" t="str">
        <f t="shared" si="93"/>
        <v/>
      </c>
      <c r="U423" s="35" t="str">
        <f>IF(AND(S423=4,K423="M",NOT(O423="Unattached")),SUMIF(R$2:R423,R423,L$2:L423),"")</f>
        <v/>
      </c>
      <c r="V423" s="5" t="str">
        <f t="shared" si="94"/>
        <v/>
      </c>
      <c r="W423" s="35" t="str">
        <f>IF(AND(S423=3,K423="F",NOT(O423="Unattached")),SUMIF(R$2:R423,R423,L$2:L423),"")</f>
        <v/>
      </c>
      <c r="X423" s="6" t="str">
        <f t="shared" si="85"/>
        <v/>
      </c>
      <c r="Y423" s="6" t="str">
        <f t="shared" si="90"/>
        <v/>
      </c>
      <c r="Z423" s="33" t="str">
        <f t="shared" si="86"/>
        <v xml:space="preserve"> </v>
      </c>
      <c r="AA423" s="33" t="str">
        <f>IF(K423="M",IF(S423&lt;&gt;4,"",VLOOKUP(CONCATENATE(R423," ",(S423-3)),$Z$2:AD423,5,0)),IF(S423&lt;&gt;3,"",VLOOKUP(CONCATENATE(R423," ",(S423-2)),$Z$2:AD423,5,0)))</f>
        <v/>
      </c>
      <c r="AB423" s="33" t="str">
        <f>IF(K423="M",IF(S423&lt;&gt;4,"",VLOOKUP(CONCATENATE(R423," ",(S423-2)),$Z$2:AD423,5,0)),IF(S423&lt;&gt;3,"",VLOOKUP(CONCATENATE(R423," ",(S423-1)),$Z$2:AD423,5,0)))</f>
        <v/>
      </c>
      <c r="AC423" s="33" t="str">
        <f>IF(K423="M",IF(S423&lt;&gt;4,"",VLOOKUP(CONCATENATE(R423," ",(S423-1)),$Z$2:AD423,5,0)),IF(S423&lt;&gt;3,"",VLOOKUP(CONCATENATE(R423," ",(S423)),$Z$2:AD423,5,0)))</f>
        <v/>
      </c>
      <c r="AD423" s="33" t="str">
        <f t="shared" si="91"/>
        <v/>
      </c>
    </row>
    <row r="424" spans="1:30" x14ac:dyDescent="0.25">
      <c r="A424" s="65" t="str">
        <f t="shared" si="83"/>
        <v/>
      </c>
      <c r="B424" s="65" t="str">
        <f t="shared" si="84"/>
        <v/>
      </c>
      <c r="C424" s="103">
        <v>423</v>
      </c>
      <c r="D424" s="99"/>
      <c r="E424" s="100">
        <f t="shared" si="92"/>
        <v>1</v>
      </c>
      <c r="F424" s="100"/>
      <c r="G424" s="100"/>
      <c r="H424" s="107" t="str">
        <f t="shared" si="87"/>
        <v/>
      </c>
      <c r="I424" s="108" t="str">
        <f>IF(D424="","",VLOOKUP(D424,ENTRANTS!$A$1:$H$1000,2,0))</f>
        <v/>
      </c>
      <c r="J424" s="108" t="str">
        <f>IF(D424="","",VLOOKUP(D424,ENTRANTS!$A$1:$H$1000,3,0))</f>
        <v/>
      </c>
      <c r="K424" s="103" t="str">
        <f>IF(D424="","",LEFT(VLOOKUP(D424,ENTRANTS!$A$1:$H$1000,5,0),1))</f>
        <v/>
      </c>
      <c r="L424" s="103" t="str">
        <f>IF(D424="","",COUNTIF($K$2:K424,K424))</f>
        <v/>
      </c>
      <c r="M424" s="103" t="str">
        <f>IF(D424="","",VLOOKUP(D424,ENTRANTS!$A$1:$H$1000,4,0))</f>
        <v/>
      </c>
      <c r="N424" s="103" t="str">
        <f>IF(D424="","",COUNTIF($M$2:M424,M424))</f>
        <v/>
      </c>
      <c r="O424" s="108" t="str">
        <f>IF(D424="","",VLOOKUP(D424,ENTRANTS!$A$1:$H$1000,6,0))</f>
        <v/>
      </c>
      <c r="P424" s="86" t="str">
        <f t="shared" si="88"/>
        <v/>
      </c>
      <c r="Q424" s="31"/>
      <c r="R424" s="3" t="str">
        <f t="shared" si="89"/>
        <v/>
      </c>
      <c r="S424" s="4" t="str">
        <f>IF(D424="","",COUNTIF($R$2:R424,R424))</f>
        <v/>
      </c>
      <c r="T424" s="5" t="str">
        <f t="shared" si="93"/>
        <v/>
      </c>
      <c r="U424" s="35" t="str">
        <f>IF(AND(S424=4,K424="M",NOT(O424="Unattached")),SUMIF(R$2:R424,R424,L$2:L424),"")</f>
        <v/>
      </c>
      <c r="V424" s="5" t="str">
        <f t="shared" si="94"/>
        <v/>
      </c>
      <c r="W424" s="35" t="str">
        <f>IF(AND(S424=3,K424="F",NOT(O424="Unattached")),SUMIF(R$2:R424,R424,L$2:L424),"")</f>
        <v/>
      </c>
      <c r="X424" s="6" t="str">
        <f t="shared" si="85"/>
        <v/>
      </c>
      <c r="Y424" s="6" t="str">
        <f t="shared" si="90"/>
        <v/>
      </c>
      <c r="Z424" s="33" t="str">
        <f t="shared" si="86"/>
        <v xml:space="preserve"> </v>
      </c>
      <c r="AA424" s="33" t="str">
        <f>IF(K424="M",IF(S424&lt;&gt;4,"",VLOOKUP(CONCATENATE(R424," ",(S424-3)),$Z$2:AD424,5,0)),IF(S424&lt;&gt;3,"",VLOOKUP(CONCATENATE(R424," ",(S424-2)),$Z$2:AD424,5,0)))</f>
        <v/>
      </c>
      <c r="AB424" s="33" t="str">
        <f>IF(K424="M",IF(S424&lt;&gt;4,"",VLOOKUP(CONCATENATE(R424," ",(S424-2)),$Z$2:AD424,5,0)),IF(S424&lt;&gt;3,"",VLOOKUP(CONCATENATE(R424," ",(S424-1)),$Z$2:AD424,5,0)))</f>
        <v/>
      </c>
      <c r="AC424" s="33" t="str">
        <f>IF(K424="M",IF(S424&lt;&gt;4,"",VLOOKUP(CONCATENATE(R424," ",(S424-1)),$Z$2:AD424,5,0)),IF(S424&lt;&gt;3,"",VLOOKUP(CONCATENATE(R424," ",(S424)),$Z$2:AD424,5,0)))</f>
        <v/>
      </c>
      <c r="AD424" s="33" t="str">
        <f t="shared" si="91"/>
        <v/>
      </c>
    </row>
    <row r="425" spans="1:30" x14ac:dyDescent="0.25">
      <c r="A425" s="65" t="str">
        <f t="shared" si="83"/>
        <v/>
      </c>
      <c r="B425" s="65" t="str">
        <f t="shared" si="84"/>
        <v/>
      </c>
      <c r="C425" s="103">
        <v>424</v>
      </c>
      <c r="D425" s="99"/>
      <c r="E425" s="100">
        <f t="shared" si="92"/>
        <v>1</v>
      </c>
      <c r="F425" s="100"/>
      <c r="G425" s="100"/>
      <c r="H425" s="107" t="str">
        <f t="shared" si="87"/>
        <v/>
      </c>
      <c r="I425" s="108" t="str">
        <f>IF(D425="","",VLOOKUP(D425,ENTRANTS!$A$1:$H$1000,2,0))</f>
        <v/>
      </c>
      <c r="J425" s="108" t="str">
        <f>IF(D425="","",VLOOKUP(D425,ENTRANTS!$A$1:$H$1000,3,0))</f>
        <v/>
      </c>
      <c r="K425" s="103" t="str">
        <f>IF(D425="","",LEFT(VLOOKUP(D425,ENTRANTS!$A$1:$H$1000,5,0),1))</f>
        <v/>
      </c>
      <c r="L425" s="103" t="str">
        <f>IF(D425="","",COUNTIF($K$2:K425,K425))</f>
        <v/>
      </c>
      <c r="M425" s="103" t="str">
        <f>IF(D425="","",VLOOKUP(D425,ENTRANTS!$A$1:$H$1000,4,0))</f>
        <v/>
      </c>
      <c r="N425" s="103" t="str">
        <f>IF(D425="","",COUNTIF($M$2:M425,M425))</f>
        <v/>
      </c>
      <c r="O425" s="108" t="str">
        <f>IF(D425="","",VLOOKUP(D425,ENTRANTS!$A$1:$H$1000,6,0))</f>
        <v/>
      </c>
      <c r="P425" s="86" t="str">
        <f t="shared" si="88"/>
        <v/>
      </c>
      <c r="Q425" s="31"/>
      <c r="R425" s="3" t="str">
        <f t="shared" si="89"/>
        <v/>
      </c>
      <c r="S425" s="4" t="str">
        <f>IF(D425="","",COUNTIF($R$2:R425,R425))</f>
        <v/>
      </c>
      <c r="T425" s="5" t="str">
        <f t="shared" si="93"/>
        <v/>
      </c>
      <c r="U425" s="35" t="str">
        <f>IF(AND(S425=4,K425="M",NOT(O425="Unattached")),SUMIF(R$2:R425,R425,L$2:L425),"")</f>
        <v/>
      </c>
      <c r="V425" s="5" t="str">
        <f t="shared" si="94"/>
        <v/>
      </c>
      <c r="W425" s="35" t="str">
        <f>IF(AND(S425=3,K425="F",NOT(O425="Unattached")),SUMIF(R$2:R425,R425,L$2:L425),"")</f>
        <v/>
      </c>
      <c r="X425" s="6" t="str">
        <f t="shared" si="85"/>
        <v/>
      </c>
      <c r="Y425" s="6" t="str">
        <f t="shared" si="90"/>
        <v/>
      </c>
      <c r="Z425" s="33" t="str">
        <f t="shared" si="86"/>
        <v xml:space="preserve"> </v>
      </c>
      <c r="AA425" s="33" t="str">
        <f>IF(K425="M",IF(S425&lt;&gt;4,"",VLOOKUP(CONCATENATE(R425," ",(S425-3)),$Z$2:AD425,5,0)),IF(S425&lt;&gt;3,"",VLOOKUP(CONCATENATE(R425," ",(S425-2)),$Z$2:AD425,5,0)))</f>
        <v/>
      </c>
      <c r="AB425" s="33" t="str">
        <f>IF(K425="M",IF(S425&lt;&gt;4,"",VLOOKUP(CONCATENATE(R425," ",(S425-2)),$Z$2:AD425,5,0)),IF(S425&lt;&gt;3,"",VLOOKUP(CONCATENATE(R425," ",(S425-1)),$Z$2:AD425,5,0)))</f>
        <v/>
      </c>
      <c r="AC425" s="33" t="str">
        <f>IF(K425="M",IF(S425&lt;&gt;4,"",VLOOKUP(CONCATENATE(R425," ",(S425-1)),$Z$2:AD425,5,0)),IF(S425&lt;&gt;3,"",VLOOKUP(CONCATENATE(R425," ",(S425)),$Z$2:AD425,5,0)))</f>
        <v/>
      </c>
      <c r="AD425" s="33" t="str">
        <f t="shared" si="91"/>
        <v/>
      </c>
    </row>
    <row r="426" spans="1:30" x14ac:dyDescent="0.25">
      <c r="A426" s="65" t="str">
        <f t="shared" si="83"/>
        <v/>
      </c>
      <c r="B426" s="65" t="str">
        <f t="shared" si="84"/>
        <v/>
      </c>
      <c r="C426" s="103">
        <v>425</v>
      </c>
      <c r="D426" s="99"/>
      <c r="E426" s="100">
        <f t="shared" si="92"/>
        <v>1</v>
      </c>
      <c r="F426" s="100"/>
      <c r="G426" s="100"/>
      <c r="H426" s="107" t="str">
        <f t="shared" si="87"/>
        <v/>
      </c>
      <c r="I426" s="108" t="str">
        <f>IF(D426="","",VLOOKUP(D426,ENTRANTS!$A$1:$H$1000,2,0))</f>
        <v/>
      </c>
      <c r="J426" s="108" t="str">
        <f>IF(D426="","",VLOOKUP(D426,ENTRANTS!$A$1:$H$1000,3,0))</f>
        <v/>
      </c>
      <c r="K426" s="103" t="str">
        <f>IF(D426="","",LEFT(VLOOKUP(D426,ENTRANTS!$A$1:$H$1000,5,0),1))</f>
        <v/>
      </c>
      <c r="L426" s="103" t="str">
        <f>IF(D426="","",COUNTIF($K$2:K426,K426))</f>
        <v/>
      </c>
      <c r="M426" s="103" t="str">
        <f>IF(D426="","",VLOOKUP(D426,ENTRANTS!$A$1:$H$1000,4,0))</f>
        <v/>
      </c>
      <c r="N426" s="103" t="str">
        <f>IF(D426="","",COUNTIF($M$2:M426,M426))</f>
        <v/>
      </c>
      <c r="O426" s="108" t="str">
        <f>IF(D426="","",VLOOKUP(D426,ENTRANTS!$A$1:$H$1000,6,0))</f>
        <v/>
      </c>
      <c r="P426" s="86" t="str">
        <f t="shared" si="88"/>
        <v/>
      </c>
      <c r="Q426" s="31"/>
      <c r="R426" s="3" t="str">
        <f t="shared" si="89"/>
        <v/>
      </c>
      <c r="S426" s="4" t="str">
        <f>IF(D426="","",COUNTIF($R$2:R426,R426))</f>
        <v/>
      </c>
      <c r="T426" s="5" t="str">
        <f t="shared" si="93"/>
        <v/>
      </c>
      <c r="U426" s="35" t="str">
        <f>IF(AND(S426=4,K426="M",NOT(O426="Unattached")),SUMIF(R$2:R426,R426,L$2:L426),"")</f>
        <v/>
      </c>
      <c r="V426" s="5" t="str">
        <f t="shared" si="94"/>
        <v/>
      </c>
      <c r="W426" s="35" t="str">
        <f>IF(AND(S426=3,K426="F",NOT(O426="Unattached")),SUMIF(R$2:R426,R426,L$2:L426),"")</f>
        <v/>
      </c>
      <c r="X426" s="6" t="str">
        <f t="shared" si="85"/>
        <v/>
      </c>
      <c r="Y426" s="6" t="str">
        <f t="shared" si="90"/>
        <v/>
      </c>
      <c r="Z426" s="33" t="str">
        <f t="shared" si="86"/>
        <v xml:space="preserve"> </v>
      </c>
      <c r="AA426" s="33" t="str">
        <f>IF(K426="M",IF(S426&lt;&gt;4,"",VLOOKUP(CONCATENATE(R426," ",(S426-3)),$Z$2:AD426,5,0)),IF(S426&lt;&gt;3,"",VLOOKUP(CONCATENATE(R426," ",(S426-2)),$Z$2:AD426,5,0)))</f>
        <v/>
      </c>
      <c r="AB426" s="33" t="str">
        <f>IF(K426="M",IF(S426&lt;&gt;4,"",VLOOKUP(CONCATENATE(R426," ",(S426-2)),$Z$2:AD426,5,0)),IF(S426&lt;&gt;3,"",VLOOKUP(CONCATENATE(R426," ",(S426-1)),$Z$2:AD426,5,0)))</f>
        <v/>
      </c>
      <c r="AC426" s="33" t="str">
        <f>IF(K426="M",IF(S426&lt;&gt;4,"",VLOOKUP(CONCATENATE(R426," ",(S426-1)),$Z$2:AD426,5,0)),IF(S426&lt;&gt;3,"",VLOOKUP(CONCATENATE(R426," ",(S426)),$Z$2:AD426,5,0)))</f>
        <v/>
      </c>
      <c r="AD426" s="33" t="str">
        <f t="shared" si="91"/>
        <v/>
      </c>
    </row>
    <row r="427" spans="1:30" x14ac:dyDescent="0.25">
      <c r="A427" s="65" t="str">
        <f t="shared" si="83"/>
        <v/>
      </c>
      <c r="B427" s="65" t="str">
        <f t="shared" si="84"/>
        <v/>
      </c>
      <c r="C427" s="103">
        <v>426</v>
      </c>
      <c r="D427" s="99"/>
      <c r="E427" s="100">
        <f t="shared" si="92"/>
        <v>1</v>
      </c>
      <c r="F427" s="100"/>
      <c r="G427" s="100"/>
      <c r="H427" s="107" t="str">
        <f t="shared" si="87"/>
        <v/>
      </c>
      <c r="I427" s="108" t="str">
        <f>IF(D427="","",VLOOKUP(D427,ENTRANTS!$A$1:$H$1000,2,0))</f>
        <v/>
      </c>
      <c r="J427" s="108" t="str">
        <f>IF(D427="","",VLOOKUP(D427,ENTRANTS!$A$1:$H$1000,3,0))</f>
        <v/>
      </c>
      <c r="K427" s="103" t="str">
        <f>IF(D427="","",LEFT(VLOOKUP(D427,ENTRANTS!$A$1:$H$1000,5,0),1))</f>
        <v/>
      </c>
      <c r="L427" s="103" t="str">
        <f>IF(D427="","",COUNTIF($K$2:K427,K427))</f>
        <v/>
      </c>
      <c r="M427" s="103" t="str">
        <f>IF(D427="","",VLOOKUP(D427,ENTRANTS!$A$1:$H$1000,4,0))</f>
        <v/>
      </c>
      <c r="N427" s="103" t="str">
        <f>IF(D427="","",COUNTIF($M$2:M427,M427))</f>
        <v/>
      </c>
      <c r="O427" s="108" t="str">
        <f>IF(D427="","",VLOOKUP(D427,ENTRANTS!$A$1:$H$1000,6,0))</f>
        <v/>
      </c>
      <c r="P427" s="86" t="str">
        <f t="shared" si="88"/>
        <v/>
      </c>
      <c r="Q427" s="31"/>
      <c r="R427" s="3" t="str">
        <f t="shared" si="89"/>
        <v/>
      </c>
      <c r="S427" s="4" t="str">
        <f>IF(D427="","",COUNTIF($R$2:R427,R427))</f>
        <v/>
      </c>
      <c r="T427" s="5" t="str">
        <f t="shared" si="93"/>
        <v/>
      </c>
      <c r="U427" s="35" t="str">
        <f>IF(AND(S427=4,K427="M",NOT(O427="Unattached")),SUMIF(R$2:R427,R427,L$2:L427),"")</f>
        <v/>
      </c>
      <c r="V427" s="5" t="str">
        <f t="shared" si="94"/>
        <v/>
      </c>
      <c r="W427" s="35" t="str">
        <f>IF(AND(S427=3,K427="F",NOT(O427="Unattached")),SUMIF(R$2:R427,R427,L$2:L427),"")</f>
        <v/>
      </c>
      <c r="X427" s="6" t="str">
        <f t="shared" si="85"/>
        <v/>
      </c>
      <c r="Y427" s="6" t="str">
        <f t="shared" si="90"/>
        <v/>
      </c>
      <c r="Z427" s="33" t="str">
        <f t="shared" si="86"/>
        <v xml:space="preserve"> </v>
      </c>
      <c r="AA427" s="33" t="str">
        <f>IF(K427="M",IF(S427&lt;&gt;4,"",VLOOKUP(CONCATENATE(R427," ",(S427-3)),$Z$2:AD427,5,0)),IF(S427&lt;&gt;3,"",VLOOKUP(CONCATENATE(R427," ",(S427-2)),$Z$2:AD427,5,0)))</f>
        <v/>
      </c>
      <c r="AB427" s="33" t="str">
        <f>IF(K427="M",IF(S427&lt;&gt;4,"",VLOOKUP(CONCATENATE(R427," ",(S427-2)),$Z$2:AD427,5,0)),IF(S427&lt;&gt;3,"",VLOOKUP(CONCATENATE(R427," ",(S427-1)),$Z$2:AD427,5,0)))</f>
        <v/>
      </c>
      <c r="AC427" s="33" t="str">
        <f>IF(K427="M",IF(S427&lt;&gt;4,"",VLOOKUP(CONCATENATE(R427," ",(S427-1)),$Z$2:AD427,5,0)),IF(S427&lt;&gt;3,"",VLOOKUP(CONCATENATE(R427," ",(S427)),$Z$2:AD427,5,0)))</f>
        <v/>
      </c>
      <c r="AD427" s="33" t="str">
        <f t="shared" si="91"/>
        <v/>
      </c>
    </row>
    <row r="428" spans="1:30" x14ac:dyDescent="0.25">
      <c r="A428" s="65" t="str">
        <f t="shared" si="83"/>
        <v/>
      </c>
      <c r="B428" s="65" t="str">
        <f t="shared" si="84"/>
        <v/>
      </c>
      <c r="C428" s="103">
        <v>427</v>
      </c>
      <c r="D428" s="99"/>
      <c r="E428" s="100">
        <f t="shared" si="92"/>
        <v>1</v>
      </c>
      <c r="F428" s="100"/>
      <c r="G428" s="100"/>
      <c r="H428" s="107" t="str">
        <f t="shared" si="87"/>
        <v/>
      </c>
      <c r="I428" s="108" t="str">
        <f>IF(D428="","",VLOOKUP(D428,ENTRANTS!$A$1:$H$1000,2,0))</f>
        <v/>
      </c>
      <c r="J428" s="108" t="str">
        <f>IF(D428="","",VLOOKUP(D428,ENTRANTS!$A$1:$H$1000,3,0))</f>
        <v/>
      </c>
      <c r="K428" s="103" t="str">
        <f>IF(D428="","",LEFT(VLOOKUP(D428,ENTRANTS!$A$1:$H$1000,5,0),1))</f>
        <v/>
      </c>
      <c r="L428" s="103" t="str">
        <f>IF(D428="","",COUNTIF($K$2:K428,K428))</f>
        <v/>
      </c>
      <c r="M428" s="103" t="str">
        <f>IF(D428="","",VLOOKUP(D428,ENTRANTS!$A$1:$H$1000,4,0))</f>
        <v/>
      </c>
      <c r="N428" s="103" t="str">
        <f>IF(D428="","",COUNTIF($M$2:M428,M428))</f>
        <v/>
      </c>
      <c r="O428" s="108" t="str">
        <f>IF(D428="","",VLOOKUP(D428,ENTRANTS!$A$1:$H$1000,6,0))</f>
        <v/>
      </c>
      <c r="P428" s="86" t="str">
        <f t="shared" si="88"/>
        <v/>
      </c>
      <c r="Q428" s="31"/>
      <c r="R428" s="3" t="str">
        <f t="shared" si="89"/>
        <v/>
      </c>
      <c r="S428" s="4" t="str">
        <f>IF(D428="","",COUNTIF($R$2:R428,R428))</f>
        <v/>
      </c>
      <c r="T428" s="5" t="str">
        <f t="shared" si="93"/>
        <v/>
      </c>
      <c r="U428" s="35" t="str">
        <f>IF(AND(S428=4,K428="M",NOT(O428="Unattached")),SUMIF(R$2:R428,R428,L$2:L428),"")</f>
        <v/>
      </c>
      <c r="V428" s="5" t="str">
        <f t="shared" si="94"/>
        <v/>
      </c>
      <c r="W428" s="35" t="str">
        <f>IF(AND(S428=3,K428="F",NOT(O428="Unattached")),SUMIF(R$2:R428,R428,L$2:L428),"")</f>
        <v/>
      </c>
      <c r="X428" s="6" t="str">
        <f t="shared" si="85"/>
        <v/>
      </c>
      <c r="Y428" s="6" t="str">
        <f t="shared" si="90"/>
        <v/>
      </c>
      <c r="Z428" s="33" t="str">
        <f t="shared" si="86"/>
        <v xml:space="preserve"> </v>
      </c>
      <c r="AA428" s="33" t="str">
        <f>IF(K428="M",IF(S428&lt;&gt;4,"",VLOOKUP(CONCATENATE(R428," ",(S428-3)),$Z$2:AD428,5,0)),IF(S428&lt;&gt;3,"",VLOOKUP(CONCATENATE(R428," ",(S428-2)),$Z$2:AD428,5,0)))</f>
        <v/>
      </c>
      <c r="AB428" s="33" t="str">
        <f>IF(K428="M",IF(S428&lt;&gt;4,"",VLOOKUP(CONCATENATE(R428," ",(S428-2)),$Z$2:AD428,5,0)),IF(S428&lt;&gt;3,"",VLOOKUP(CONCATENATE(R428," ",(S428-1)),$Z$2:AD428,5,0)))</f>
        <v/>
      </c>
      <c r="AC428" s="33" t="str">
        <f>IF(K428="M",IF(S428&lt;&gt;4,"",VLOOKUP(CONCATENATE(R428," ",(S428-1)),$Z$2:AD428,5,0)),IF(S428&lt;&gt;3,"",VLOOKUP(CONCATENATE(R428," ",(S428)),$Z$2:AD428,5,0)))</f>
        <v/>
      </c>
      <c r="AD428" s="33" t="str">
        <f t="shared" si="91"/>
        <v/>
      </c>
    </row>
    <row r="429" spans="1:30" x14ac:dyDescent="0.25">
      <c r="A429" s="65" t="str">
        <f t="shared" si="83"/>
        <v/>
      </c>
      <c r="B429" s="65" t="str">
        <f t="shared" si="84"/>
        <v/>
      </c>
      <c r="C429" s="103">
        <v>428</v>
      </c>
      <c r="D429" s="99"/>
      <c r="E429" s="100">
        <f t="shared" si="92"/>
        <v>1</v>
      </c>
      <c r="F429" s="100"/>
      <c r="G429" s="100"/>
      <c r="H429" s="107" t="str">
        <f t="shared" si="87"/>
        <v/>
      </c>
      <c r="I429" s="108" t="str">
        <f>IF(D429="","",VLOOKUP(D429,ENTRANTS!$A$1:$H$1000,2,0))</f>
        <v/>
      </c>
      <c r="J429" s="108" t="str">
        <f>IF(D429="","",VLOOKUP(D429,ENTRANTS!$A$1:$H$1000,3,0))</f>
        <v/>
      </c>
      <c r="K429" s="103" t="str">
        <f>IF(D429="","",LEFT(VLOOKUP(D429,ENTRANTS!$A$1:$H$1000,5,0),1))</f>
        <v/>
      </c>
      <c r="L429" s="103" t="str">
        <f>IF(D429="","",COUNTIF($K$2:K429,K429))</f>
        <v/>
      </c>
      <c r="M429" s="103" t="str">
        <f>IF(D429="","",VLOOKUP(D429,ENTRANTS!$A$1:$H$1000,4,0))</f>
        <v/>
      </c>
      <c r="N429" s="103" t="str">
        <f>IF(D429="","",COUNTIF($M$2:M429,M429))</f>
        <v/>
      </c>
      <c r="O429" s="108" t="str">
        <f>IF(D429="","",VLOOKUP(D429,ENTRANTS!$A$1:$H$1000,6,0))</f>
        <v/>
      </c>
      <c r="P429" s="86" t="str">
        <f t="shared" si="88"/>
        <v/>
      </c>
      <c r="Q429" s="31"/>
      <c r="R429" s="3" t="str">
        <f t="shared" si="89"/>
        <v/>
      </c>
      <c r="S429" s="4" t="str">
        <f>IF(D429="","",COUNTIF($R$2:R429,R429))</f>
        <v/>
      </c>
      <c r="T429" s="5" t="str">
        <f t="shared" si="93"/>
        <v/>
      </c>
      <c r="U429" s="35" t="str">
        <f>IF(AND(S429=4,K429="M",NOT(O429="Unattached")),SUMIF(R$2:R429,R429,L$2:L429),"")</f>
        <v/>
      </c>
      <c r="V429" s="5" t="str">
        <f t="shared" si="94"/>
        <v/>
      </c>
      <c r="W429" s="35" t="str">
        <f>IF(AND(S429=3,K429="F",NOT(O429="Unattached")),SUMIF(R$2:R429,R429,L$2:L429),"")</f>
        <v/>
      </c>
      <c r="X429" s="6" t="str">
        <f t="shared" si="85"/>
        <v/>
      </c>
      <c r="Y429" s="6" t="str">
        <f t="shared" si="90"/>
        <v/>
      </c>
      <c r="Z429" s="33" t="str">
        <f t="shared" si="86"/>
        <v xml:space="preserve"> </v>
      </c>
      <c r="AA429" s="33" t="str">
        <f>IF(K429="M",IF(S429&lt;&gt;4,"",VLOOKUP(CONCATENATE(R429," ",(S429-3)),$Z$2:AD429,5,0)),IF(S429&lt;&gt;3,"",VLOOKUP(CONCATENATE(R429," ",(S429-2)),$Z$2:AD429,5,0)))</f>
        <v/>
      </c>
      <c r="AB429" s="33" t="str">
        <f>IF(K429="M",IF(S429&lt;&gt;4,"",VLOOKUP(CONCATENATE(R429," ",(S429-2)),$Z$2:AD429,5,0)),IF(S429&lt;&gt;3,"",VLOOKUP(CONCATENATE(R429," ",(S429-1)),$Z$2:AD429,5,0)))</f>
        <v/>
      </c>
      <c r="AC429" s="33" t="str">
        <f>IF(K429="M",IF(S429&lt;&gt;4,"",VLOOKUP(CONCATENATE(R429," ",(S429-1)),$Z$2:AD429,5,0)),IF(S429&lt;&gt;3,"",VLOOKUP(CONCATENATE(R429," ",(S429)),$Z$2:AD429,5,0)))</f>
        <v/>
      </c>
      <c r="AD429" s="33" t="str">
        <f t="shared" si="91"/>
        <v/>
      </c>
    </row>
    <row r="430" spans="1:30" x14ac:dyDescent="0.25">
      <c r="A430" s="65" t="str">
        <f t="shared" si="83"/>
        <v/>
      </c>
      <c r="B430" s="65" t="str">
        <f t="shared" si="84"/>
        <v/>
      </c>
      <c r="C430" s="103">
        <v>429</v>
      </c>
      <c r="D430" s="99"/>
      <c r="E430" s="100">
        <f t="shared" si="92"/>
        <v>1</v>
      </c>
      <c r="F430" s="100"/>
      <c r="G430" s="100"/>
      <c r="H430" s="107" t="str">
        <f t="shared" si="87"/>
        <v/>
      </c>
      <c r="I430" s="108" t="str">
        <f>IF(D430="","",VLOOKUP(D430,ENTRANTS!$A$1:$H$1000,2,0))</f>
        <v/>
      </c>
      <c r="J430" s="108" t="str">
        <f>IF(D430="","",VLOOKUP(D430,ENTRANTS!$A$1:$H$1000,3,0))</f>
        <v/>
      </c>
      <c r="K430" s="103" t="str">
        <f>IF(D430="","",LEFT(VLOOKUP(D430,ENTRANTS!$A$1:$H$1000,5,0),1))</f>
        <v/>
      </c>
      <c r="L430" s="103" t="str">
        <f>IF(D430="","",COUNTIF($K$2:K430,K430))</f>
        <v/>
      </c>
      <c r="M430" s="103" t="str">
        <f>IF(D430="","",VLOOKUP(D430,ENTRANTS!$A$1:$H$1000,4,0))</f>
        <v/>
      </c>
      <c r="N430" s="103" t="str">
        <f>IF(D430="","",COUNTIF($M$2:M430,M430))</f>
        <v/>
      </c>
      <c r="O430" s="108" t="str">
        <f>IF(D430="","",VLOOKUP(D430,ENTRANTS!$A$1:$H$1000,6,0))</f>
        <v/>
      </c>
      <c r="P430" s="86" t="str">
        <f t="shared" si="88"/>
        <v/>
      </c>
      <c r="Q430" s="31"/>
      <c r="R430" s="3" t="str">
        <f t="shared" si="89"/>
        <v/>
      </c>
      <c r="S430" s="4" t="str">
        <f>IF(D430="","",COUNTIF($R$2:R430,R430))</f>
        <v/>
      </c>
      <c r="T430" s="5" t="str">
        <f t="shared" si="93"/>
        <v/>
      </c>
      <c r="U430" s="35" t="str">
        <f>IF(AND(S430=4,K430="M",NOT(O430="Unattached")),SUMIF(R$2:R430,R430,L$2:L430),"")</f>
        <v/>
      </c>
      <c r="V430" s="5" t="str">
        <f t="shared" si="94"/>
        <v/>
      </c>
      <c r="W430" s="35" t="str">
        <f>IF(AND(S430=3,K430="F",NOT(O430="Unattached")),SUMIF(R$2:R430,R430,L$2:L430),"")</f>
        <v/>
      </c>
      <c r="X430" s="6" t="str">
        <f t="shared" si="85"/>
        <v/>
      </c>
      <c r="Y430" s="6" t="str">
        <f t="shared" si="90"/>
        <v/>
      </c>
      <c r="Z430" s="33" t="str">
        <f t="shared" si="86"/>
        <v xml:space="preserve"> </v>
      </c>
      <c r="AA430" s="33" t="str">
        <f>IF(K430="M",IF(S430&lt;&gt;4,"",VLOOKUP(CONCATENATE(R430," ",(S430-3)),$Z$2:AD430,5,0)),IF(S430&lt;&gt;3,"",VLOOKUP(CONCATENATE(R430," ",(S430-2)),$Z$2:AD430,5,0)))</f>
        <v/>
      </c>
      <c r="AB430" s="33" t="str">
        <f>IF(K430="M",IF(S430&lt;&gt;4,"",VLOOKUP(CONCATENATE(R430," ",(S430-2)),$Z$2:AD430,5,0)),IF(S430&lt;&gt;3,"",VLOOKUP(CONCATENATE(R430," ",(S430-1)),$Z$2:AD430,5,0)))</f>
        <v/>
      </c>
      <c r="AC430" s="33" t="str">
        <f>IF(K430="M",IF(S430&lt;&gt;4,"",VLOOKUP(CONCATENATE(R430," ",(S430-1)),$Z$2:AD430,5,0)),IF(S430&lt;&gt;3,"",VLOOKUP(CONCATENATE(R430," ",(S430)),$Z$2:AD430,5,0)))</f>
        <v/>
      </c>
      <c r="AD430" s="33" t="str">
        <f t="shared" si="91"/>
        <v/>
      </c>
    </row>
    <row r="431" spans="1:30" x14ac:dyDescent="0.25">
      <c r="A431" s="65" t="str">
        <f t="shared" si="83"/>
        <v/>
      </c>
      <c r="B431" s="65" t="str">
        <f t="shared" si="84"/>
        <v/>
      </c>
      <c r="C431" s="103">
        <v>430</v>
      </c>
      <c r="D431" s="99"/>
      <c r="E431" s="100">
        <f t="shared" si="92"/>
        <v>1</v>
      </c>
      <c r="F431" s="100"/>
      <c r="G431" s="100"/>
      <c r="H431" s="107" t="str">
        <f t="shared" si="87"/>
        <v/>
      </c>
      <c r="I431" s="108" t="str">
        <f>IF(D431="","",VLOOKUP(D431,ENTRANTS!$A$1:$H$1000,2,0))</f>
        <v/>
      </c>
      <c r="J431" s="108" t="str">
        <f>IF(D431="","",VLOOKUP(D431,ENTRANTS!$A$1:$H$1000,3,0))</f>
        <v/>
      </c>
      <c r="K431" s="103" t="str">
        <f>IF(D431="","",LEFT(VLOOKUP(D431,ENTRANTS!$A$1:$H$1000,5,0),1))</f>
        <v/>
      </c>
      <c r="L431" s="103" t="str">
        <f>IF(D431="","",COUNTIF($K$2:K431,K431))</f>
        <v/>
      </c>
      <c r="M431" s="103" t="str">
        <f>IF(D431="","",VLOOKUP(D431,ENTRANTS!$A$1:$H$1000,4,0))</f>
        <v/>
      </c>
      <c r="N431" s="103" t="str">
        <f>IF(D431="","",COUNTIF($M$2:M431,M431))</f>
        <v/>
      </c>
      <c r="O431" s="108" t="str">
        <f>IF(D431="","",VLOOKUP(D431,ENTRANTS!$A$1:$H$1000,6,0))</f>
        <v/>
      </c>
      <c r="P431" s="86" t="str">
        <f t="shared" si="88"/>
        <v/>
      </c>
      <c r="Q431" s="31"/>
      <c r="R431" s="3" t="str">
        <f t="shared" si="89"/>
        <v/>
      </c>
      <c r="S431" s="4" t="str">
        <f>IF(D431="","",COUNTIF($R$2:R431,R431))</f>
        <v/>
      </c>
      <c r="T431" s="5" t="str">
        <f t="shared" si="93"/>
        <v/>
      </c>
      <c r="U431" s="35" t="str">
        <f>IF(AND(S431=4,K431="M",NOT(O431="Unattached")),SUMIF(R$2:R431,R431,L$2:L431),"")</f>
        <v/>
      </c>
      <c r="V431" s="5" t="str">
        <f t="shared" si="94"/>
        <v/>
      </c>
      <c r="W431" s="35" t="str">
        <f>IF(AND(S431=3,K431="F",NOT(O431="Unattached")),SUMIF(R$2:R431,R431,L$2:L431),"")</f>
        <v/>
      </c>
      <c r="X431" s="6" t="str">
        <f t="shared" si="85"/>
        <v/>
      </c>
      <c r="Y431" s="6" t="str">
        <f t="shared" si="90"/>
        <v/>
      </c>
      <c r="Z431" s="33" t="str">
        <f t="shared" si="86"/>
        <v xml:space="preserve"> </v>
      </c>
      <c r="AA431" s="33" t="str">
        <f>IF(K431="M",IF(S431&lt;&gt;4,"",VLOOKUP(CONCATENATE(R431," ",(S431-3)),$Z$2:AD431,5,0)),IF(S431&lt;&gt;3,"",VLOOKUP(CONCATENATE(R431," ",(S431-2)),$Z$2:AD431,5,0)))</f>
        <v/>
      </c>
      <c r="AB431" s="33" t="str">
        <f>IF(K431="M",IF(S431&lt;&gt;4,"",VLOOKUP(CONCATENATE(R431," ",(S431-2)),$Z$2:AD431,5,0)),IF(S431&lt;&gt;3,"",VLOOKUP(CONCATENATE(R431," ",(S431-1)),$Z$2:AD431,5,0)))</f>
        <v/>
      </c>
      <c r="AC431" s="33" t="str">
        <f>IF(K431="M",IF(S431&lt;&gt;4,"",VLOOKUP(CONCATENATE(R431," ",(S431-1)),$Z$2:AD431,5,0)),IF(S431&lt;&gt;3,"",VLOOKUP(CONCATENATE(R431," ",(S431)),$Z$2:AD431,5,0)))</f>
        <v/>
      </c>
      <c r="AD431" s="33" t="str">
        <f t="shared" si="91"/>
        <v/>
      </c>
    </row>
    <row r="432" spans="1:30" x14ac:dyDescent="0.25">
      <c r="A432" s="65" t="str">
        <f t="shared" si="83"/>
        <v/>
      </c>
      <c r="B432" s="65" t="str">
        <f t="shared" si="84"/>
        <v/>
      </c>
      <c r="C432" s="103">
        <v>431</v>
      </c>
      <c r="D432" s="99"/>
      <c r="E432" s="100">
        <f t="shared" si="92"/>
        <v>1</v>
      </c>
      <c r="F432" s="100"/>
      <c r="G432" s="100"/>
      <c r="H432" s="107" t="str">
        <f t="shared" si="87"/>
        <v/>
      </c>
      <c r="I432" s="108" t="str">
        <f>IF(D432="","",VLOOKUP(D432,ENTRANTS!$A$1:$H$1000,2,0))</f>
        <v/>
      </c>
      <c r="J432" s="108" t="str">
        <f>IF(D432="","",VLOOKUP(D432,ENTRANTS!$A$1:$H$1000,3,0))</f>
        <v/>
      </c>
      <c r="K432" s="103" t="str">
        <f>IF(D432="","",LEFT(VLOOKUP(D432,ENTRANTS!$A$1:$H$1000,5,0),1))</f>
        <v/>
      </c>
      <c r="L432" s="103" t="str">
        <f>IF(D432="","",COUNTIF($K$2:K432,K432))</f>
        <v/>
      </c>
      <c r="M432" s="103" t="str">
        <f>IF(D432="","",VLOOKUP(D432,ENTRANTS!$A$1:$H$1000,4,0))</f>
        <v/>
      </c>
      <c r="N432" s="103" t="str">
        <f>IF(D432="","",COUNTIF($M$2:M432,M432))</f>
        <v/>
      </c>
      <c r="O432" s="108" t="str">
        <f>IF(D432="","",VLOOKUP(D432,ENTRANTS!$A$1:$H$1000,6,0))</f>
        <v/>
      </c>
      <c r="P432" s="86" t="str">
        <f t="shared" si="88"/>
        <v/>
      </c>
      <c r="Q432" s="31"/>
      <c r="R432" s="3" t="str">
        <f t="shared" si="89"/>
        <v/>
      </c>
      <c r="S432" s="4" t="str">
        <f>IF(D432="","",COUNTIF($R$2:R432,R432))</f>
        <v/>
      </c>
      <c r="T432" s="5" t="str">
        <f t="shared" si="93"/>
        <v/>
      </c>
      <c r="U432" s="35" t="str">
        <f>IF(AND(S432=4,K432="M",NOT(O432="Unattached")),SUMIF(R$2:R432,R432,L$2:L432),"")</f>
        <v/>
      </c>
      <c r="V432" s="5" t="str">
        <f t="shared" si="94"/>
        <v/>
      </c>
      <c r="W432" s="35" t="str">
        <f>IF(AND(S432=3,K432="F",NOT(O432="Unattached")),SUMIF(R$2:R432,R432,L$2:L432),"")</f>
        <v/>
      </c>
      <c r="X432" s="6" t="str">
        <f t="shared" si="85"/>
        <v/>
      </c>
      <c r="Y432" s="6" t="str">
        <f t="shared" si="90"/>
        <v/>
      </c>
      <c r="Z432" s="33" t="str">
        <f t="shared" si="86"/>
        <v xml:space="preserve"> </v>
      </c>
      <c r="AA432" s="33" t="str">
        <f>IF(K432="M",IF(S432&lt;&gt;4,"",VLOOKUP(CONCATENATE(R432," ",(S432-3)),$Z$2:AD432,5,0)),IF(S432&lt;&gt;3,"",VLOOKUP(CONCATENATE(R432," ",(S432-2)),$Z$2:AD432,5,0)))</f>
        <v/>
      </c>
      <c r="AB432" s="33" t="str">
        <f>IF(K432="M",IF(S432&lt;&gt;4,"",VLOOKUP(CONCATENATE(R432," ",(S432-2)),$Z$2:AD432,5,0)),IF(S432&lt;&gt;3,"",VLOOKUP(CONCATENATE(R432," ",(S432-1)),$Z$2:AD432,5,0)))</f>
        <v/>
      </c>
      <c r="AC432" s="33" t="str">
        <f>IF(K432="M",IF(S432&lt;&gt;4,"",VLOOKUP(CONCATENATE(R432," ",(S432-1)),$Z$2:AD432,5,0)),IF(S432&lt;&gt;3,"",VLOOKUP(CONCATENATE(R432," ",(S432)),$Z$2:AD432,5,0)))</f>
        <v/>
      </c>
      <c r="AD432" s="33" t="str">
        <f t="shared" si="91"/>
        <v/>
      </c>
    </row>
    <row r="433" spans="1:30" x14ac:dyDescent="0.25">
      <c r="A433" s="65" t="str">
        <f t="shared" si="83"/>
        <v/>
      </c>
      <c r="B433" s="65" t="str">
        <f t="shared" si="84"/>
        <v/>
      </c>
      <c r="C433" s="103">
        <v>432</v>
      </c>
      <c r="D433" s="99"/>
      <c r="E433" s="100">
        <f t="shared" si="92"/>
        <v>1</v>
      </c>
      <c r="F433" s="100"/>
      <c r="G433" s="100"/>
      <c r="H433" s="107" t="str">
        <f t="shared" si="87"/>
        <v/>
      </c>
      <c r="I433" s="108" t="str">
        <f>IF(D433="","",VLOOKUP(D433,ENTRANTS!$A$1:$H$1000,2,0))</f>
        <v/>
      </c>
      <c r="J433" s="108" t="str">
        <f>IF(D433="","",VLOOKUP(D433,ENTRANTS!$A$1:$H$1000,3,0))</f>
        <v/>
      </c>
      <c r="K433" s="103" t="str">
        <f>IF(D433="","",LEFT(VLOOKUP(D433,ENTRANTS!$A$1:$H$1000,5,0),1))</f>
        <v/>
      </c>
      <c r="L433" s="103" t="str">
        <f>IF(D433="","",COUNTIF($K$2:K433,K433))</f>
        <v/>
      </c>
      <c r="M433" s="103" t="str">
        <f>IF(D433="","",VLOOKUP(D433,ENTRANTS!$A$1:$H$1000,4,0))</f>
        <v/>
      </c>
      <c r="N433" s="103" t="str">
        <f>IF(D433="","",COUNTIF($M$2:M433,M433))</f>
        <v/>
      </c>
      <c r="O433" s="108" t="str">
        <f>IF(D433="","",VLOOKUP(D433,ENTRANTS!$A$1:$H$1000,6,0))</f>
        <v/>
      </c>
      <c r="P433" s="86" t="str">
        <f t="shared" si="88"/>
        <v/>
      </c>
      <c r="Q433" s="31"/>
      <c r="R433" s="3" t="str">
        <f t="shared" si="89"/>
        <v/>
      </c>
      <c r="S433" s="4" t="str">
        <f>IF(D433="","",COUNTIF($R$2:R433,R433))</f>
        <v/>
      </c>
      <c r="T433" s="5" t="str">
        <f t="shared" si="93"/>
        <v/>
      </c>
      <c r="U433" s="35" t="str">
        <f>IF(AND(S433=4,K433="M",NOT(O433="Unattached")),SUMIF(R$2:R433,R433,L$2:L433),"")</f>
        <v/>
      </c>
      <c r="V433" s="5" t="str">
        <f t="shared" si="94"/>
        <v/>
      </c>
      <c r="W433" s="35" t="str">
        <f>IF(AND(S433=3,K433="F",NOT(O433="Unattached")),SUMIF(R$2:R433,R433,L$2:L433),"")</f>
        <v/>
      </c>
      <c r="X433" s="6" t="str">
        <f t="shared" si="85"/>
        <v/>
      </c>
      <c r="Y433" s="6" t="str">
        <f t="shared" si="90"/>
        <v/>
      </c>
      <c r="Z433" s="33" t="str">
        <f t="shared" si="86"/>
        <v xml:space="preserve"> </v>
      </c>
      <c r="AA433" s="33" t="str">
        <f>IF(K433="M",IF(S433&lt;&gt;4,"",VLOOKUP(CONCATENATE(R433," ",(S433-3)),$Z$2:AD433,5,0)),IF(S433&lt;&gt;3,"",VLOOKUP(CONCATENATE(R433," ",(S433-2)),$Z$2:AD433,5,0)))</f>
        <v/>
      </c>
      <c r="AB433" s="33" t="str">
        <f>IF(K433="M",IF(S433&lt;&gt;4,"",VLOOKUP(CONCATENATE(R433," ",(S433-2)),$Z$2:AD433,5,0)),IF(S433&lt;&gt;3,"",VLOOKUP(CONCATENATE(R433," ",(S433-1)),$Z$2:AD433,5,0)))</f>
        <v/>
      </c>
      <c r="AC433" s="33" t="str">
        <f>IF(K433="M",IF(S433&lt;&gt;4,"",VLOOKUP(CONCATENATE(R433," ",(S433-1)),$Z$2:AD433,5,0)),IF(S433&lt;&gt;3,"",VLOOKUP(CONCATENATE(R433," ",(S433)),$Z$2:AD433,5,0)))</f>
        <v/>
      </c>
      <c r="AD433" s="33" t="str">
        <f t="shared" si="91"/>
        <v/>
      </c>
    </row>
    <row r="434" spans="1:30" x14ac:dyDescent="0.25">
      <c r="A434" s="65" t="str">
        <f t="shared" si="83"/>
        <v/>
      </c>
      <c r="B434" s="65" t="str">
        <f t="shared" si="84"/>
        <v/>
      </c>
      <c r="C434" s="103">
        <v>433</v>
      </c>
      <c r="D434" s="99"/>
      <c r="E434" s="100">
        <f t="shared" si="92"/>
        <v>1</v>
      </c>
      <c r="F434" s="100"/>
      <c r="G434" s="100"/>
      <c r="H434" s="107" t="str">
        <f t="shared" si="87"/>
        <v/>
      </c>
      <c r="I434" s="108" t="str">
        <f>IF(D434="","",VLOOKUP(D434,ENTRANTS!$A$1:$H$1000,2,0))</f>
        <v/>
      </c>
      <c r="J434" s="108" t="str">
        <f>IF(D434="","",VLOOKUP(D434,ENTRANTS!$A$1:$H$1000,3,0))</f>
        <v/>
      </c>
      <c r="K434" s="103" t="str">
        <f>IF(D434="","",LEFT(VLOOKUP(D434,ENTRANTS!$A$1:$H$1000,5,0),1))</f>
        <v/>
      </c>
      <c r="L434" s="103" t="str">
        <f>IF(D434="","",COUNTIF($K$2:K434,K434))</f>
        <v/>
      </c>
      <c r="M434" s="103" t="str">
        <f>IF(D434="","",VLOOKUP(D434,ENTRANTS!$A$1:$H$1000,4,0))</f>
        <v/>
      </c>
      <c r="N434" s="103" t="str">
        <f>IF(D434="","",COUNTIF($M$2:M434,M434))</f>
        <v/>
      </c>
      <c r="O434" s="108" t="str">
        <f>IF(D434="","",VLOOKUP(D434,ENTRANTS!$A$1:$H$1000,6,0))</f>
        <v/>
      </c>
      <c r="P434" s="86" t="str">
        <f t="shared" si="88"/>
        <v/>
      </c>
      <c r="Q434" s="31"/>
      <c r="R434" s="3" t="str">
        <f t="shared" si="89"/>
        <v/>
      </c>
      <c r="S434" s="4" t="str">
        <f>IF(D434="","",COUNTIF($R$2:R434,R434))</f>
        <v/>
      </c>
      <c r="T434" s="5" t="str">
        <f t="shared" si="93"/>
        <v/>
      </c>
      <c r="U434" s="35" t="str">
        <f>IF(AND(S434=4,K434="M",NOT(O434="Unattached")),SUMIF(R$2:R434,R434,L$2:L434),"")</f>
        <v/>
      </c>
      <c r="V434" s="5" t="str">
        <f t="shared" si="94"/>
        <v/>
      </c>
      <c r="W434" s="35" t="str">
        <f>IF(AND(S434=3,K434="F",NOT(O434="Unattached")),SUMIF(R$2:R434,R434,L$2:L434),"")</f>
        <v/>
      </c>
      <c r="X434" s="6" t="str">
        <f t="shared" si="85"/>
        <v/>
      </c>
      <c r="Y434" s="6" t="str">
        <f t="shared" si="90"/>
        <v/>
      </c>
      <c r="Z434" s="33" t="str">
        <f t="shared" si="86"/>
        <v xml:space="preserve"> </v>
      </c>
      <c r="AA434" s="33" t="str">
        <f>IF(K434="M",IF(S434&lt;&gt;4,"",VLOOKUP(CONCATENATE(R434," ",(S434-3)),$Z$2:AD434,5,0)),IF(S434&lt;&gt;3,"",VLOOKUP(CONCATENATE(R434," ",(S434-2)),$Z$2:AD434,5,0)))</f>
        <v/>
      </c>
      <c r="AB434" s="33" t="str">
        <f>IF(K434="M",IF(S434&lt;&gt;4,"",VLOOKUP(CONCATENATE(R434," ",(S434-2)),$Z$2:AD434,5,0)),IF(S434&lt;&gt;3,"",VLOOKUP(CONCATENATE(R434," ",(S434-1)),$Z$2:AD434,5,0)))</f>
        <v/>
      </c>
      <c r="AC434" s="33" t="str">
        <f>IF(K434="M",IF(S434&lt;&gt;4,"",VLOOKUP(CONCATENATE(R434," ",(S434-1)),$Z$2:AD434,5,0)),IF(S434&lt;&gt;3,"",VLOOKUP(CONCATENATE(R434," ",(S434)),$Z$2:AD434,5,0)))</f>
        <v/>
      </c>
      <c r="AD434" s="33" t="str">
        <f t="shared" si="91"/>
        <v/>
      </c>
    </row>
    <row r="435" spans="1:30" x14ac:dyDescent="0.25">
      <c r="A435" s="65" t="str">
        <f t="shared" si="83"/>
        <v/>
      </c>
      <c r="B435" s="65" t="str">
        <f t="shared" si="84"/>
        <v/>
      </c>
      <c r="C435" s="103">
        <v>434</v>
      </c>
      <c r="D435" s="99"/>
      <c r="E435" s="100">
        <f t="shared" si="92"/>
        <v>1</v>
      </c>
      <c r="F435" s="100"/>
      <c r="G435" s="100"/>
      <c r="H435" s="107" t="str">
        <f t="shared" si="87"/>
        <v/>
      </c>
      <c r="I435" s="108" t="str">
        <f>IF(D435="","",VLOOKUP(D435,ENTRANTS!$A$1:$H$1000,2,0))</f>
        <v/>
      </c>
      <c r="J435" s="108" t="str">
        <f>IF(D435="","",VLOOKUP(D435,ENTRANTS!$A$1:$H$1000,3,0))</f>
        <v/>
      </c>
      <c r="K435" s="103" t="str">
        <f>IF(D435="","",LEFT(VLOOKUP(D435,ENTRANTS!$A$1:$H$1000,5,0),1))</f>
        <v/>
      </c>
      <c r="L435" s="103" t="str">
        <f>IF(D435="","",COUNTIF($K$2:K435,K435))</f>
        <v/>
      </c>
      <c r="M435" s="103" t="str">
        <f>IF(D435="","",VLOOKUP(D435,ENTRANTS!$A$1:$H$1000,4,0))</f>
        <v/>
      </c>
      <c r="N435" s="103" t="str">
        <f>IF(D435="","",COUNTIF($M$2:M435,M435))</f>
        <v/>
      </c>
      <c r="O435" s="108" t="str">
        <f>IF(D435="","",VLOOKUP(D435,ENTRANTS!$A$1:$H$1000,6,0))</f>
        <v/>
      </c>
      <c r="P435" s="86" t="str">
        <f t="shared" si="88"/>
        <v/>
      </c>
      <c r="Q435" s="31"/>
      <c r="R435" s="3" t="str">
        <f t="shared" si="89"/>
        <v/>
      </c>
      <c r="S435" s="4" t="str">
        <f>IF(D435="","",COUNTIF($R$2:R435,R435))</f>
        <v/>
      </c>
      <c r="T435" s="5" t="str">
        <f t="shared" si="93"/>
        <v/>
      </c>
      <c r="U435" s="35" t="str">
        <f>IF(AND(S435=4,K435="M",NOT(O435="Unattached")),SUMIF(R$2:R435,R435,L$2:L435),"")</f>
        <v/>
      </c>
      <c r="V435" s="5" t="str">
        <f t="shared" si="94"/>
        <v/>
      </c>
      <c r="W435" s="35" t="str">
        <f>IF(AND(S435=3,K435="F",NOT(O435="Unattached")),SUMIF(R$2:R435,R435,L$2:L435),"")</f>
        <v/>
      </c>
      <c r="X435" s="6" t="str">
        <f t="shared" si="85"/>
        <v/>
      </c>
      <c r="Y435" s="6" t="str">
        <f t="shared" si="90"/>
        <v/>
      </c>
      <c r="Z435" s="33" t="str">
        <f t="shared" si="86"/>
        <v xml:space="preserve"> </v>
      </c>
      <c r="AA435" s="33" t="str">
        <f>IF(K435="M",IF(S435&lt;&gt;4,"",VLOOKUP(CONCATENATE(R435," ",(S435-3)),$Z$2:AD435,5,0)),IF(S435&lt;&gt;3,"",VLOOKUP(CONCATENATE(R435," ",(S435-2)),$Z$2:AD435,5,0)))</f>
        <v/>
      </c>
      <c r="AB435" s="33" t="str">
        <f>IF(K435="M",IF(S435&lt;&gt;4,"",VLOOKUP(CONCATENATE(R435," ",(S435-2)),$Z$2:AD435,5,0)),IF(S435&lt;&gt;3,"",VLOOKUP(CONCATENATE(R435," ",(S435-1)),$Z$2:AD435,5,0)))</f>
        <v/>
      </c>
      <c r="AC435" s="33" t="str">
        <f>IF(K435="M",IF(S435&lt;&gt;4,"",VLOOKUP(CONCATENATE(R435," ",(S435-1)),$Z$2:AD435,5,0)),IF(S435&lt;&gt;3,"",VLOOKUP(CONCATENATE(R435," ",(S435)),$Z$2:AD435,5,0)))</f>
        <v/>
      </c>
      <c r="AD435" s="33" t="str">
        <f t="shared" si="91"/>
        <v/>
      </c>
    </row>
    <row r="436" spans="1:30" x14ac:dyDescent="0.25">
      <c r="A436" s="65" t="str">
        <f t="shared" si="83"/>
        <v/>
      </c>
      <c r="B436" s="65" t="str">
        <f t="shared" si="84"/>
        <v/>
      </c>
      <c r="C436" s="103">
        <v>435</v>
      </c>
      <c r="D436" s="99"/>
      <c r="E436" s="100">
        <f t="shared" si="92"/>
        <v>1</v>
      </c>
      <c r="F436" s="100"/>
      <c r="G436" s="100"/>
      <c r="H436" s="107" t="str">
        <f t="shared" si="87"/>
        <v/>
      </c>
      <c r="I436" s="108" t="str">
        <f>IF(D436="","",VLOOKUP(D436,ENTRANTS!$A$1:$H$1000,2,0))</f>
        <v/>
      </c>
      <c r="J436" s="108" t="str">
        <f>IF(D436="","",VLOOKUP(D436,ENTRANTS!$A$1:$H$1000,3,0))</f>
        <v/>
      </c>
      <c r="K436" s="103" t="str">
        <f>IF(D436="","",LEFT(VLOOKUP(D436,ENTRANTS!$A$1:$H$1000,5,0),1))</f>
        <v/>
      </c>
      <c r="L436" s="103" t="str">
        <f>IF(D436="","",COUNTIF($K$2:K436,K436))</f>
        <v/>
      </c>
      <c r="M436" s="103" t="str">
        <f>IF(D436="","",VLOOKUP(D436,ENTRANTS!$A$1:$H$1000,4,0))</f>
        <v/>
      </c>
      <c r="N436" s="103" t="str">
        <f>IF(D436="","",COUNTIF($M$2:M436,M436))</f>
        <v/>
      </c>
      <c r="O436" s="108" t="str">
        <f>IF(D436="","",VLOOKUP(D436,ENTRANTS!$A$1:$H$1000,6,0))</f>
        <v/>
      </c>
      <c r="P436" s="86" t="str">
        <f t="shared" si="88"/>
        <v/>
      </c>
      <c r="Q436" s="31"/>
      <c r="R436" s="3" t="str">
        <f t="shared" si="89"/>
        <v/>
      </c>
      <c r="S436" s="4" t="str">
        <f>IF(D436="","",COUNTIF($R$2:R436,R436))</f>
        <v/>
      </c>
      <c r="T436" s="5" t="str">
        <f t="shared" si="93"/>
        <v/>
      </c>
      <c r="U436" s="35" t="str">
        <f>IF(AND(S436=4,K436="M",NOT(O436="Unattached")),SUMIF(R$2:R436,R436,L$2:L436),"")</f>
        <v/>
      </c>
      <c r="V436" s="5" t="str">
        <f t="shared" si="94"/>
        <v/>
      </c>
      <c r="W436" s="35" t="str">
        <f>IF(AND(S436=3,K436="F",NOT(O436="Unattached")),SUMIF(R$2:R436,R436,L$2:L436),"")</f>
        <v/>
      </c>
      <c r="X436" s="6" t="str">
        <f t="shared" si="85"/>
        <v/>
      </c>
      <c r="Y436" s="6" t="str">
        <f t="shared" si="90"/>
        <v/>
      </c>
      <c r="Z436" s="33" t="str">
        <f t="shared" si="86"/>
        <v xml:space="preserve"> </v>
      </c>
      <c r="AA436" s="33" t="str">
        <f>IF(K436="M",IF(S436&lt;&gt;4,"",VLOOKUP(CONCATENATE(R436," ",(S436-3)),$Z$2:AD436,5,0)),IF(S436&lt;&gt;3,"",VLOOKUP(CONCATENATE(R436," ",(S436-2)),$Z$2:AD436,5,0)))</f>
        <v/>
      </c>
      <c r="AB436" s="33" t="str">
        <f>IF(K436="M",IF(S436&lt;&gt;4,"",VLOOKUP(CONCATENATE(R436," ",(S436-2)),$Z$2:AD436,5,0)),IF(S436&lt;&gt;3,"",VLOOKUP(CONCATENATE(R436," ",(S436-1)),$Z$2:AD436,5,0)))</f>
        <v/>
      </c>
      <c r="AC436" s="33" t="str">
        <f>IF(K436="M",IF(S436&lt;&gt;4,"",VLOOKUP(CONCATENATE(R436," ",(S436-1)),$Z$2:AD436,5,0)),IF(S436&lt;&gt;3,"",VLOOKUP(CONCATENATE(R436," ",(S436)),$Z$2:AD436,5,0)))</f>
        <v/>
      </c>
      <c r="AD436" s="33" t="str">
        <f t="shared" si="91"/>
        <v/>
      </c>
    </row>
    <row r="437" spans="1:30" x14ac:dyDescent="0.25">
      <c r="A437" s="65" t="str">
        <f t="shared" si="83"/>
        <v/>
      </c>
      <c r="B437" s="65" t="str">
        <f t="shared" si="84"/>
        <v/>
      </c>
      <c r="C437" s="103">
        <v>436</v>
      </c>
      <c r="D437" s="99"/>
      <c r="E437" s="100">
        <f t="shared" si="92"/>
        <v>1</v>
      </c>
      <c r="F437" s="100"/>
      <c r="G437" s="100"/>
      <c r="H437" s="107" t="str">
        <f t="shared" si="87"/>
        <v/>
      </c>
      <c r="I437" s="108" t="str">
        <f>IF(D437="","",VLOOKUP(D437,ENTRANTS!$A$1:$H$1000,2,0))</f>
        <v/>
      </c>
      <c r="J437" s="108" t="str">
        <f>IF(D437="","",VLOOKUP(D437,ENTRANTS!$A$1:$H$1000,3,0))</f>
        <v/>
      </c>
      <c r="K437" s="103" t="str">
        <f>IF(D437="","",LEFT(VLOOKUP(D437,ENTRANTS!$A$1:$H$1000,5,0),1))</f>
        <v/>
      </c>
      <c r="L437" s="103" t="str">
        <f>IF(D437="","",COUNTIF($K$2:K437,K437))</f>
        <v/>
      </c>
      <c r="M437" s="103" t="str">
        <f>IF(D437="","",VLOOKUP(D437,ENTRANTS!$A$1:$H$1000,4,0))</f>
        <v/>
      </c>
      <c r="N437" s="103" t="str">
        <f>IF(D437="","",COUNTIF($M$2:M437,M437))</f>
        <v/>
      </c>
      <c r="O437" s="108" t="str">
        <f>IF(D437="","",VLOOKUP(D437,ENTRANTS!$A$1:$H$1000,6,0))</f>
        <v/>
      </c>
      <c r="P437" s="86" t="str">
        <f t="shared" si="88"/>
        <v/>
      </c>
      <c r="Q437" s="31"/>
      <c r="R437" s="3" t="str">
        <f t="shared" si="89"/>
        <v/>
      </c>
      <c r="S437" s="4" t="str">
        <f>IF(D437="","",COUNTIF($R$2:R437,R437))</f>
        <v/>
      </c>
      <c r="T437" s="5" t="str">
        <f t="shared" si="93"/>
        <v/>
      </c>
      <c r="U437" s="35" t="str">
        <f>IF(AND(S437=4,K437="M",NOT(O437="Unattached")),SUMIF(R$2:R437,R437,L$2:L437),"")</f>
        <v/>
      </c>
      <c r="V437" s="5" t="str">
        <f t="shared" si="94"/>
        <v/>
      </c>
      <c r="W437" s="35" t="str">
        <f>IF(AND(S437=3,K437="F",NOT(O437="Unattached")),SUMIF(R$2:R437,R437,L$2:L437),"")</f>
        <v/>
      </c>
      <c r="X437" s="6" t="str">
        <f t="shared" si="85"/>
        <v/>
      </c>
      <c r="Y437" s="6" t="str">
        <f t="shared" si="90"/>
        <v/>
      </c>
      <c r="Z437" s="33" t="str">
        <f t="shared" si="86"/>
        <v xml:space="preserve"> </v>
      </c>
      <c r="AA437" s="33" t="str">
        <f>IF(K437="M",IF(S437&lt;&gt;4,"",VLOOKUP(CONCATENATE(R437," ",(S437-3)),$Z$2:AD437,5,0)),IF(S437&lt;&gt;3,"",VLOOKUP(CONCATENATE(R437," ",(S437-2)),$Z$2:AD437,5,0)))</f>
        <v/>
      </c>
      <c r="AB437" s="33" t="str">
        <f>IF(K437="M",IF(S437&lt;&gt;4,"",VLOOKUP(CONCATENATE(R437," ",(S437-2)),$Z$2:AD437,5,0)),IF(S437&lt;&gt;3,"",VLOOKUP(CONCATENATE(R437," ",(S437-1)),$Z$2:AD437,5,0)))</f>
        <v/>
      </c>
      <c r="AC437" s="33" t="str">
        <f>IF(K437="M",IF(S437&lt;&gt;4,"",VLOOKUP(CONCATENATE(R437," ",(S437-1)),$Z$2:AD437,5,0)),IF(S437&lt;&gt;3,"",VLOOKUP(CONCATENATE(R437," ",(S437)),$Z$2:AD437,5,0)))</f>
        <v/>
      </c>
      <c r="AD437" s="33" t="str">
        <f t="shared" si="91"/>
        <v/>
      </c>
    </row>
    <row r="438" spans="1:30" x14ac:dyDescent="0.25">
      <c r="A438" s="65" t="str">
        <f t="shared" si="83"/>
        <v/>
      </c>
      <c r="B438" s="65" t="str">
        <f t="shared" si="84"/>
        <v/>
      </c>
      <c r="C438" s="103">
        <v>437</v>
      </c>
      <c r="D438" s="99"/>
      <c r="E438" s="100">
        <f t="shared" si="92"/>
        <v>1</v>
      </c>
      <c r="F438" s="100"/>
      <c r="G438" s="100"/>
      <c r="H438" s="107" t="str">
        <f t="shared" si="87"/>
        <v/>
      </c>
      <c r="I438" s="108" t="str">
        <f>IF(D438="","",VLOOKUP(D438,ENTRANTS!$A$1:$H$1000,2,0))</f>
        <v/>
      </c>
      <c r="J438" s="108" t="str">
        <f>IF(D438="","",VLOOKUP(D438,ENTRANTS!$A$1:$H$1000,3,0))</f>
        <v/>
      </c>
      <c r="K438" s="103" t="str">
        <f>IF(D438="","",LEFT(VLOOKUP(D438,ENTRANTS!$A$1:$H$1000,5,0),1))</f>
        <v/>
      </c>
      <c r="L438" s="103" t="str">
        <f>IF(D438="","",COUNTIF($K$2:K438,K438))</f>
        <v/>
      </c>
      <c r="M438" s="103" t="str">
        <f>IF(D438="","",VLOOKUP(D438,ENTRANTS!$A$1:$H$1000,4,0))</f>
        <v/>
      </c>
      <c r="N438" s="103" t="str">
        <f>IF(D438="","",COUNTIF($M$2:M438,M438))</f>
        <v/>
      </c>
      <c r="O438" s="108" t="str">
        <f>IF(D438="","",VLOOKUP(D438,ENTRANTS!$A$1:$H$1000,6,0))</f>
        <v/>
      </c>
      <c r="P438" s="86" t="str">
        <f t="shared" si="88"/>
        <v/>
      </c>
      <c r="Q438" s="31"/>
      <c r="R438" s="3" t="str">
        <f t="shared" si="89"/>
        <v/>
      </c>
      <c r="S438" s="4" t="str">
        <f>IF(D438="","",COUNTIF($R$2:R438,R438))</f>
        <v/>
      </c>
      <c r="T438" s="5" t="str">
        <f t="shared" si="93"/>
        <v/>
      </c>
      <c r="U438" s="35" t="str">
        <f>IF(AND(S438=4,K438="M",NOT(O438="Unattached")),SUMIF(R$2:R438,R438,L$2:L438),"")</f>
        <v/>
      </c>
      <c r="V438" s="5" t="str">
        <f t="shared" si="94"/>
        <v/>
      </c>
      <c r="W438" s="35" t="str">
        <f>IF(AND(S438=3,K438="F",NOT(O438="Unattached")),SUMIF(R$2:R438,R438,L$2:L438),"")</f>
        <v/>
      </c>
      <c r="X438" s="6" t="str">
        <f t="shared" si="85"/>
        <v/>
      </c>
      <c r="Y438" s="6" t="str">
        <f t="shared" si="90"/>
        <v/>
      </c>
      <c r="Z438" s="33" t="str">
        <f t="shared" si="86"/>
        <v xml:space="preserve"> </v>
      </c>
      <c r="AA438" s="33" t="str">
        <f>IF(K438="M",IF(S438&lt;&gt;4,"",VLOOKUP(CONCATENATE(R438," ",(S438-3)),$Z$2:AD438,5,0)),IF(S438&lt;&gt;3,"",VLOOKUP(CONCATENATE(R438," ",(S438-2)),$Z$2:AD438,5,0)))</f>
        <v/>
      </c>
      <c r="AB438" s="33" t="str">
        <f>IF(K438="M",IF(S438&lt;&gt;4,"",VLOOKUP(CONCATENATE(R438," ",(S438-2)),$Z$2:AD438,5,0)),IF(S438&lt;&gt;3,"",VLOOKUP(CONCATENATE(R438," ",(S438-1)),$Z$2:AD438,5,0)))</f>
        <v/>
      </c>
      <c r="AC438" s="33" t="str">
        <f>IF(K438="M",IF(S438&lt;&gt;4,"",VLOOKUP(CONCATENATE(R438," ",(S438-1)),$Z$2:AD438,5,0)),IF(S438&lt;&gt;3,"",VLOOKUP(CONCATENATE(R438," ",(S438)),$Z$2:AD438,5,0)))</f>
        <v/>
      </c>
      <c r="AD438" s="33" t="str">
        <f t="shared" si="91"/>
        <v/>
      </c>
    </row>
    <row r="439" spans="1:30" x14ac:dyDescent="0.25">
      <c r="A439" s="65" t="str">
        <f t="shared" si="83"/>
        <v/>
      </c>
      <c r="B439" s="65" t="str">
        <f t="shared" si="84"/>
        <v/>
      </c>
      <c r="C439" s="103">
        <v>438</v>
      </c>
      <c r="D439" s="99"/>
      <c r="E439" s="100">
        <f t="shared" si="92"/>
        <v>1</v>
      </c>
      <c r="F439" s="100"/>
      <c r="G439" s="100"/>
      <c r="H439" s="107" t="str">
        <f t="shared" si="87"/>
        <v/>
      </c>
      <c r="I439" s="108" t="str">
        <f>IF(D439="","",VLOOKUP(D439,ENTRANTS!$A$1:$H$1000,2,0))</f>
        <v/>
      </c>
      <c r="J439" s="108" t="str">
        <f>IF(D439="","",VLOOKUP(D439,ENTRANTS!$A$1:$H$1000,3,0))</f>
        <v/>
      </c>
      <c r="K439" s="103" t="str">
        <f>IF(D439="","",LEFT(VLOOKUP(D439,ENTRANTS!$A$1:$H$1000,5,0),1))</f>
        <v/>
      </c>
      <c r="L439" s="103" t="str">
        <f>IF(D439="","",COUNTIF($K$2:K439,K439))</f>
        <v/>
      </c>
      <c r="M439" s="103" t="str">
        <f>IF(D439="","",VLOOKUP(D439,ENTRANTS!$A$1:$H$1000,4,0))</f>
        <v/>
      </c>
      <c r="N439" s="103" t="str">
        <f>IF(D439="","",COUNTIF($M$2:M439,M439))</f>
        <v/>
      </c>
      <c r="O439" s="108" t="str">
        <f>IF(D439="","",VLOOKUP(D439,ENTRANTS!$A$1:$H$1000,6,0))</f>
        <v/>
      </c>
      <c r="P439" s="86" t="str">
        <f t="shared" si="88"/>
        <v/>
      </c>
      <c r="Q439" s="31"/>
      <c r="R439" s="3" t="str">
        <f t="shared" si="89"/>
        <v/>
      </c>
      <c r="S439" s="4" t="str">
        <f>IF(D439="","",COUNTIF($R$2:R439,R439))</f>
        <v/>
      </c>
      <c r="T439" s="5" t="str">
        <f t="shared" si="93"/>
        <v/>
      </c>
      <c r="U439" s="35" t="str">
        <f>IF(AND(S439=4,K439="M",NOT(O439="Unattached")),SUMIF(R$2:R439,R439,L$2:L439),"")</f>
        <v/>
      </c>
      <c r="V439" s="5" t="str">
        <f t="shared" si="94"/>
        <v/>
      </c>
      <c r="W439" s="35" t="str">
        <f>IF(AND(S439=3,K439="F",NOT(O439="Unattached")),SUMIF(R$2:R439,R439,L$2:L439),"")</f>
        <v/>
      </c>
      <c r="X439" s="6" t="str">
        <f t="shared" si="85"/>
        <v/>
      </c>
      <c r="Y439" s="6" t="str">
        <f t="shared" si="90"/>
        <v/>
      </c>
      <c r="Z439" s="33" t="str">
        <f t="shared" si="86"/>
        <v xml:space="preserve"> </v>
      </c>
      <c r="AA439" s="33" t="str">
        <f>IF(K439="M",IF(S439&lt;&gt;4,"",VLOOKUP(CONCATENATE(R439," ",(S439-3)),$Z$2:AD439,5,0)),IF(S439&lt;&gt;3,"",VLOOKUP(CONCATENATE(R439," ",(S439-2)),$Z$2:AD439,5,0)))</f>
        <v/>
      </c>
      <c r="AB439" s="33" t="str">
        <f>IF(K439="M",IF(S439&lt;&gt;4,"",VLOOKUP(CONCATENATE(R439," ",(S439-2)),$Z$2:AD439,5,0)),IF(S439&lt;&gt;3,"",VLOOKUP(CONCATENATE(R439," ",(S439-1)),$Z$2:AD439,5,0)))</f>
        <v/>
      </c>
      <c r="AC439" s="33" t="str">
        <f>IF(K439="M",IF(S439&lt;&gt;4,"",VLOOKUP(CONCATENATE(R439," ",(S439-1)),$Z$2:AD439,5,0)),IF(S439&lt;&gt;3,"",VLOOKUP(CONCATENATE(R439," ",(S439)),$Z$2:AD439,5,0)))</f>
        <v/>
      </c>
      <c r="AD439" s="33" t="str">
        <f t="shared" si="91"/>
        <v/>
      </c>
    </row>
    <row r="440" spans="1:30" x14ac:dyDescent="0.25">
      <c r="A440" s="65" t="str">
        <f t="shared" si="83"/>
        <v/>
      </c>
      <c r="B440" s="65" t="str">
        <f t="shared" si="84"/>
        <v/>
      </c>
      <c r="C440" s="103">
        <v>439</v>
      </c>
      <c r="D440" s="99"/>
      <c r="E440" s="100">
        <f t="shared" si="92"/>
        <v>1</v>
      </c>
      <c r="F440" s="100"/>
      <c r="G440" s="100"/>
      <c r="H440" s="107" t="str">
        <f t="shared" si="87"/>
        <v/>
      </c>
      <c r="I440" s="108" t="str">
        <f>IF(D440="","",VLOOKUP(D440,ENTRANTS!$A$1:$H$1000,2,0))</f>
        <v/>
      </c>
      <c r="J440" s="108" t="str">
        <f>IF(D440="","",VLOOKUP(D440,ENTRANTS!$A$1:$H$1000,3,0))</f>
        <v/>
      </c>
      <c r="K440" s="103" t="str">
        <f>IF(D440="","",LEFT(VLOOKUP(D440,ENTRANTS!$A$1:$H$1000,5,0),1))</f>
        <v/>
      </c>
      <c r="L440" s="103" t="str">
        <f>IF(D440="","",COUNTIF($K$2:K440,K440))</f>
        <v/>
      </c>
      <c r="M440" s="103" t="str">
        <f>IF(D440="","",VLOOKUP(D440,ENTRANTS!$A$1:$H$1000,4,0))</f>
        <v/>
      </c>
      <c r="N440" s="103" t="str">
        <f>IF(D440="","",COUNTIF($M$2:M440,M440))</f>
        <v/>
      </c>
      <c r="O440" s="108" t="str">
        <f>IF(D440="","",VLOOKUP(D440,ENTRANTS!$A$1:$H$1000,6,0))</f>
        <v/>
      </c>
      <c r="P440" s="86" t="str">
        <f t="shared" si="88"/>
        <v/>
      </c>
      <c r="Q440" s="31"/>
      <c r="R440" s="3" t="str">
        <f t="shared" si="89"/>
        <v/>
      </c>
      <c r="S440" s="4" t="str">
        <f>IF(D440="","",COUNTIF($R$2:R440,R440))</f>
        <v/>
      </c>
      <c r="T440" s="5" t="str">
        <f t="shared" si="93"/>
        <v/>
      </c>
      <c r="U440" s="35" t="str">
        <f>IF(AND(S440=4,K440="M",NOT(O440="Unattached")),SUMIF(R$2:R440,R440,L$2:L440),"")</f>
        <v/>
      </c>
      <c r="V440" s="5" t="str">
        <f t="shared" si="94"/>
        <v/>
      </c>
      <c r="W440" s="35" t="str">
        <f>IF(AND(S440=3,K440="F",NOT(O440="Unattached")),SUMIF(R$2:R440,R440,L$2:L440),"")</f>
        <v/>
      </c>
      <c r="X440" s="6" t="str">
        <f t="shared" si="85"/>
        <v/>
      </c>
      <c r="Y440" s="6" t="str">
        <f t="shared" si="90"/>
        <v/>
      </c>
      <c r="Z440" s="33" t="str">
        <f t="shared" si="86"/>
        <v xml:space="preserve"> </v>
      </c>
      <c r="AA440" s="33" t="str">
        <f>IF(K440="M",IF(S440&lt;&gt;4,"",VLOOKUP(CONCATENATE(R440," ",(S440-3)),$Z$2:AD440,5,0)),IF(S440&lt;&gt;3,"",VLOOKUP(CONCATENATE(R440," ",(S440-2)),$Z$2:AD440,5,0)))</f>
        <v/>
      </c>
      <c r="AB440" s="33" t="str">
        <f>IF(K440="M",IF(S440&lt;&gt;4,"",VLOOKUP(CONCATENATE(R440," ",(S440-2)),$Z$2:AD440,5,0)),IF(S440&lt;&gt;3,"",VLOOKUP(CONCATENATE(R440," ",(S440-1)),$Z$2:AD440,5,0)))</f>
        <v/>
      </c>
      <c r="AC440" s="33" t="str">
        <f>IF(K440="M",IF(S440&lt;&gt;4,"",VLOOKUP(CONCATENATE(R440," ",(S440-1)),$Z$2:AD440,5,0)),IF(S440&lt;&gt;3,"",VLOOKUP(CONCATENATE(R440," ",(S440)),$Z$2:AD440,5,0)))</f>
        <v/>
      </c>
      <c r="AD440" s="33" t="str">
        <f t="shared" si="91"/>
        <v/>
      </c>
    </row>
    <row r="441" spans="1:30" x14ac:dyDescent="0.25">
      <c r="A441" s="65" t="str">
        <f t="shared" si="83"/>
        <v/>
      </c>
      <c r="B441" s="65" t="str">
        <f t="shared" si="84"/>
        <v/>
      </c>
      <c r="C441" s="103">
        <v>440</v>
      </c>
      <c r="D441" s="99"/>
      <c r="E441" s="100">
        <f t="shared" si="92"/>
        <v>1</v>
      </c>
      <c r="F441" s="100"/>
      <c r="G441" s="100"/>
      <c r="H441" s="107" t="str">
        <f t="shared" si="87"/>
        <v/>
      </c>
      <c r="I441" s="108" t="str">
        <f>IF(D441="","",VLOOKUP(D441,ENTRANTS!$A$1:$H$1000,2,0))</f>
        <v/>
      </c>
      <c r="J441" s="108" t="str">
        <f>IF(D441="","",VLOOKUP(D441,ENTRANTS!$A$1:$H$1000,3,0))</f>
        <v/>
      </c>
      <c r="K441" s="103" t="str">
        <f>IF(D441="","",LEFT(VLOOKUP(D441,ENTRANTS!$A$1:$H$1000,5,0),1))</f>
        <v/>
      </c>
      <c r="L441" s="103" t="str">
        <f>IF(D441="","",COUNTIF($K$2:K441,K441))</f>
        <v/>
      </c>
      <c r="M441" s="103" t="str">
        <f>IF(D441="","",VLOOKUP(D441,ENTRANTS!$A$1:$H$1000,4,0))</f>
        <v/>
      </c>
      <c r="N441" s="103" t="str">
        <f>IF(D441="","",COUNTIF($M$2:M441,M441))</f>
        <v/>
      </c>
      <c r="O441" s="108" t="str">
        <f>IF(D441="","",VLOOKUP(D441,ENTRANTS!$A$1:$H$1000,6,0))</f>
        <v/>
      </c>
      <c r="P441" s="86" t="str">
        <f t="shared" si="88"/>
        <v/>
      </c>
      <c r="Q441" s="31"/>
      <c r="R441" s="3" t="str">
        <f t="shared" si="89"/>
        <v/>
      </c>
      <c r="S441" s="4" t="str">
        <f>IF(D441="","",COUNTIF($R$2:R441,R441))</f>
        <v/>
      </c>
      <c r="T441" s="5" t="str">
        <f t="shared" si="93"/>
        <v/>
      </c>
      <c r="U441" s="35" t="str">
        <f>IF(AND(S441=4,K441="M",NOT(O441="Unattached")),SUMIF(R$2:R441,R441,L$2:L441),"")</f>
        <v/>
      </c>
      <c r="V441" s="5" t="str">
        <f t="shared" si="94"/>
        <v/>
      </c>
      <c r="W441" s="35" t="str">
        <f>IF(AND(S441=3,K441="F",NOT(O441="Unattached")),SUMIF(R$2:R441,R441,L$2:L441),"")</f>
        <v/>
      </c>
      <c r="X441" s="6" t="str">
        <f t="shared" si="85"/>
        <v/>
      </c>
      <c r="Y441" s="6" t="str">
        <f t="shared" si="90"/>
        <v/>
      </c>
      <c r="Z441" s="33" t="str">
        <f t="shared" si="86"/>
        <v xml:space="preserve"> </v>
      </c>
      <c r="AA441" s="33" t="str">
        <f>IF(K441="M",IF(S441&lt;&gt;4,"",VLOOKUP(CONCATENATE(R441," ",(S441-3)),$Z$2:AD441,5,0)),IF(S441&lt;&gt;3,"",VLOOKUP(CONCATENATE(R441," ",(S441-2)),$Z$2:AD441,5,0)))</f>
        <v/>
      </c>
      <c r="AB441" s="33" t="str">
        <f>IF(K441="M",IF(S441&lt;&gt;4,"",VLOOKUP(CONCATENATE(R441," ",(S441-2)),$Z$2:AD441,5,0)),IF(S441&lt;&gt;3,"",VLOOKUP(CONCATENATE(R441," ",(S441-1)),$Z$2:AD441,5,0)))</f>
        <v/>
      </c>
      <c r="AC441" s="33" t="str">
        <f>IF(K441="M",IF(S441&lt;&gt;4,"",VLOOKUP(CONCATENATE(R441," ",(S441-1)),$Z$2:AD441,5,0)),IF(S441&lt;&gt;3,"",VLOOKUP(CONCATENATE(R441," ",(S441)),$Z$2:AD441,5,0)))</f>
        <v/>
      </c>
      <c r="AD441" s="33" t="str">
        <f t="shared" si="91"/>
        <v/>
      </c>
    </row>
    <row r="442" spans="1:30" x14ac:dyDescent="0.25">
      <c r="A442" s="65" t="str">
        <f t="shared" si="83"/>
        <v/>
      </c>
      <c r="B442" s="65" t="str">
        <f t="shared" si="84"/>
        <v/>
      </c>
      <c r="C442" s="103">
        <v>441</v>
      </c>
      <c r="D442" s="99"/>
      <c r="E442" s="100">
        <f t="shared" si="92"/>
        <v>1</v>
      </c>
      <c r="F442" s="100"/>
      <c r="G442" s="100"/>
      <c r="H442" s="107" t="str">
        <f t="shared" si="87"/>
        <v/>
      </c>
      <c r="I442" s="108" t="str">
        <f>IF(D442="","",VLOOKUP(D442,ENTRANTS!$A$1:$H$1000,2,0))</f>
        <v/>
      </c>
      <c r="J442" s="108" t="str">
        <f>IF(D442="","",VLOOKUP(D442,ENTRANTS!$A$1:$H$1000,3,0))</f>
        <v/>
      </c>
      <c r="K442" s="103" t="str">
        <f>IF(D442="","",LEFT(VLOOKUP(D442,ENTRANTS!$A$1:$H$1000,5,0),1))</f>
        <v/>
      </c>
      <c r="L442" s="103" t="str">
        <f>IF(D442="","",COUNTIF($K$2:K442,K442))</f>
        <v/>
      </c>
      <c r="M442" s="103" t="str">
        <f>IF(D442="","",VLOOKUP(D442,ENTRANTS!$A$1:$H$1000,4,0))</f>
        <v/>
      </c>
      <c r="N442" s="103" t="str">
        <f>IF(D442="","",COUNTIF($M$2:M442,M442))</f>
        <v/>
      </c>
      <c r="O442" s="108" t="str">
        <f>IF(D442="","",VLOOKUP(D442,ENTRANTS!$A$1:$H$1000,6,0))</f>
        <v/>
      </c>
      <c r="P442" s="86" t="str">
        <f t="shared" si="88"/>
        <v/>
      </c>
      <c r="Q442" s="31"/>
      <c r="R442" s="3" t="str">
        <f t="shared" si="89"/>
        <v/>
      </c>
      <c r="S442" s="4" t="str">
        <f>IF(D442="","",COUNTIF($R$2:R442,R442))</f>
        <v/>
      </c>
      <c r="T442" s="5" t="str">
        <f t="shared" si="93"/>
        <v/>
      </c>
      <c r="U442" s="35" t="str">
        <f>IF(AND(S442=4,K442="M",NOT(O442="Unattached")),SUMIF(R$2:R442,R442,L$2:L442),"")</f>
        <v/>
      </c>
      <c r="V442" s="5" t="str">
        <f t="shared" si="94"/>
        <v/>
      </c>
      <c r="W442" s="35" t="str">
        <f>IF(AND(S442=3,K442="F",NOT(O442="Unattached")),SUMIF(R$2:R442,R442,L$2:L442),"")</f>
        <v/>
      </c>
      <c r="X442" s="6" t="str">
        <f t="shared" si="85"/>
        <v/>
      </c>
      <c r="Y442" s="6" t="str">
        <f t="shared" si="90"/>
        <v/>
      </c>
      <c r="Z442" s="33" t="str">
        <f t="shared" si="86"/>
        <v xml:space="preserve"> </v>
      </c>
      <c r="AA442" s="33" t="str">
        <f>IF(K442="M",IF(S442&lt;&gt;4,"",VLOOKUP(CONCATENATE(R442," ",(S442-3)),$Z$2:AD442,5,0)),IF(S442&lt;&gt;3,"",VLOOKUP(CONCATENATE(R442," ",(S442-2)),$Z$2:AD442,5,0)))</f>
        <v/>
      </c>
      <c r="AB442" s="33" t="str">
        <f>IF(K442="M",IF(S442&lt;&gt;4,"",VLOOKUP(CONCATENATE(R442," ",(S442-2)),$Z$2:AD442,5,0)),IF(S442&lt;&gt;3,"",VLOOKUP(CONCATENATE(R442," ",(S442-1)),$Z$2:AD442,5,0)))</f>
        <v/>
      </c>
      <c r="AC442" s="33" t="str">
        <f>IF(K442="M",IF(S442&lt;&gt;4,"",VLOOKUP(CONCATENATE(R442," ",(S442-1)),$Z$2:AD442,5,0)),IF(S442&lt;&gt;3,"",VLOOKUP(CONCATENATE(R442," ",(S442)),$Z$2:AD442,5,0)))</f>
        <v/>
      </c>
      <c r="AD442" s="33" t="str">
        <f t="shared" si="91"/>
        <v/>
      </c>
    </row>
    <row r="443" spans="1:30" x14ac:dyDescent="0.25">
      <c r="A443" s="65" t="str">
        <f t="shared" si="83"/>
        <v/>
      </c>
      <c r="B443" s="65" t="str">
        <f t="shared" si="84"/>
        <v/>
      </c>
      <c r="C443" s="103">
        <v>442</v>
      </c>
      <c r="D443" s="99"/>
      <c r="E443" s="100">
        <f t="shared" si="92"/>
        <v>1</v>
      </c>
      <c r="F443" s="100"/>
      <c r="G443" s="100"/>
      <c r="H443" s="107" t="str">
        <f t="shared" si="87"/>
        <v/>
      </c>
      <c r="I443" s="108" t="str">
        <f>IF(D443="","",VLOOKUP(D443,ENTRANTS!$A$1:$H$1000,2,0))</f>
        <v/>
      </c>
      <c r="J443" s="108" t="str">
        <f>IF(D443="","",VLOOKUP(D443,ENTRANTS!$A$1:$H$1000,3,0))</f>
        <v/>
      </c>
      <c r="K443" s="103" t="str">
        <f>IF(D443="","",LEFT(VLOOKUP(D443,ENTRANTS!$A$1:$H$1000,5,0),1))</f>
        <v/>
      </c>
      <c r="L443" s="103" t="str">
        <f>IF(D443="","",COUNTIF($K$2:K443,K443))</f>
        <v/>
      </c>
      <c r="M443" s="103" t="str">
        <f>IF(D443="","",VLOOKUP(D443,ENTRANTS!$A$1:$H$1000,4,0))</f>
        <v/>
      </c>
      <c r="N443" s="103" t="str">
        <f>IF(D443="","",COUNTIF($M$2:M443,M443))</f>
        <v/>
      </c>
      <c r="O443" s="108" t="str">
        <f>IF(D443="","",VLOOKUP(D443,ENTRANTS!$A$1:$H$1000,6,0))</f>
        <v/>
      </c>
      <c r="P443" s="86" t="str">
        <f t="shared" si="88"/>
        <v/>
      </c>
      <c r="Q443" s="31"/>
      <c r="R443" s="3" t="str">
        <f t="shared" si="89"/>
        <v/>
      </c>
      <c r="S443" s="4" t="str">
        <f>IF(D443="","",COUNTIF($R$2:R443,R443))</f>
        <v/>
      </c>
      <c r="T443" s="5" t="str">
        <f t="shared" si="93"/>
        <v/>
      </c>
      <c r="U443" s="35" t="str">
        <f>IF(AND(S443=4,K443="M",NOT(O443="Unattached")),SUMIF(R$2:R443,R443,L$2:L443),"")</f>
        <v/>
      </c>
      <c r="V443" s="5" t="str">
        <f t="shared" si="94"/>
        <v/>
      </c>
      <c r="W443" s="35" t="str">
        <f>IF(AND(S443=3,K443="F",NOT(O443="Unattached")),SUMIF(R$2:R443,R443,L$2:L443),"")</f>
        <v/>
      </c>
      <c r="X443" s="6" t="str">
        <f t="shared" si="85"/>
        <v/>
      </c>
      <c r="Y443" s="6" t="str">
        <f t="shared" si="90"/>
        <v/>
      </c>
      <c r="Z443" s="33" t="str">
        <f t="shared" si="86"/>
        <v xml:space="preserve"> </v>
      </c>
      <c r="AA443" s="33" t="str">
        <f>IF(K443="M",IF(S443&lt;&gt;4,"",VLOOKUP(CONCATENATE(R443," ",(S443-3)),$Z$2:AD443,5,0)),IF(S443&lt;&gt;3,"",VLOOKUP(CONCATENATE(R443," ",(S443-2)),$Z$2:AD443,5,0)))</f>
        <v/>
      </c>
      <c r="AB443" s="33" t="str">
        <f>IF(K443="M",IF(S443&lt;&gt;4,"",VLOOKUP(CONCATENATE(R443," ",(S443-2)),$Z$2:AD443,5,0)),IF(S443&lt;&gt;3,"",VLOOKUP(CONCATENATE(R443," ",(S443-1)),$Z$2:AD443,5,0)))</f>
        <v/>
      </c>
      <c r="AC443" s="33" t="str">
        <f>IF(K443="M",IF(S443&lt;&gt;4,"",VLOOKUP(CONCATENATE(R443," ",(S443-1)),$Z$2:AD443,5,0)),IF(S443&lt;&gt;3,"",VLOOKUP(CONCATENATE(R443," ",(S443)),$Z$2:AD443,5,0)))</f>
        <v/>
      </c>
      <c r="AD443" s="33" t="str">
        <f t="shared" si="91"/>
        <v/>
      </c>
    </row>
    <row r="444" spans="1:30" x14ac:dyDescent="0.25">
      <c r="A444" s="65" t="str">
        <f t="shared" si="83"/>
        <v/>
      </c>
      <c r="B444" s="65" t="str">
        <f t="shared" si="84"/>
        <v/>
      </c>
      <c r="C444" s="103">
        <v>443</v>
      </c>
      <c r="D444" s="99"/>
      <c r="E444" s="100">
        <f t="shared" si="92"/>
        <v>1</v>
      </c>
      <c r="F444" s="100"/>
      <c r="G444" s="100"/>
      <c r="H444" s="107" t="str">
        <f t="shared" si="87"/>
        <v/>
      </c>
      <c r="I444" s="108" t="str">
        <f>IF(D444="","",VLOOKUP(D444,ENTRANTS!$A$1:$H$1000,2,0))</f>
        <v/>
      </c>
      <c r="J444" s="108" t="str">
        <f>IF(D444="","",VLOOKUP(D444,ENTRANTS!$A$1:$H$1000,3,0))</f>
        <v/>
      </c>
      <c r="K444" s="103" t="str">
        <f>IF(D444="","",LEFT(VLOOKUP(D444,ENTRANTS!$A$1:$H$1000,5,0),1))</f>
        <v/>
      </c>
      <c r="L444" s="103" t="str">
        <f>IF(D444="","",COUNTIF($K$2:K444,K444))</f>
        <v/>
      </c>
      <c r="M444" s="103" t="str">
        <f>IF(D444="","",VLOOKUP(D444,ENTRANTS!$A$1:$H$1000,4,0))</f>
        <v/>
      </c>
      <c r="N444" s="103" t="str">
        <f>IF(D444="","",COUNTIF($M$2:M444,M444))</f>
        <v/>
      </c>
      <c r="O444" s="108" t="str">
        <f>IF(D444="","",VLOOKUP(D444,ENTRANTS!$A$1:$H$1000,6,0))</f>
        <v/>
      </c>
      <c r="P444" s="86" t="str">
        <f t="shared" si="88"/>
        <v/>
      </c>
      <c r="Q444" s="31"/>
      <c r="R444" s="3" t="str">
        <f t="shared" si="89"/>
        <v/>
      </c>
      <c r="S444" s="4" t="str">
        <f>IF(D444="","",COUNTIF($R$2:R444,R444))</f>
        <v/>
      </c>
      <c r="T444" s="5" t="str">
        <f t="shared" si="93"/>
        <v/>
      </c>
      <c r="U444" s="35" t="str">
        <f>IF(AND(S444=4,K444="M",NOT(O444="Unattached")),SUMIF(R$2:R444,R444,L$2:L444),"")</f>
        <v/>
      </c>
      <c r="V444" s="5" t="str">
        <f t="shared" si="94"/>
        <v/>
      </c>
      <c r="W444" s="35" t="str">
        <f>IF(AND(S444=3,K444="F",NOT(O444="Unattached")),SUMIF(R$2:R444,R444,L$2:L444),"")</f>
        <v/>
      </c>
      <c r="X444" s="6" t="str">
        <f t="shared" si="85"/>
        <v/>
      </c>
      <c r="Y444" s="6" t="str">
        <f t="shared" si="90"/>
        <v/>
      </c>
      <c r="Z444" s="33" t="str">
        <f t="shared" si="86"/>
        <v xml:space="preserve"> </v>
      </c>
      <c r="AA444" s="33" t="str">
        <f>IF(K444="M",IF(S444&lt;&gt;4,"",VLOOKUP(CONCATENATE(R444," ",(S444-3)),$Z$2:AD444,5,0)),IF(S444&lt;&gt;3,"",VLOOKUP(CONCATENATE(R444," ",(S444-2)),$Z$2:AD444,5,0)))</f>
        <v/>
      </c>
      <c r="AB444" s="33" t="str">
        <f>IF(K444="M",IF(S444&lt;&gt;4,"",VLOOKUP(CONCATENATE(R444," ",(S444-2)),$Z$2:AD444,5,0)),IF(S444&lt;&gt;3,"",VLOOKUP(CONCATENATE(R444," ",(S444-1)),$Z$2:AD444,5,0)))</f>
        <v/>
      </c>
      <c r="AC444" s="33" t="str">
        <f>IF(K444="M",IF(S444&lt;&gt;4,"",VLOOKUP(CONCATENATE(R444," ",(S444-1)),$Z$2:AD444,5,0)),IF(S444&lt;&gt;3,"",VLOOKUP(CONCATENATE(R444," ",(S444)),$Z$2:AD444,5,0)))</f>
        <v/>
      </c>
      <c r="AD444" s="33" t="str">
        <f t="shared" si="91"/>
        <v/>
      </c>
    </row>
    <row r="445" spans="1:30" x14ac:dyDescent="0.25">
      <c r="A445" s="65" t="str">
        <f t="shared" si="83"/>
        <v/>
      </c>
      <c r="B445" s="65" t="str">
        <f t="shared" si="84"/>
        <v/>
      </c>
      <c r="C445" s="103">
        <v>444</v>
      </c>
      <c r="D445" s="99"/>
      <c r="E445" s="100">
        <f t="shared" si="92"/>
        <v>1</v>
      </c>
      <c r="F445" s="100"/>
      <c r="G445" s="100"/>
      <c r="H445" s="107" t="str">
        <f t="shared" si="87"/>
        <v/>
      </c>
      <c r="I445" s="108" t="str">
        <f>IF(D445="","",VLOOKUP(D445,ENTRANTS!$A$1:$H$1000,2,0))</f>
        <v/>
      </c>
      <c r="J445" s="108" t="str">
        <f>IF(D445="","",VLOOKUP(D445,ENTRANTS!$A$1:$H$1000,3,0))</f>
        <v/>
      </c>
      <c r="K445" s="103" t="str">
        <f>IF(D445="","",LEFT(VLOOKUP(D445,ENTRANTS!$A$1:$H$1000,5,0),1))</f>
        <v/>
      </c>
      <c r="L445" s="103" t="str">
        <f>IF(D445="","",COUNTIF($K$2:K445,K445))</f>
        <v/>
      </c>
      <c r="M445" s="103" t="str">
        <f>IF(D445="","",VLOOKUP(D445,ENTRANTS!$A$1:$H$1000,4,0))</f>
        <v/>
      </c>
      <c r="N445" s="103" t="str">
        <f>IF(D445="","",COUNTIF($M$2:M445,M445))</f>
        <v/>
      </c>
      <c r="O445" s="108" t="str">
        <f>IF(D445="","",VLOOKUP(D445,ENTRANTS!$A$1:$H$1000,6,0))</f>
        <v/>
      </c>
      <c r="P445" s="86" t="str">
        <f t="shared" si="88"/>
        <v/>
      </c>
      <c r="Q445" s="31"/>
      <c r="R445" s="3" t="str">
        <f t="shared" si="89"/>
        <v/>
      </c>
      <c r="S445" s="4" t="str">
        <f>IF(D445="","",COUNTIF($R$2:R445,R445))</f>
        <v/>
      </c>
      <c r="T445" s="5" t="str">
        <f t="shared" si="93"/>
        <v/>
      </c>
      <c r="U445" s="35" t="str">
        <f>IF(AND(S445=4,K445="M",NOT(O445="Unattached")),SUMIF(R$2:R445,R445,L$2:L445),"")</f>
        <v/>
      </c>
      <c r="V445" s="5" t="str">
        <f t="shared" si="94"/>
        <v/>
      </c>
      <c r="W445" s="35" t="str">
        <f>IF(AND(S445=3,K445="F",NOT(O445="Unattached")),SUMIF(R$2:R445,R445,L$2:L445),"")</f>
        <v/>
      </c>
      <c r="X445" s="6" t="str">
        <f t="shared" si="85"/>
        <v/>
      </c>
      <c r="Y445" s="6" t="str">
        <f t="shared" si="90"/>
        <v/>
      </c>
      <c r="Z445" s="33" t="str">
        <f t="shared" si="86"/>
        <v xml:space="preserve"> </v>
      </c>
      <c r="AA445" s="33" t="str">
        <f>IF(K445="M",IF(S445&lt;&gt;4,"",VLOOKUP(CONCATENATE(R445," ",(S445-3)),$Z$2:AD445,5,0)),IF(S445&lt;&gt;3,"",VLOOKUP(CONCATENATE(R445," ",(S445-2)),$Z$2:AD445,5,0)))</f>
        <v/>
      </c>
      <c r="AB445" s="33" t="str">
        <f>IF(K445="M",IF(S445&lt;&gt;4,"",VLOOKUP(CONCATENATE(R445," ",(S445-2)),$Z$2:AD445,5,0)),IF(S445&lt;&gt;3,"",VLOOKUP(CONCATENATE(R445," ",(S445-1)),$Z$2:AD445,5,0)))</f>
        <v/>
      </c>
      <c r="AC445" s="33" t="str">
        <f>IF(K445="M",IF(S445&lt;&gt;4,"",VLOOKUP(CONCATENATE(R445," ",(S445-1)),$Z$2:AD445,5,0)),IF(S445&lt;&gt;3,"",VLOOKUP(CONCATENATE(R445," ",(S445)),$Z$2:AD445,5,0)))</f>
        <v/>
      </c>
      <c r="AD445" s="33" t="str">
        <f t="shared" si="91"/>
        <v/>
      </c>
    </row>
    <row r="446" spans="1:30" x14ac:dyDescent="0.25">
      <c r="A446" s="65" t="str">
        <f t="shared" si="83"/>
        <v/>
      </c>
      <c r="B446" s="65" t="str">
        <f t="shared" si="84"/>
        <v/>
      </c>
      <c r="C446" s="103">
        <v>445</v>
      </c>
      <c r="D446" s="99"/>
      <c r="E446" s="100">
        <f t="shared" si="92"/>
        <v>1</v>
      </c>
      <c r="F446" s="100"/>
      <c r="G446" s="100"/>
      <c r="H446" s="107" t="str">
        <f t="shared" si="87"/>
        <v/>
      </c>
      <c r="I446" s="108" t="str">
        <f>IF(D446="","",VLOOKUP(D446,ENTRANTS!$A$1:$H$1000,2,0))</f>
        <v/>
      </c>
      <c r="J446" s="108" t="str">
        <f>IF(D446="","",VLOOKUP(D446,ENTRANTS!$A$1:$H$1000,3,0))</f>
        <v/>
      </c>
      <c r="K446" s="103" t="str">
        <f>IF(D446="","",LEFT(VLOOKUP(D446,ENTRANTS!$A$1:$H$1000,5,0),1))</f>
        <v/>
      </c>
      <c r="L446" s="103" t="str">
        <f>IF(D446="","",COUNTIF($K$2:K446,K446))</f>
        <v/>
      </c>
      <c r="M446" s="103" t="str">
        <f>IF(D446="","",VLOOKUP(D446,ENTRANTS!$A$1:$H$1000,4,0))</f>
        <v/>
      </c>
      <c r="N446" s="103" t="str">
        <f>IF(D446="","",COUNTIF($M$2:M446,M446))</f>
        <v/>
      </c>
      <c r="O446" s="108" t="str">
        <f>IF(D446="","",VLOOKUP(D446,ENTRANTS!$A$1:$H$1000,6,0))</f>
        <v/>
      </c>
      <c r="P446" s="86" t="str">
        <f t="shared" si="88"/>
        <v/>
      </c>
      <c r="Q446" s="31"/>
      <c r="R446" s="3" t="str">
        <f t="shared" si="89"/>
        <v/>
      </c>
      <c r="S446" s="4" t="str">
        <f>IF(D446="","",COUNTIF($R$2:R446,R446))</f>
        <v/>
      </c>
      <c r="T446" s="5" t="str">
        <f t="shared" si="93"/>
        <v/>
      </c>
      <c r="U446" s="35" t="str">
        <f>IF(AND(S446=4,K446="M",NOT(O446="Unattached")),SUMIF(R$2:R446,R446,L$2:L446),"")</f>
        <v/>
      </c>
      <c r="V446" s="5" t="str">
        <f t="shared" si="94"/>
        <v/>
      </c>
      <c r="W446" s="35" t="str">
        <f>IF(AND(S446=3,K446="F",NOT(O446="Unattached")),SUMIF(R$2:R446,R446,L$2:L446),"")</f>
        <v/>
      </c>
      <c r="X446" s="6" t="str">
        <f t="shared" si="85"/>
        <v/>
      </c>
      <c r="Y446" s="6" t="str">
        <f t="shared" si="90"/>
        <v/>
      </c>
      <c r="Z446" s="33" t="str">
        <f t="shared" si="86"/>
        <v xml:space="preserve"> </v>
      </c>
      <c r="AA446" s="33" t="str">
        <f>IF(K446="M",IF(S446&lt;&gt;4,"",VLOOKUP(CONCATENATE(R446," ",(S446-3)),$Z$2:AD446,5,0)),IF(S446&lt;&gt;3,"",VLOOKUP(CONCATENATE(R446," ",(S446-2)),$Z$2:AD446,5,0)))</f>
        <v/>
      </c>
      <c r="AB446" s="33" t="str">
        <f>IF(K446="M",IF(S446&lt;&gt;4,"",VLOOKUP(CONCATENATE(R446," ",(S446-2)),$Z$2:AD446,5,0)),IF(S446&lt;&gt;3,"",VLOOKUP(CONCATENATE(R446," ",(S446-1)),$Z$2:AD446,5,0)))</f>
        <v/>
      </c>
      <c r="AC446" s="33" t="str">
        <f>IF(K446="M",IF(S446&lt;&gt;4,"",VLOOKUP(CONCATENATE(R446," ",(S446-1)),$Z$2:AD446,5,0)),IF(S446&lt;&gt;3,"",VLOOKUP(CONCATENATE(R446," ",(S446)),$Z$2:AD446,5,0)))</f>
        <v/>
      </c>
      <c r="AD446" s="33" t="str">
        <f t="shared" si="91"/>
        <v/>
      </c>
    </row>
    <row r="447" spans="1:30" x14ac:dyDescent="0.25">
      <c r="A447" s="65" t="str">
        <f t="shared" si="83"/>
        <v/>
      </c>
      <c r="B447" s="65" t="str">
        <f t="shared" si="84"/>
        <v/>
      </c>
      <c r="C447" s="103">
        <v>446</v>
      </c>
      <c r="D447" s="99"/>
      <c r="E447" s="100">
        <f t="shared" si="92"/>
        <v>1</v>
      </c>
      <c r="F447" s="100"/>
      <c r="G447" s="100"/>
      <c r="H447" s="107" t="str">
        <f t="shared" si="87"/>
        <v/>
      </c>
      <c r="I447" s="108" t="str">
        <f>IF(D447="","",VLOOKUP(D447,ENTRANTS!$A$1:$H$1000,2,0))</f>
        <v/>
      </c>
      <c r="J447" s="108" t="str">
        <f>IF(D447="","",VLOOKUP(D447,ENTRANTS!$A$1:$H$1000,3,0))</f>
        <v/>
      </c>
      <c r="K447" s="103" t="str">
        <f>IF(D447="","",LEFT(VLOOKUP(D447,ENTRANTS!$A$1:$H$1000,5,0),1))</f>
        <v/>
      </c>
      <c r="L447" s="103" t="str">
        <f>IF(D447="","",COUNTIF($K$2:K447,K447))</f>
        <v/>
      </c>
      <c r="M447" s="103" t="str">
        <f>IF(D447="","",VLOOKUP(D447,ENTRANTS!$A$1:$H$1000,4,0))</f>
        <v/>
      </c>
      <c r="N447" s="103" t="str">
        <f>IF(D447="","",COUNTIF($M$2:M447,M447))</f>
        <v/>
      </c>
      <c r="O447" s="108" t="str">
        <f>IF(D447="","",VLOOKUP(D447,ENTRANTS!$A$1:$H$1000,6,0))</f>
        <v/>
      </c>
      <c r="P447" s="86" t="str">
        <f t="shared" si="88"/>
        <v/>
      </c>
      <c r="Q447" s="31"/>
      <c r="R447" s="3" t="str">
        <f t="shared" si="89"/>
        <v/>
      </c>
      <c r="S447" s="4" t="str">
        <f>IF(D447="","",COUNTIF($R$2:R447,R447))</f>
        <v/>
      </c>
      <c r="T447" s="5" t="str">
        <f t="shared" si="93"/>
        <v/>
      </c>
      <c r="U447" s="35" t="str">
        <f>IF(AND(S447=4,K447="M",NOT(O447="Unattached")),SUMIF(R$2:R447,R447,L$2:L447),"")</f>
        <v/>
      </c>
      <c r="V447" s="5" t="str">
        <f t="shared" si="94"/>
        <v/>
      </c>
      <c r="W447" s="35" t="str">
        <f>IF(AND(S447=3,K447="F",NOT(O447="Unattached")),SUMIF(R$2:R447,R447,L$2:L447),"")</f>
        <v/>
      </c>
      <c r="X447" s="6" t="str">
        <f t="shared" si="85"/>
        <v/>
      </c>
      <c r="Y447" s="6" t="str">
        <f t="shared" si="90"/>
        <v/>
      </c>
      <c r="Z447" s="33" t="str">
        <f t="shared" si="86"/>
        <v xml:space="preserve"> </v>
      </c>
      <c r="AA447" s="33" t="str">
        <f>IF(K447="M",IF(S447&lt;&gt;4,"",VLOOKUP(CONCATENATE(R447," ",(S447-3)),$Z$2:AD447,5,0)),IF(S447&lt;&gt;3,"",VLOOKUP(CONCATENATE(R447," ",(S447-2)),$Z$2:AD447,5,0)))</f>
        <v/>
      </c>
      <c r="AB447" s="33" t="str">
        <f>IF(K447="M",IF(S447&lt;&gt;4,"",VLOOKUP(CONCATENATE(R447," ",(S447-2)),$Z$2:AD447,5,0)),IF(S447&lt;&gt;3,"",VLOOKUP(CONCATENATE(R447," ",(S447-1)),$Z$2:AD447,5,0)))</f>
        <v/>
      </c>
      <c r="AC447" s="33" t="str">
        <f>IF(K447="M",IF(S447&lt;&gt;4,"",VLOOKUP(CONCATENATE(R447," ",(S447-1)),$Z$2:AD447,5,0)),IF(S447&lt;&gt;3,"",VLOOKUP(CONCATENATE(R447," ",(S447)),$Z$2:AD447,5,0)))</f>
        <v/>
      </c>
      <c r="AD447" s="33" t="str">
        <f t="shared" si="91"/>
        <v/>
      </c>
    </row>
    <row r="448" spans="1:30" x14ac:dyDescent="0.25">
      <c r="A448" s="65" t="str">
        <f t="shared" si="83"/>
        <v/>
      </c>
      <c r="B448" s="65" t="str">
        <f t="shared" si="84"/>
        <v/>
      </c>
      <c r="C448" s="103">
        <v>447</v>
      </c>
      <c r="D448" s="99"/>
      <c r="E448" s="100">
        <f t="shared" si="92"/>
        <v>1</v>
      </c>
      <c r="F448" s="100"/>
      <c r="G448" s="100"/>
      <c r="H448" s="107" t="str">
        <f t="shared" si="87"/>
        <v/>
      </c>
      <c r="I448" s="108" t="str">
        <f>IF(D448="","",VLOOKUP(D448,ENTRANTS!$A$1:$H$1000,2,0))</f>
        <v/>
      </c>
      <c r="J448" s="108" t="str">
        <f>IF(D448="","",VLOOKUP(D448,ENTRANTS!$A$1:$H$1000,3,0))</f>
        <v/>
      </c>
      <c r="K448" s="103" t="str">
        <f>IF(D448="","",LEFT(VLOOKUP(D448,ENTRANTS!$A$1:$H$1000,5,0),1))</f>
        <v/>
      </c>
      <c r="L448" s="103" t="str">
        <f>IF(D448="","",COUNTIF($K$2:K448,K448))</f>
        <v/>
      </c>
      <c r="M448" s="103" t="str">
        <f>IF(D448="","",VLOOKUP(D448,ENTRANTS!$A$1:$H$1000,4,0))</f>
        <v/>
      </c>
      <c r="N448" s="103" t="str">
        <f>IF(D448="","",COUNTIF($M$2:M448,M448))</f>
        <v/>
      </c>
      <c r="O448" s="108" t="str">
        <f>IF(D448="","",VLOOKUP(D448,ENTRANTS!$A$1:$H$1000,6,0))</f>
        <v/>
      </c>
      <c r="P448" s="86" t="str">
        <f t="shared" si="88"/>
        <v/>
      </c>
      <c r="Q448" s="31"/>
      <c r="R448" s="3" t="str">
        <f t="shared" si="89"/>
        <v/>
      </c>
      <c r="S448" s="4" t="str">
        <f>IF(D448="","",COUNTIF($R$2:R448,R448))</f>
        <v/>
      </c>
      <c r="T448" s="5" t="str">
        <f t="shared" si="93"/>
        <v/>
      </c>
      <c r="U448" s="35" t="str">
        <f>IF(AND(S448=4,K448="M",NOT(O448="Unattached")),SUMIF(R$2:R448,R448,L$2:L448),"")</f>
        <v/>
      </c>
      <c r="V448" s="5" t="str">
        <f t="shared" si="94"/>
        <v/>
      </c>
      <c r="W448" s="35" t="str">
        <f>IF(AND(S448=3,K448="F",NOT(O448="Unattached")),SUMIF(R$2:R448,R448,L$2:L448),"")</f>
        <v/>
      </c>
      <c r="X448" s="6" t="str">
        <f t="shared" si="85"/>
        <v/>
      </c>
      <c r="Y448" s="6" t="str">
        <f t="shared" si="90"/>
        <v/>
      </c>
      <c r="Z448" s="33" t="str">
        <f t="shared" si="86"/>
        <v xml:space="preserve"> </v>
      </c>
      <c r="AA448" s="33" t="str">
        <f>IF(K448="M",IF(S448&lt;&gt;4,"",VLOOKUP(CONCATENATE(R448," ",(S448-3)),$Z$2:AD448,5,0)),IF(S448&lt;&gt;3,"",VLOOKUP(CONCATENATE(R448," ",(S448-2)),$Z$2:AD448,5,0)))</f>
        <v/>
      </c>
      <c r="AB448" s="33" t="str">
        <f>IF(K448="M",IF(S448&lt;&gt;4,"",VLOOKUP(CONCATENATE(R448," ",(S448-2)),$Z$2:AD448,5,0)),IF(S448&lt;&gt;3,"",VLOOKUP(CONCATENATE(R448," ",(S448-1)),$Z$2:AD448,5,0)))</f>
        <v/>
      </c>
      <c r="AC448" s="33" t="str">
        <f>IF(K448="M",IF(S448&lt;&gt;4,"",VLOOKUP(CONCATENATE(R448," ",(S448-1)),$Z$2:AD448,5,0)),IF(S448&lt;&gt;3,"",VLOOKUP(CONCATENATE(R448," ",(S448)),$Z$2:AD448,5,0)))</f>
        <v/>
      </c>
      <c r="AD448" s="33" t="str">
        <f t="shared" si="91"/>
        <v/>
      </c>
    </row>
    <row r="449" spans="1:30" x14ac:dyDescent="0.25">
      <c r="A449" s="65" t="str">
        <f t="shared" si="83"/>
        <v/>
      </c>
      <c r="B449" s="65" t="str">
        <f t="shared" si="84"/>
        <v/>
      </c>
      <c r="C449" s="103">
        <v>448</v>
      </c>
      <c r="D449" s="99"/>
      <c r="E449" s="100">
        <f t="shared" si="92"/>
        <v>1</v>
      </c>
      <c r="F449" s="100"/>
      <c r="G449" s="100"/>
      <c r="H449" s="107" t="str">
        <f t="shared" si="87"/>
        <v/>
      </c>
      <c r="I449" s="108" t="str">
        <f>IF(D449="","",VLOOKUP(D449,ENTRANTS!$A$1:$H$1000,2,0))</f>
        <v/>
      </c>
      <c r="J449" s="108" t="str">
        <f>IF(D449="","",VLOOKUP(D449,ENTRANTS!$A$1:$H$1000,3,0))</f>
        <v/>
      </c>
      <c r="K449" s="103" t="str">
        <f>IF(D449="","",LEFT(VLOOKUP(D449,ENTRANTS!$A$1:$H$1000,5,0),1))</f>
        <v/>
      </c>
      <c r="L449" s="103" t="str">
        <f>IF(D449="","",COUNTIF($K$2:K449,K449))</f>
        <v/>
      </c>
      <c r="M449" s="103" t="str">
        <f>IF(D449="","",VLOOKUP(D449,ENTRANTS!$A$1:$H$1000,4,0))</f>
        <v/>
      </c>
      <c r="N449" s="103" t="str">
        <f>IF(D449="","",COUNTIF($M$2:M449,M449))</f>
        <v/>
      </c>
      <c r="O449" s="108" t="str">
        <f>IF(D449="","",VLOOKUP(D449,ENTRANTS!$A$1:$H$1000,6,0))</f>
        <v/>
      </c>
      <c r="P449" s="86" t="str">
        <f t="shared" si="88"/>
        <v/>
      </c>
      <c r="Q449" s="31"/>
      <c r="R449" s="3" t="str">
        <f t="shared" si="89"/>
        <v/>
      </c>
      <c r="S449" s="4" t="str">
        <f>IF(D449="","",COUNTIF($R$2:R449,R449))</f>
        <v/>
      </c>
      <c r="T449" s="5" t="str">
        <f t="shared" si="93"/>
        <v/>
      </c>
      <c r="U449" s="35" t="str">
        <f>IF(AND(S449=4,K449="M",NOT(O449="Unattached")),SUMIF(R$2:R449,R449,L$2:L449),"")</f>
        <v/>
      </c>
      <c r="V449" s="5" t="str">
        <f t="shared" si="94"/>
        <v/>
      </c>
      <c r="W449" s="35" t="str">
        <f>IF(AND(S449=3,K449="F",NOT(O449="Unattached")),SUMIF(R$2:R449,R449,L$2:L449),"")</f>
        <v/>
      </c>
      <c r="X449" s="6" t="str">
        <f t="shared" si="85"/>
        <v/>
      </c>
      <c r="Y449" s="6" t="str">
        <f t="shared" si="90"/>
        <v/>
      </c>
      <c r="Z449" s="33" t="str">
        <f t="shared" si="86"/>
        <v xml:space="preserve"> </v>
      </c>
      <c r="AA449" s="33" t="str">
        <f>IF(K449="M",IF(S449&lt;&gt;4,"",VLOOKUP(CONCATENATE(R449," ",(S449-3)),$Z$2:AD449,5,0)),IF(S449&lt;&gt;3,"",VLOOKUP(CONCATENATE(R449," ",(S449-2)),$Z$2:AD449,5,0)))</f>
        <v/>
      </c>
      <c r="AB449" s="33" t="str">
        <f>IF(K449="M",IF(S449&lt;&gt;4,"",VLOOKUP(CONCATENATE(R449," ",(S449-2)),$Z$2:AD449,5,0)),IF(S449&lt;&gt;3,"",VLOOKUP(CONCATENATE(R449," ",(S449-1)),$Z$2:AD449,5,0)))</f>
        <v/>
      </c>
      <c r="AC449" s="33" t="str">
        <f>IF(K449="M",IF(S449&lt;&gt;4,"",VLOOKUP(CONCATENATE(R449," ",(S449-1)),$Z$2:AD449,5,0)),IF(S449&lt;&gt;3,"",VLOOKUP(CONCATENATE(R449," ",(S449)),$Z$2:AD449,5,0)))</f>
        <v/>
      </c>
      <c r="AD449" s="33" t="str">
        <f t="shared" si="91"/>
        <v/>
      </c>
    </row>
    <row r="450" spans="1:30" x14ac:dyDescent="0.25">
      <c r="A450" s="65" t="str">
        <f t="shared" ref="A450:A513" si="95">IF(C450&lt;1,"",CONCATENATE(K450,L450))</f>
        <v/>
      </c>
      <c r="B450" s="65" t="str">
        <f t="shared" ref="B450:B513" si="96">IF(C450&lt;1,"",CONCATENATE(M450,N450))</f>
        <v/>
      </c>
      <c r="C450" s="103">
        <v>449</v>
      </c>
      <c r="D450" s="99"/>
      <c r="E450" s="100">
        <f t="shared" si="92"/>
        <v>1</v>
      </c>
      <c r="F450" s="100"/>
      <c r="G450" s="100"/>
      <c r="H450" s="107" t="str">
        <f t="shared" si="87"/>
        <v/>
      </c>
      <c r="I450" s="108" t="str">
        <f>IF(D450="","",VLOOKUP(D450,ENTRANTS!$A$1:$H$1000,2,0))</f>
        <v/>
      </c>
      <c r="J450" s="108" t="str">
        <f>IF(D450="","",VLOOKUP(D450,ENTRANTS!$A$1:$H$1000,3,0))</f>
        <v/>
      </c>
      <c r="K450" s="103" t="str">
        <f>IF(D450="","",LEFT(VLOOKUP(D450,ENTRANTS!$A$1:$H$1000,5,0),1))</f>
        <v/>
      </c>
      <c r="L450" s="103" t="str">
        <f>IF(D450="","",COUNTIF($K$2:K450,K450))</f>
        <v/>
      </c>
      <c r="M450" s="103" t="str">
        <f>IF(D450="","",VLOOKUP(D450,ENTRANTS!$A$1:$H$1000,4,0))</f>
        <v/>
      </c>
      <c r="N450" s="103" t="str">
        <f>IF(D450="","",COUNTIF($M$2:M450,M450))</f>
        <v/>
      </c>
      <c r="O450" s="108" t="str">
        <f>IF(D450="","",VLOOKUP(D450,ENTRANTS!$A$1:$H$1000,6,0))</f>
        <v/>
      </c>
      <c r="P450" s="86" t="str">
        <f t="shared" si="88"/>
        <v/>
      </c>
      <c r="Q450" s="31"/>
      <c r="R450" s="3" t="str">
        <f t="shared" si="89"/>
        <v/>
      </c>
      <c r="S450" s="4" t="str">
        <f>IF(D450="","",COUNTIF($R$2:R450,R450))</f>
        <v/>
      </c>
      <c r="T450" s="5" t="str">
        <f t="shared" si="93"/>
        <v/>
      </c>
      <c r="U450" s="35" t="str">
        <f>IF(AND(S450=4,K450="M",NOT(O450="Unattached")),SUMIF(R$2:R450,R450,L$2:L450),"")</f>
        <v/>
      </c>
      <c r="V450" s="5" t="str">
        <f t="shared" si="94"/>
        <v/>
      </c>
      <c r="W450" s="35" t="str">
        <f>IF(AND(S450=3,K450="F",NOT(O450="Unattached")),SUMIF(R$2:R450,R450,L$2:L450),"")</f>
        <v/>
      </c>
      <c r="X450" s="6" t="str">
        <f t="shared" ref="X450:X513" si="97">IF(AND(O450&lt;&gt;"Unattached",OR(T450&lt;&gt;"",V450&lt;&gt;"")),O450,"")</f>
        <v/>
      </c>
      <c r="Y450" s="6" t="str">
        <f t="shared" si="90"/>
        <v/>
      </c>
      <c r="Z450" s="33" t="str">
        <f t="shared" ref="Z450:Z513" si="98">CONCATENATE(R450," ",S450)</f>
        <v xml:space="preserve"> </v>
      </c>
      <c r="AA450" s="33" t="str">
        <f>IF(K450="M",IF(S450&lt;&gt;4,"",VLOOKUP(CONCATENATE(R450," ",(S450-3)),$Z$2:AD450,5,0)),IF(S450&lt;&gt;3,"",VLOOKUP(CONCATENATE(R450," ",(S450-2)),$Z$2:AD450,5,0)))</f>
        <v/>
      </c>
      <c r="AB450" s="33" t="str">
        <f>IF(K450="M",IF(S450&lt;&gt;4,"",VLOOKUP(CONCATENATE(R450," ",(S450-2)),$Z$2:AD450,5,0)),IF(S450&lt;&gt;3,"",VLOOKUP(CONCATENATE(R450," ",(S450-1)),$Z$2:AD450,5,0)))</f>
        <v/>
      </c>
      <c r="AC450" s="33" t="str">
        <f>IF(K450="M",IF(S450&lt;&gt;4,"",VLOOKUP(CONCATENATE(R450," ",(S450-1)),$Z$2:AD450,5,0)),IF(S450&lt;&gt;3,"",VLOOKUP(CONCATENATE(R450," ",(S450)),$Z$2:AD450,5,0)))</f>
        <v/>
      </c>
      <c r="AD450" s="33" t="str">
        <f t="shared" si="91"/>
        <v/>
      </c>
    </row>
    <row r="451" spans="1:30" x14ac:dyDescent="0.25">
      <c r="A451" s="65" t="str">
        <f t="shared" si="95"/>
        <v/>
      </c>
      <c r="B451" s="65" t="str">
        <f t="shared" si="96"/>
        <v/>
      </c>
      <c r="C451" s="103">
        <v>450</v>
      </c>
      <c r="D451" s="99"/>
      <c r="E451" s="100">
        <f t="shared" si="92"/>
        <v>1</v>
      </c>
      <c r="F451" s="100"/>
      <c r="G451" s="100"/>
      <c r="H451" s="107" t="str">
        <f t="shared" ref="H451:H514" si="99">IF(D451="","",($E451+$F451/60+$G451/3600)/24)</f>
        <v/>
      </c>
      <c r="I451" s="108" t="str">
        <f>IF(D451="","",VLOOKUP(D451,ENTRANTS!$A$1:$H$1000,2,0))</f>
        <v/>
      </c>
      <c r="J451" s="108" t="str">
        <f>IF(D451="","",VLOOKUP(D451,ENTRANTS!$A$1:$H$1000,3,0))</f>
        <v/>
      </c>
      <c r="K451" s="103" t="str">
        <f>IF(D451="","",LEFT(VLOOKUP(D451,ENTRANTS!$A$1:$H$1000,5,0),1))</f>
        <v/>
      </c>
      <c r="L451" s="103" t="str">
        <f>IF(D451="","",COUNTIF($K$2:K451,K451))</f>
        <v/>
      </c>
      <c r="M451" s="103" t="str">
        <f>IF(D451="","",VLOOKUP(D451,ENTRANTS!$A$1:$H$1000,4,0))</f>
        <v/>
      </c>
      <c r="N451" s="103" t="str">
        <f>IF(D451="","",COUNTIF($M$2:M451,M451))</f>
        <v/>
      </c>
      <c r="O451" s="108" t="str">
        <f>IF(D451="","",VLOOKUP(D451,ENTRANTS!$A$1:$H$1000,6,0))</f>
        <v/>
      </c>
      <c r="P451" s="86" t="str">
        <f t="shared" ref="P451:P514" si="100">IF(D451&lt;1,"",IF(COUNTIF($D$2:$D$501,D451)=1,"","DUPLICATE"))</f>
        <v/>
      </c>
      <c r="Q451" s="31"/>
      <c r="R451" s="3" t="str">
        <f t="shared" ref="R451:R514" si="101">IF(D451="","",CONCATENATE(K451," ",O451))</f>
        <v/>
      </c>
      <c r="S451" s="4" t="str">
        <f>IF(D451="","",COUNTIF($R$2:R451,R451))</f>
        <v/>
      </c>
      <c r="T451" s="5" t="str">
        <f t="shared" si="93"/>
        <v/>
      </c>
      <c r="U451" s="35" t="str">
        <f>IF(AND(S451=4,K451="M",NOT(O451="Unattached")),SUMIF(R$2:R451,R451,L$2:L451),"")</f>
        <v/>
      </c>
      <c r="V451" s="5" t="str">
        <f t="shared" si="94"/>
        <v/>
      </c>
      <c r="W451" s="35" t="str">
        <f>IF(AND(S451=3,K451="F",NOT(O451="Unattached")),SUMIF(R$2:R451,R451,L$2:L451),"")</f>
        <v/>
      </c>
      <c r="X451" s="6" t="str">
        <f t="shared" si="97"/>
        <v/>
      </c>
      <c r="Y451" s="6" t="str">
        <f t="shared" ref="Y451:Y514" si="102">IF(X451="","",IF(K451="M",CONCATENATE(X451," (",AA451,", ",AB451,", ",AC451,", ",AD451,")"),CONCATENATE(X451," (",AA451,", ",AB451,", ",AC451,")")))</f>
        <v/>
      </c>
      <c r="Z451" s="33" t="str">
        <f t="shared" si="98"/>
        <v xml:space="preserve"> </v>
      </c>
      <c r="AA451" s="33" t="str">
        <f>IF(K451="M",IF(S451&lt;&gt;4,"",VLOOKUP(CONCATENATE(R451," ",(S451-3)),$Z$2:AD451,5,0)),IF(S451&lt;&gt;3,"",VLOOKUP(CONCATENATE(R451," ",(S451-2)),$Z$2:AD451,5,0)))</f>
        <v/>
      </c>
      <c r="AB451" s="33" t="str">
        <f>IF(K451="M",IF(S451&lt;&gt;4,"",VLOOKUP(CONCATENATE(R451," ",(S451-2)),$Z$2:AD451,5,0)),IF(S451&lt;&gt;3,"",VLOOKUP(CONCATENATE(R451," ",(S451-1)),$Z$2:AD451,5,0)))</f>
        <v/>
      </c>
      <c r="AC451" s="33" t="str">
        <f>IF(K451="M",IF(S451&lt;&gt;4,"",VLOOKUP(CONCATENATE(R451," ",(S451-1)),$Z$2:AD451,5,0)),IF(S451&lt;&gt;3,"",VLOOKUP(CONCATENATE(R451," ",(S451)),$Z$2:AD451,5,0)))</f>
        <v/>
      </c>
      <c r="AD451" s="33" t="str">
        <f t="shared" ref="AD451:AD514" si="103">IF(AND(O451&lt;&gt;"Unattached",S451&lt;=4),CONCATENATE(I451," ",J451),"")</f>
        <v/>
      </c>
    </row>
    <row r="452" spans="1:30" x14ac:dyDescent="0.25">
      <c r="A452" s="65" t="str">
        <f t="shared" si="95"/>
        <v/>
      </c>
      <c r="B452" s="65" t="str">
        <f t="shared" si="96"/>
        <v/>
      </c>
      <c r="C452" s="103">
        <v>451</v>
      </c>
      <c r="D452" s="99"/>
      <c r="E452" s="100">
        <f t="shared" ref="E452:E515" si="104">E451</f>
        <v>1</v>
      </c>
      <c r="F452" s="100"/>
      <c r="G452" s="100"/>
      <c r="H452" s="107" t="str">
        <f t="shared" si="99"/>
        <v/>
      </c>
      <c r="I452" s="108" t="str">
        <f>IF(D452="","",VLOOKUP(D452,ENTRANTS!$A$1:$H$1000,2,0))</f>
        <v/>
      </c>
      <c r="J452" s="108" t="str">
        <f>IF(D452="","",VLOOKUP(D452,ENTRANTS!$A$1:$H$1000,3,0))</f>
        <v/>
      </c>
      <c r="K452" s="103" t="str">
        <f>IF(D452="","",LEFT(VLOOKUP(D452,ENTRANTS!$A$1:$H$1000,5,0),1))</f>
        <v/>
      </c>
      <c r="L452" s="103" t="str">
        <f>IF(D452="","",COUNTIF($K$2:K452,K452))</f>
        <v/>
      </c>
      <c r="M452" s="103" t="str">
        <f>IF(D452="","",VLOOKUP(D452,ENTRANTS!$A$1:$H$1000,4,0))</f>
        <v/>
      </c>
      <c r="N452" s="103" t="str">
        <f>IF(D452="","",COUNTIF($M$2:M452,M452))</f>
        <v/>
      </c>
      <c r="O452" s="108" t="str">
        <f>IF(D452="","",VLOOKUP(D452,ENTRANTS!$A$1:$H$1000,6,0))</f>
        <v/>
      </c>
      <c r="P452" s="86" t="str">
        <f t="shared" si="100"/>
        <v/>
      </c>
      <c r="Q452" s="31"/>
      <c r="R452" s="3" t="str">
        <f t="shared" si="101"/>
        <v/>
      </c>
      <c r="S452" s="4" t="str">
        <f>IF(D452="","",COUNTIF($R$2:R452,R452))</f>
        <v/>
      </c>
      <c r="T452" s="5" t="str">
        <f t="shared" si="93"/>
        <v/>
      </c>
      <c r="U452" s="35" t="str">
        <f>IF(AND(S452=4,K452="M",NOT(O452="Unattached")),SUMIF(R$2:R452,R452,L$2:L452),"")</f>
        <v/>
      </c>
      <c r="V452" s="5" t="str">
        <f t="shared" si="94"/>
        <v/>
      </c>
      <c r="W452" s="35" t="str">
        <f>IF(AND(S452=3,K452="F",NOT(O452="Unattached")),SUMIF(R$2:R452,R452,L$2:L452),"")</f>
        <v/>
      </c>
      <c r="X452" s="6" t="str">
        <f t="shared" si="97"/>
        <v/>
      </c>
      <c r="Y452" s="6" t="str">
        <f t="shared" si="102"/>
        <v/>
      </c>
      <c r="Z452" s="33" t="str">
        <f t="shared" si="98"/>
        <v xml:space="preserve"> </v>
      </c>
      <c r="AA452" s="33" t="str">
        <f>IF(K452="M",IF(S452&lt;&gt;4,"",VLOOKUP(CONCATENATE(R452," ",(S452-3)),$Z$2:AD452,5,0)),IF(S452&lt;&gt;3,"",VLOOKUP(CONCATENATE(R452," ",(S452-2)),$Z$2:AD452,5,0)))</f>
        <v/>
      </c>
      <c r="AB452" s="33" t="str">
        <f>IF(K452="M",IF(S452&lt;&gt;4,"",VLOOKUP(CONCATENATE(R452," ",(S452-2)),$Z$2:AD452,5,0)),IF(S452&lt;&gt;3,"",VLOOKUP(CONCATENATE(R452," ",(S452-1)),$Z$2:AD452,5,0)))</f>
        <v/>
      </c>
      <c r="AC452" s="33" t="str">
        <f>IF(K452="M",IF(S452&lt;&gt;4,"",VLOOKUP(CONCATENATE(R452," ",(S452-1)),$Z$2:AD452,5,0)),IF(S452&lt;&gt;3,"",VLOOKUP(CONCATENATE(R452," ",(S452)),$Z$2:AD452,5,0)))</f>
        <v/>
      </c>
      <c r="AD452" s="33" t="str">
        <f t="shared" si="103"/>
        <v/>
      </c>
    </row>
    <row r="453" spans="1:30" x14ac:dyDescent="0.25">
      <c r="A453" s="65" t="str">
        <f t="shared" si="95"/>
        <v/>
      </c>
      <c r="B453" s="65" t="str">
        <f t="shared" si="96"/>
        <v/>
      </c>
      <c r="C453" s="103">
        <v>452</v>
      </c>
      <c r="D453" s="99"/>
      <c r="E453" s="100">
        <f t="shared" si="104"/>
        <v>1</v>
      </c>
      <c r="F453" s="100"/>
      <c r="G453" s="100"/>
      <c r="H453" s="107" t="str">
        <f t="shared" si="99"/>
        <v/>
      </c>
      <c r="I453" s="108" t="str">
        <f>IF(D453="","",VLOOKUP(D453,ENTRANTS!$A$1:$H$1000,2,0))</f>
        <v/>
      </c>
      <c r="J453" s="108" t="str">
        <f>IF(D453="","",VLOOKUP(D453,ENTRANTS!$A$1:$H$1000,3,0))</f>
        <v/>
      </c>
      <c r="K453" s="103" t="str">
        <f>IF(D453="","",LEFT(VLOOKUP(D453,ENTRANTS!$A$1:$H$1000,5,0),1))</f>
        <v/>
      </c>
      <c r="L453" s="103" t="str">
        <f>IF(D453="","",COUNTIF($K$2:K453,K453))</f>
        <v/>
      </c>
      <c r="M453" s="103" t="str">
        <f>IF(D453="","",VLOOKUP(D453,ENTRANTS!$A$1:$H$1000,4,0))</f>
        <v/>
      </c>
      <c r="N453" s="103" t="str">
        <f>IF(D453="","",COUNTIF($M$2:M453,M453))</f>
        <v/>
      </c>
      <c r="O453" s="108" t="str">
        <f>IF(D453="","",VLOOKUP(D453,ENTRANTS!$A$1:$H$1000,6,0))</f>
        <v/>
      </c>
      <c r="P453" s="86" t="str">
        <f t="shared" si="100"/>
        <v/>
      </c>
      <c r="Q453" s="31"/>
      <c r="R453" s="3" t="str">
        <f t="shared" si="101"/>
        <v/>
      </c>
      <c r="S453" s="4" t="str">
        <f>IF(D453="","",COUNTIF($R$2:R453,R453))</f>
        <v/>
      </c>
      <c r="T453" s="5" t="str">
        <f t="shared" si="93"/>
        <v/>
      </c>
      <c r="U453" s="35" t="str">
        <f>IF(AND(S453=4,K453="M",NOT(O453="Unattached")),SUMIF(R$2:R453,R453,L$2:L453),"")</f>
        <v/>
      </c>
      <c r="V453" s="5" t="str">
        <f t="shared" si="94"/>
        <v/>
      </c>
      <c r="W453" s="35" t="str">
        <f>IF(AND(S453=3,K453="F",NOT(O453="Unattached")),SUMIF(R$2:R453,R453,L$2:L453),"")</f>
        <v/>
      </c>
      <c r="X453" s="6" t="str">
        <f t="shared" si="97"/>
        <v/>
      </c>
      <c r="Y453" s="6" t="str">
        <f t="shared" si="102"/>
        <v/>
      </c>
      <c r="Z453" s="33" t="str">
        <f t="shared" si="98"/>
        <v xml:space="preserve"> </v>
      </c>
      <c r="AA453" s="33" t="str">
        <f>IF(K453="M",IF(S453&lt;&gt;4,"",VLOOKUP(CONCATENATE(R453," ",(S453-3)),$Z$2:AD453,5,0)),IF(S453&lt;&gt;3,"",VLOOKUP(CONCATENATE(R453," ",(S453-2)),$Z$2:AD453,5,0)))</f>
        <v/>
      </c>
      <c r="AB453" s="33" t="str">
        <f>IF(K453="M",IF(S453&lt;&gt;4,"",VLOOKUP(CONCATENATE(R453," ",(S453-2)),$Z$2:AD453,5,0)),IF(S453&lt;&gt;3,"",VLOOKUP(CONCATENATE(R453," ",(S453-1)),$Z$2:AD453,5,0)))</f>
        <v/>
      </c>
      <c r="AC453" s="33" t="str">
        <f>IF(K453="M",IF(S453&lt;&gt;4,"",VLOOKUP(CONCATENATE(R453," ",(S453-1)),$Z$2:AD453,5,0)),IF(S453&lt;&gt;3,"",VLOOKUP(CONCATENATE(R453," ",(S453)),$Z$2:AD453,5,0)))</f>
        <v/>
      </c>
      <c r="AD453" s="33" t="str">
        <f t="shared" si="103"/>
        <v/>
      </c>
    </row>
    <row r="454" spans="1:30" x14ac:dyDescent="0.25">
      <c r="A454" s="65" t="str">
        <f t="shared" si="95"/>
        <v/>
      </c>
      <c r="B454" s="65" t="str">
        <f t="shared" si="96"/>
        <v/>
      </c>
      <c r="C454" s="103">
        <v>453</v>
      </c>
      <c r="D454" s="99"/>
      <c r="E454" s="100">
        <f t="shared" si="104"/>
        <v>1</v>
      </c>
      <c r="F454" s="100"/>
      <c r="G454" s="100"/>
      <c r="H454" s="107" t="str">
        <f t="shared" si="99"/>
        <v/>
      </c>
      <c r="I454" s="108" t="str">
        <f>IF(D454="","",VLOOKUP(D454,ENTRANTS!$A$1:$H$1000,2,0))</f>
        <v/>
      </c>
      <c r="J454" s="108" t="str">
        <f>IF(D454="","",VLOOKUP(D454,ENTRANTS!$A$1:$H$1000,3,0))</f>
        <v/>
      </c>
      <c r="K454" s="103" t="str">
        <f>IF(D454="","",LEFT(VLOOKUP(D454,ENTRANTS!$A$1:$H$1000,5,0),1))</f>
        <v/>
      </c>
      <c r="L454" s="103" t="str">
        <f>IF(D454="","",COUNTIF($K$2:K454,K454))</f>
        <v/>
      </c>
      <c r="M454" s="103" t="str">
        <f>IF(D454="","",VLOOKUP(D454,ENTRANTS!$A$1:$H$1000,4,0))</f>
        <v/>
      </c>
      <c r="N454" s="103" t="str">
        <f>IF(D454="","",COUNTIF($M$2:M454,M454))</f>
        <v/>
      </c>
      <c r="O454" s="108" t="str">
        <f>IF(D454="","",VLOOKUP(D454,ENTRANTS!$A$1:$H$1000,6,0))</f>
        <v/>
      </c>
      <c r="P454" s="86" t="str">
        <f t="shared" si="100"/>
        <v/>
      </c>
      <c r="Q454" s="31"/>
      <c r="R454" s="3" t="str">
        <f t="shared" si="101"/>
        <v/>
      </c>
      <c r="S454" s="4" t="str">
        <f>IF(D454="","",COUNTIF($R$2:R454,R454))</f>
        <v/>
      </c>
      <c r="T454" s="5" t="str">
        <f t="shared" si="93"/>
        <v/>
      </c>
      <c r="U454" s="35" t="str">
        <f>IF(AND(S454=4,K454="M",NOT(O454="Unattached")),SUMIF(R$2:R454,R454,L$2:L454),"")</f>
        <v/>
      </c>
      <c r="V454" s="5" t="str">
        <f t="shared" si="94"/>
        <v/>
      </c>
      <c r="W454" s="35" t="str">
        <f>IF(AND(S454=3,K454="F",NOT(O454="Unattached")),SUMIF(R$2:R454,R454,L$2:L454),"")</f>
        <v/>
      </c>
      <c r="X454" s="6" t="str">
        <f t="shared" si="97"/>
        <v/>
      </c>
      <c r="Y454" s="6" t="str">
        <f t="shared" si="102"/>
        <v/>
      </c>
      <c r="Z454" s="33" t="str">
        <f t="shared" si="98"/>
        <v xml:space="preserve"> </v>
      </c>
      <c r="AA454" s="33" t="str">
        <f>IF(K454="M",IF(S454&lt;&gt;4,"",VLOOKUP(CONCATENATE(R454," ",(S454-3)),$Z$2:AD454,5,0)),IF(S454&lt;&gt;3,"",VLOOKUP(CONCATENATE(R454," ",(S454-2)),$Z$2:AD454,5,0)))</f>
        <v/>
      </c>
      <c r="AB454" s="33" t="str">
        <f>IF(K454="M",IF(S454&lt;&gt;4,"",VLOOKUP(CONCATENATE(R454," ",(S454-2)),$Z$2:AD454,5,0)),IF(S454&lt;&gt;3,"",VLOOKUP(CONCATENATE(R454," ",(S454-1)),$Z$2:AD454,5,0)))</f>
        <v/>
      </c>
      <c r="AC454" s="33" t="str">
        <f>IF(K454="M",IF(S454&lt;&gt;4,"",VLOOKUP(CONCATENATE(R454," ",(S454-1)),$Z$2:AD454,5,0)),IF(S454&lt;&gt;3,"",VLOOKUP(CONCATENATE(R454," ",(S454)),$Z$2:AD454,5,0)))</f>
        <v/>
      </c>
      <c r="AD454" s="33" t="str">
        <f t="shared" si="103"/>
        <v/>
      </c>
    </row>
    <row r="455" spans="1:30" x14ac:dyDescent="0.25">
      <c r="A455" s="65" t="str">
        <f t="shared" si="95"/>
        <v/>
      </c>
      <c r="B455" s="65" t="str">
        <f t="shared" si="96"/>
        <v/>
      </c>
      <c r="C455" s="103">
        <v>454</v>
      </c>
      <c r="D455" s="99"/>
      <c r="E455" s="100">
        <f t="shared" si="104"/>
        <v>1</v>
      </c>
      <c r="F455" s="100"/>
      <c r="G455" s="100"/>
      <c r="H455" s="107" t="str">
        <f t="shared" si="99"/>
        <v/>
      </c>
      <c r="I455" s="108" t="str">
        <f>IF(D455="","",VLOOKUP(D455,ENTRANTS!$A$1:$H$1000,2,0))</f>
        <v/>
      </c>
      <c r="J455" s="108" t="str">
        <f>IF(D455="","",VLOOKUP(D455,ENTRANTS!$A$1:$H$1000,3,0))</f>
        <v/>
      </c>
      <c r="K455" s="103" t="str">
        <f>IF(D455="","",LEFT(VLOOKUP(D455,ENTRANTS!$A$1:$H$1000,5,0),1))</f>
        <v/>
      </c>
      <c r="L455" s="103" t="str">
        <f>IF(D455="","",COUNTIF($K$2:K455,K455))</f>
        <v/>
      </c>
      <c r="M455" s="103" t="str">
        <f>IF(D455="","",VLOOKUP(D455,ENTRANTS!$A$1:$H$1000,4,0))</f>
        <v/>
      </c>
      <c r="N455" s="103" t="str">
        <f>IF(D455="","",COUNTIF($M$2:M455,M455))</f>
        <v/>
      </c>
      <c r="O455" s="108" t="str">
        <f>IF(D455="","",VLOOKUP(D455,ENTRANTS!$A$1:$H$1000,6,0))</f>
        <v/>
      </c>
      <c r="P455" s="86" t="str">
        <f t="shared" si="100"/>
        <v/>
      </c>
      <c r="Q455" s="31"/>
      <c r="R455" s="3" t="str">
        <f t="shared" si="101"/>
        <v/>
      </c>
      <c r="S455" s="4" t="str">
        <f>IF(D455="","",COUNTIF($R$2:R455,R455))</f>
        <v/>
      </c>
      <c r="T455" s="5" t="str">
        <f t="shared" si="93"/>
        <v/>
      </c>
      <c r="U455" s="35" t="str">
        <f>IF(AND(S455=4,K455="M",NOT(O455="Unattached")),SUMIF(R$2:R455,R455,L$2:L455),"")</f>
        <v/>
      </c>
      <c r="V455" s="5" t="str">
        <f t="shared" si="94"/>
        <v/>
      </c>
      <c r="W455" s="35" t="str">
        <f>IF(AND(S455=3,K455="F",NOT(O455="Unattached")),SUMIF(R$2:R455,R455,L$2:L455),"")</f>
        <v/>
      </c>
      <c r="X455" s="6" t="str">
        <f t="shared" si="97"/>
        <v/>
      </c>
      <c r="Y455" s="6" t="str">
        <f t="shared" si="102"/>
        <v/>
      </c>
      <c r="Z455" s="33" t="str">
        <f t="shared" si="98"/>
        <v xml:space="preserve"> </v>
      </c>
      <c r="AA455" s="33" t="str">
        <f>IF(K455="M",IF(S455&lt;&gt;4,"",VLOOKUP(CONCATENATE(R455," ",(S455-3)),$Z$2:AD455,5,0)),IF(S455&lt;&gt;3,"",VLOOKUP(CONCATENATE(R455," ",(S455-2)),$Z$2:AD455,5,0)))</f>
        <v/>
      </c>
      <c r="AB455" s="33" t="str">
        <f>IF(K455="M",IF(S455&lt;&gt;4,"",VLOOKUP(CONCATENATE(R455," ",(S455-2)),$Z$2:AD455,5,0)),IF(S455&lt;&gt;3,"",VLOOKUP(CONCATENATE(R455," ",(S455-1)),$Z$2:AD455,5,0)))</f>
        <v/>
      </c>
      <c r="AC455" s="33" t="str">
        <f>IF(K455="M",IF(S455&lt;&gt;4,"",VLOOKUP(CONCATENATE(R455," ",(S455-1)),$Z$2:AD455,5,0)),IF(S455&lt;&gt;3,"",VLOOKUP(CONCATENATE(R455," ",(S455)),$Z$2:AD455,5,0)))</f>
        <v/>
      </c>
      <c r="AD455" s="33" t="str">
        <f t="shared" si="103"/>
        <v/>
      </c>
    </row>
    <row r="456" spans="1:30" x14ac:dyDescent="0.25">
      <c r="A456" s="65" t="str">
        <f t="shared" si="95"/>
        <v/>
      </c>
      <c r="B456" s="65" t="str">
        <f t="shared" si="96"/>
        <v/>
      </c>
      <c r="C456" s="103">
        <v>455</v>
      </c>
      <c r="D456" s="99"/>
      <c r="E456" s="100">
        <f t="shared" si="104"/>
        <v>1</v>
      </c>
      <c r="F456" s="100"/>
      <c r="G456" s="100"/>
      <c r="H456" s="107" t="str">
        <f t="shared" si="99"/>
        <v/>
      </c>
      <c r="I456" s="108" t="str">
        <f>IF(D456="","",VLOOKUP(D456,ENTRANTS!$A$1:$H$1000,2,0))</f>
        <v/>
      </c>
      <c r="J456" s="108" t="str">
        <f>IF(D456="","",VLOOKUP(D456,ENTRANTS!$A$1:$H$1000,3,0))</f>
        <v/>
      </c>
      <c r="K456" s="103" t="str">
        <f>IF(D456="","",LEFT(VLOOKUP(D456,ENTRANTS!$A$1:$H$1000,5,0),1))</f>
        <v/>
      </c>
      <c r="L456" s="103" t="str">
        <f>IF(D456="","",COUNTIF($K$2:K456,K456))</f>
        <v/>
      </c>
      <c r="M456" s="103" t="str">
        <f>IF(D456="","",VLOOKUP(D456,ENTRANTS!$A$1:$H$1000,4,0))</f>
        <v/>
      </c>
      <c r="N456" s="103" t="str">
        <f>IF(D456="","",COUNTIF($M$2:M456,M456))</f>
        <v/>
      </c>
      <c r="O456" s="108" t="str">
        <f>IF(D456="","",VLOOKUP(D456,ENTRANTS!$A$1:$H$1000,6,0))</f>
        <v/>
      </c>
      <c r="P456" s="86" t="str">
        <f t="shared" si="100"/>
        <v/>
      </c>
      <c r="Q456" s="31"/>
      <c r="R456" s="3" t="str">
        <f t="shared" si="101"/>
        <v/>
      </c>
      <c r="S456" s="4" t="str">
        <f>IF(D456="","",COUNTIF($R$2:R456,R456))</f>
        <v/>
      </c>
      <c r="T456" s="5" t="str">
        <f t="shared" si="93"/>
        <v/>
      </c>
      <c r="U456" s="35" t="str">
        <f>IF(AND(S456=4,K456="M",NOT(O456="Unattached")),SUMIF(R$2:R456,R456,L$2:L456),"")</f>
        <v/>
      </c>
      <c r="V456" s="5" t="str">
        <f t="shared" si="94"/>
        <v/>
      </c>
      <c r="W456" s="35" t="str">
        <f>IF(AND(S456=3,K456="F",NOT(O456="Unattached")),SUMIF(R$2:R456,R456,L$2:L456),"")</f>
        <v/>
      </c>
      <c r="X456" s="6" t="str">
        <f t="shared" si="97"/>
        <v/>
      </c>
      <c r="Y456" s="6" t="str">
        <f t="shared" si="102"/>
        <v/>
      </c>
      <c r="Z456" s="33" t="str">
        <f t="shared" si="98"/>
        <v xml:space="preserve"> </v>
      </c>
      <c r="AA456" s="33" t="str">
        <f>IF(K456="M",IF(S456&lt;&gt;4,"",VLOOKUP(CONCATENATE(R456," ",(S456-3)),$Z$2:AD456,5,0)),IF(S456&lt;&gt;3,"",VLOOKUP(CONCATENATE(R456," ",(S456-2)),$Z$2:AD456,5,0)))</f>
        <v/>
      </c>
      <c r="AB456" s="33" t="str">
        <f>IF(K456="M",IF(S456&lt;&gt;4,"",VLOOKUP(CONCATENATE(R456," ",(S456-2)),$Z$2:AD456,5,0)),IF(S456&lt;&gt;3,"",VLOOKUP(CONCATENATE(R456," ",(S456-1)),$Z$2:AD456,5,0)))</f>
        <v/>
      </c>
      <c r="AC456" s="33" t="str">
        <f>IF(K456="M",IF(S456&lt;&gt;4,"",VLOOKUP(CONCATENATE(R456," ",(S456-1)),$Z$2:AD456,5,0)),IF(S456&lt;&gt;3,"",VLOOKUP(CONCATENATE(R456," ",(S456)),$Z$2:AD456,5,0)))</f>
        <v/>
      </c>
      <c r="AD456" s="33" t="str">
        <f t="shared" si="103"/>
        <v/>
      </c>
    </row>
    <row r="457" spans="1:30" x14ac:dyDescent="0.25">
      <c r="A457" s="65" t="str">
        <f t="shared" si="95"/>
        <v/>
      </c>
      <c r="B457" s="65" t="str">
        <f t="shared" si="96"/>
        <v/>
      </c>
      <c r="C457" s="103">
        <v>456</v>
      </c>
      <c r="D457" s="99"/>
      <c r="E457" s="100">
        <f t="shared" si="104"/>
        <v>1</v>
      </c>
      <c r="F457" s="100"/>
      <c r="G457" s="100"/>
      <c r="H457" s="107" t="str">
        <f t="shared" si="99"/>
        <v/>
      </c>
      <c r="I457" s="108" t="str">
        <f>IF(D457="","",VLOOKUP(D457,ENTRANTS!$A$1:$H$1000,2,0))</f>
        <v/>
      </c>
      <c r="J457" s="108" t="str">
        <f>IF(D457="","",VLOOKUP(D457,ENTRANTS!$A$1:$H$1000,3,0))</f>
        <v/>
      </c>
      <c r="K457" s="103" t="str">
        <f>IF(D457="","",LEFT(VLOOKUP(D457,ENTRANTS!$A$1:$H$1000,5,0),1))</f>
        <v/>
      </c>
      <c r="L457" s="103" t="str">
        <f>IF(D457="","",COUNTIF($K$2:K457,K457))</f>
        <v/>
      </c>
      <c r="M457" s="103" t="str">
        <f>IF(D457="","",VLOOKUP(D457,ENTRANTS!$A$1:$H$1000,4,0))</f>
        <v/>
      </c>
      <c r="N457" s="103" t="str">
        <f>IF(D457="","",COUNTIF($M$2:M457,M457))</f>
        <v/>
      </c>
      <c r="O457" s="108" t="str">
        <f>IF(D457="","",VLOOKUP(D457,ENTRANTS!$A$1:$H$1000,6,0))</f>
        <v/>
      </c>
      <c r="P457" s="86" t="str">
        <f t="shared" si="100"/>
        <v/>
      </c>
      <c r="Q457" s="31"/>
      <c r="R457" s="3" t="str">
        <f t="shared" si="101"/>
        <v/>
      </c>
      <c r="S457" s="4" t="str">
        <f>IF(D457="","",COUNTIF($R$2:R457,R457))</f>
        <v/>
      </c>
      <c r="T457" s="5" t="str">
        <f t="shared" si="93"/>
        <v/>
      </c>
      <c r="U457" s="35" t="str">
        <f>IF(AND(S457=4,K457="M",NOT(O457="Unattached")),SUMIF(R$2:R457,R457,L$2:L457),"")</f>
        <v/>
      </c>
      <c r="V457" s="5" t="str">
        <f t="shared" si="94"/>
        <v/>
      </c>
      <c r="W457" s="35" t="str">
        <f>IF(AND(S457=3,K457="F",NOT(O457="Unattached")),SUMIF(R$2:R457,R457,L$2:L457),"")</f>
        <v/>
      </c>
      <c r="X457" s="6" t="str">
        <f t="shared" si="97"/>
        <v/>
      </c>
      <c r="Y457" s="6" t="str">
        <f t="shared" si="102"/>
        <v/>
      </c>
      <c r="Z457" s="33" t="str">
        <f t="shared" si="98"/>
        <v xml:space="preserve"> </v>
      </c>
      <c r="AA457" s="33" t="str">
        <f>IF(K457="M",IF(S457&lt;&gt;4,"",VLOOKUP(CONCATENATE(R457," ",(S457-3)),$Z$2:AD457,5,0)),IF(S457&lt;&gt;3,"",VLOOKUP(CONCATENATE(R457," ",(S457-2)),$Z$2:AD457,5,0)))</f>
        <v/>
      </c>
      <c r="AB457" s="33" t="str">
        <f>IF(K457="M",IF(S457&lt;&gt;4,"",VLOOKUP(CONCATENATE(R457," ",(S457-2)),$Z$2:AD457,5,0)),IF(S457&lt;&gt;3,"",VLOOKUP(CONCATENATE(R457," ",(S457-1)),$Z$2:AD457,5,0)))</f>
        <v/>
      </c>
      <c r="AC457" s="33" t="str">
        <f>IF(K457="M",IF(S457&lt;&gt;4,"",VLOOKUP(CONCATENATE(R457," ",(S457-1)),$Z$2:AD457,5,0)),IF(S457&lt;&gt;3,"",VLOOKUP(CONCATENATE(R457," ",(S457)),$Z$2:AD457,5,0)))</f>
        <v/>
      </c>
      <c r="AD457" s="33" t="str">
        <f t="shared" si="103"/>
        <v/>
      </c>
    </row>
    <row r="458" spans="1:30" x14ac:dyDescent="0.25">
      <c r="A458" s="65" t="str">
        <f t="shared" si="95"/>
        <v/>
      </c>
      <c r="B458" s="65" t="str">
        <f t="shared" si="96"/>
        <v/>
      </c>
      <c r="C458" s="103">
        <v>457</v>
      </c>
      <c r="D458" s="99"/>
      <c r="E458" s="100">
        <f t="shared" si="104"/>
        <v>1</v>
      </c>
      <c r="F458" s="100"/>
      <c r="G458" s="100"/>
      <c r="H458" s="107" t="str">
        <f t="shared" si="99"/>
        <v/>
      </c>
      <c r="I458" s="108" t="str">
        <f>IF(D458="","",VLOOKUP(D458,ENTRANTS!$A$1:$H$1000,2,0))</f>
        <v/>
      </c>
      <c r="J458" s="108" t="str">
        <f>IF(D458="","",VLOOKUP(D458,ENTRANTS!$A$1:$H$1000,3,0))</f>
        <v/>
      </c>
      <c r="K458" s="103" t="str">
        <f>IF(D458="","",LEFT(VLOOKUP(D458,ENTRANTS!$A$1:$H$1000,5,0),1))</f>
        <v/>
      </c>
      <c r="L458" s="103" t="str">
        <f>IF(D458="","",COUNTIF($K$2:K458,K458))</f>
        <v/>
      </c>
      <c r="M458" s="103" t="str">
        <f>IF(D458="","",VLOOKUP(D458,ENTRANTS!$A$1:$H$1000,4,0))</f>
        <v/>
      </c>
      <c r="N458" s="103" t="str">
        <f>IF(D458="","",COUNTIF($M$2:M458,M458))</f>
        <v/>
      </c>
      <c r="O458" s="108" t="str">
        <f>IF(D458="","",VLOOKUP(D458,ENTRANTS!$A$1:$H$1000,6,0))</f>
        <v/>
      </c>
      <c r="P458" s="86" t="str">
        <f t="shared" si="100"/>
        <v/>
      </c>
      <c r="Q458" s="31"/>
      <c r="R458" s="3" t="str">
        <f t="shared" si="101"/>
        <v/>
      </c>
      <c r="S458" s="4" t="str">
        <f>IF(D458="","",COUNTIF($R$2:R458,R458))</f>
        <v/>
      </c>
      <c r="T458" s="5" t="str">
        <f t="shared" si="93"/>
        <v/>
      </c>
      <c r="U458" s="35" t="str">
        <f>IF(AND(S458=4,K458="M",NOT(O458="Unattached")),SUMIF(R$2:R458,R458,L$2:L458),"")</f>
        <v/>
      </c>
      <c r="V458" s="5" t="str">
        <f t="shared" si="94"/>
        <v/>
      </c>
      <c r="W458" s="35" t="str">
        <f>IF(AND(S458=3,K458="F",NOT(O458="Unattached")),SUMIF(R$2:R458,R458,L$2:L458),"")</f>
        <v/>
      </c>
      <c r="X458" s="6" t="str">
        <f t="shared" si="97"/>
        <v/>
      </c>
      <c r="Y458" s="6" t="str">
        <f t="shared" si="102"/>
        <v/>
      </c>
      <c r="Z458" s="33" t="str">
        <f t="shared" si="98"/>
        <v xml:space="preserve"> </v>
      </c>
      <c r="AA458" s="33" t="str">
        <f>IF(K458="M",IF(S458&lt;&gt;4,"",VLOOKUP(CONCATENATE(R458," ",(S458-3)),$Z$2:AD458,5,0)),IF(S458&lt;&gt;3,"",VLOOKUP(CONCATENATE(R458," ",(S458-2)),$Z$2:AD458,5,0)))</f>
        <v/>
      </c>
      <c r="AB458" s="33" t="str">
        <f>IF(K458="M",IF(S458&lt;&gt;4,"",VLOOKUP(CONCATENATE(R458," ",(S458-2)),$Z$2:AD458,5,0)),IF(S458&lt;&gt;3,"",VLOOKUP(CONCATENATE(R458," ",(S458-1)),$Z$2:AD458,5,0)))</f>
        <v/>
      </c>
      <c r="AC458" s="33" t="str">
        <f>IF(K458="M",IF(S458&lt;&gt;4,"",VLOOKUP(CONCATENATE(R458," ",(S458-1)),$Z$2:AD458,5,0)),IF(S458&lt;&gt;3,"",VLOOKUP(CONCATENATE(R458," ",(S458)),$Z$2:AD458,5,0)))</f>
        <v/>
      </c>
      <c r="AD458" s="33" t="str">
        <f t="shared" si="103"/>
        <v/>
      </c>
    </row>
    <row r="459" spans="1:30" x14ac:dyDescent="0.25">
      <c r="A459" s="65" t="str">
        <f t="shared" si="95"/>
        <v/>
      </c>
      <c r="B459" s="65" t="str">
        <f t="shared" si="96"/>
        <v/>
      </c>
      <c r="C459" s="103">
        <v>458</v>
      </c>
      <c r="D459" s="99"/>
      <c r="E459" s="100">
        <f t="shared" si="104"/>
        <v>1</v>
      </c>
      <c r="F459" s="100"/>
      <c r="G459" s="100"/>
      <c r="H459" s="107" t="str">
        <f t="shared" si="99"/>
        <v/>
      </c>
      <c r="I459" s="108" t="str">
        <f>IF(D459="","",VLOOKUP(D459,ENTRANTS!$A$1:$H$1000,2,0))</f>
        <v/>
      </c>
      <c r="J459" s="108" t="str">
        <f>IF(D459="","",VLOOKUP(D459,ENTRANTS!$A$1:$H$1000,3,0))</f>
        <v/>
      </c>
      <c r="K459" s="103" t="str">
        <f>IF(D459="","",LEFT(VLOOKUP(D459,ENTRANTS!$A$1:$H$1000,5,0),1))</f>
        <v/>
      </c>
      <c r="L459" s="103" t="str">
        <f>IF(D459="","",COUNTIF($K$2:K459,K459))</f>
        <v/>
      </c>
      <c r="M459" s="103" t="str">
        <f>IF(D459="","",VLOOKUP(D459,ENTRANTS!$A$1:$H$1000,4,0))</f>
        <v/>
      </c>
      <c r="N459" s="103" t="str">
        <f>IF(D459="","",COUNTIF($M$2:M459,M459))</f>
        <v/>
      </c>
      <c r="O459" s="108" t="str">
        <f>IF(D459="","",VLOOKUP(D459,ENTRANTS!$A$1:$H$1000,6,0))</f>
        <v/>
      </c>
      <c r="P459" s="86" t="str">
        <f t="shared" si="100"/>
        <v/>
      </c>
      <c r="Q459" s="31"/>
      <c r="R459" s="3" t="str">
        <f t="shared" si="101"/>
        <v/>
      </c>
      <c r="S459" s="4" t="str">
        <f>IF(D459="","",COUNTIF($R$2:R459,R459))</f>
        <v/>
      </c>
      <c r="T459" s="5" t="str">
        <f t="shared" si="93"/>
        <v/>
      </c>
      <c r="U459" s="35" t="str">
        <f>IF(AND(S459=4,K459="M",NOT(O459="Unattached")),SUMIF(R$2:R459,R459,L$2:L459),"")</f>
        <v/>
      </c>
      <c r="V459" s="5" t="str">
        <f t="shared" si="94"/>
        <v/>
      </c>
      <c r="W459" s="35" t="str">
        <f>IF(AND(S459=3,K459="F",NOT(O459="Unattached")),SUMIF(R$2:R459,R459,L$2:L459),"")</f>
        <v/>
      </c>
      <c r="X459" s="6" t="str">
        <f t="shared" si="97"/>
        <v/>
      </c>
      <c r="Y459" s="6" t="str">
        <f t="shared" si="102"/>
        <v/>
      </c>
      <c r="Z459" s="33" t="str">
        <f t="shared" si="98"/>
        <v xml:space="preserve"> </v>
      </c>
      <c r="AA459" s="33" t="str">
        <f>IF(K459="M",IF(S459&lt;&gt;4,"",VLOOKUP(CONCATENATE(R459," ",(S459-3)),$Z$2:AD459,5,0)),IF(S459&lt;&gt;3,"",VLOOKUP(CONCATENATE(R459," ",(S459-2)),$Z$2:AD459,5,0)))</f>
        <v/>
      </c>
      <c r="AB459" s="33" t="str">
        <f>IF(K459="M",IF(S459&lt;&gt;4,"",VLOOKUP(CONCATENATE(R459," ",(S459-2)),$Z$2:AD459,5,0)),IF(S459&lt;&gt;3,"",VLOOKUP(CONCATENATE(R459," ",(S459-1)),$Z$2:AD459,5,0)))</f>
        <v/>
      </c>
      <c r="AC459" s="33" t="str">
        <f>IF(K459="M",IF(S459&lt;&gt;4,"",VLOOKUP(CONCATENATE(R459," ",(S459-1)),$Z$2:AD459,5,0)),IF(S459&lt;&gt;3,"",VLOOKUP(CONCATENATE(R459," ",(S459)),$Z$2:AD459,5,0)))</f>
        <v/>
      </c>
      <c r="AD459" s="33" t="str">
        <f t="shared" si="103"/>
        <v/>
      </c>
    </row>
    <row r="460" spans="1:30" x14ac:dyDescent="0.25">
      <c r="A460" s="65" t="str">
        <f t="shared" si="95"/>
        <v/>
      </c>
      <c r="B460" s="65" t="str">
        <f t="shared" si="96"/>
        <v/>
      </c>
      <c r="C460" s="103">
        <v>459</v>
      </c>
      <c r="D460" s="99"/>
      <c r="E460" s="100">
        <f t="shared" si="104"/>
        <v>1</v>
      </c>
      <c r="F460" s="100"/>
      <c r="G460" s="100"/>
      <c r="H460" s="107" t="str">
        <f t="shared" si="99"/>
        <v/>
      </c>
      <c r="I460" s="108" t="str">
        <f>IF(D460="","",VLOOKUP(D460,ENTRANTS!$A$1:$H$1000,2,0))</f>
        <v/>
      </c>
      <c r="J460" s="108" t="str">
        <f>IF(D460="","",VLOOKUP(D460,ENTRANTS!$A$1:$H$1000,3,0))</f>
        <v/>
      </c>
      <c r="K460" s="103" t="str">
        <f>IF(D460="","",LEFT(VLOOKUP(D460,ENTRANTS!$A$1:$H$1000,5,0),1))</f>
        <v/>
      </c>
      <c r="L460" s="103" t="str">
        <f>IF(D460="","",COUNTIF($K$2:K460,K460))</f>
        <v/>
      </c>
      <c r="M460" s="103" t="str">
        <f>IF(D460="","",VLOOKUP(D460,ENTRANTS!$A$1:$H$1000,4,0))</f>
        <v/>
      </c>
      <c r="N460" s="103" t="str">
        <f>IF(D460="","",COUNTIF($M$2:M460,M460))</f>
        <v/>
      </c>
      <c r="O460" s="108" t="str">
        <f>IF(D460="","",VLOOKUP(D460,ENTRANTS!$A$1:$H$1000,6,0))</f>
        <v/>
      </c>
      <c r="P460" s="86" t="str">
        <f t="shared" si="100"/>
        <v/>
      </c>
      <c r="Q460" s="31"/>
      <c r="R460" s="3" t="str">
        <f t="shared" si="101"/>
        <v/>
      </c>
      <c r="S460" s="4" t="str">
        <f>IF(D460="","",COUNTIF($R$2:R460,R460))</f>
        <v/>
      </c>
      <c r="T460" s="5" t="str">
        <f t="shared" si="93"/>
        <v/>
      </c>
      <c r="U460" s="35" t="str">
        <f>IF(AND(S460=4,K460="M",NOT(O460="Unattached")),SUMIF(R$2:R460,R460,L$2:L460),"")</f>
        <v/>
      </c>
      <c r="V460" s="5" t="str">
        <f t="shared" si="94"/>
        <v/>
      </c>
      <c r="W460" s="35" t="str">
        <f>IF(AND(S460=3,K460="F",NOT(O460="Unattached")),SUMIF(R$2:R460,R460,L$2:L460),"")</f>
        <v/>
      </c>
      <c r="X460" s="6" t="str">
        <f t="shared" si="97"/>
        <v/>
      </c>
      <c r="Y460" s="6" t="str">
        <f t="shared" si="102"/>
        <v/>
      </c>
      <c r="Z460" s="33" t="str">
        <f t="shared" si="98"/>
        <v xml:space="preserve"> </v>
      </c>
      <c r="AA460" s="33" t="str">
        <f>IF(K460="M",IF(S460&lt;&gt;4,"",VLOOKUP(CONCATENATE(R460," ",(S460-3)),$Z$2:AD460,5,0)),IF(S460&lt;&gt;3,"",VLOOKUP(CONCATENATE(R460," ",(S460-2)),$Z$2:AD460,5,0)))</f>
        <v/>
      </c>
      <c r="AB460" s="33" t="str">
        <f>IF(K460="M",IF(S460&lt;&gt;4,"",VLOOKUP(CONCATENATE(R460," ",(S460-2)),$Z$2:AD460,5,0)),IF(S460&lt;&gt;3,"",VLOOKUP(CONCATENATE(R460," ",(S460-1)),$Z$2:AD460,5,0)))</f>
        <v/>
      </c>
      <c r="AC460" s="33" t="str">
        <f>IF(K460="M",IF(S460&lt;&gt;4,"",VLOOKUP(CONCATENATE(R460," ",(S460-1)),$Z$2:AD460,5,0)),IF(S460&lt;&gt;3,"",VLOOKUP(CONCATENATE(R460," ",(S460)),$Z$2:AD460,5,0)))</f>
        <v/>
      </c>
      <c r="AD460" s="33" t="str">
        <f t="shared" si="103"/>
        <v/>
      </c>
    </row>
    <row r="461" spans="1:30" x14ac:dyDescent="0.25">
      <c r="A461" s="65" t="str">
        <f t="shared" si="95"/>
        <v/>
      </c>
      <c r="B461" s="65" t="str">
        <f t="shared" si="96"/>
        <v/>
      </c>
      <c r="C461" s="103">
        <v>460</v>
      </c>
      <c r="D461" s="99"/>
      <c r="E461" s="100">
        <f t="shared" si="104"/>
        <v>1</v>
      </c>
      <c r="F461" s="100"/>
      <c r="G461" s="100"/>
      <c r="H461" s="107" t="str">
        <f t="shared" si="99"/>
        <v/>
      </c>
      <c r="I461" s="108" t="str">
        <f>IF(D461="","",VLOOKUP(D461,ENTRANTS!$A$1:$H$1000,2,0))</f>
        <v/>
      </c>
      <c r="J461" s="108" t="str">
        <f>IF(D461="","",VLOOKUP(D461,ENTRANTS!$A$1:$H$1000,3,0))</f>
        <v/>
      </c>
      <c r="K461" s="103" t="str">
        <f>IF(D461="","",LEFT(VLOOKUP(D461,ENTRANTS!$A$1:$H$1000,5,0),1))</f>
        <v/>
      </c>
      <c r="L461" s="103" t="str">
        <f>IF(D461="","",COUNTIF($K$2:K461,K461))</f>
        <v/>
      </c>
      <c r="M461" s="103" t="str">
        <f>IF(D461="","",VLOOKUP(D461,ENTRANTS!$A$1:$H$1000,4,0))</f>
        <v/>
      </c>
      <c r="N461" s="103" t="str">
        <f>IF(D461="","",COUNTIF($M$2:M461,M461))</f>
        <v/>
      </c>
      <c r="O461" s="108" t="str">
        <f>IF(D461="","",VLOOKUP(D461,ENTRANTS!$A$1:$H$1000,6,0))</f>
        <v/>
      </c>
      <c r="P461" s="86" t="str">
        <f t="shared" si="100"/>
        <v/>
      </c>
      <c r="Q461" s="31"/>
      <c r="R461" s="3" t="str">
        <f t="shared" si="101"/>
        <v/>
      </c>
      <c r="S461" s="4" t="str">
        <f>IF(D461="","",COUNTIF($R$2:R461,R461))</f>
        <v/>
      </c>
      <c r="T461" s="5" t="str">
        <f t="shared" si="93"/>
        <v/>
      </c>
      <c r="U461" s="35" t="str">
        <f>IF(AND(S461=4,K461="M",NOT(O461="Unattached")),SUMIF(R$2:R461,R461,L$2:L461),"")</f>
        <v/>
      </c>
      <c r="V461" s="5" t="str">
        <f t="shared" si="94"/>
        <v/>
      </c>
      <c r="W461" s="35" t="str">
        <f>IF(AND(S461=3,K461="F",NOT(O461="Unattached")),SUMIF(R$2:R461,R461,L$2:L461),"")</f>
        <v/>
      </c>
      <c r="X461" s="6" t="str">
        <f t="shared" si="97"/>
        <v/>
      </c>
      <c r="Y461" s="6" t="str">
        <f t="shared" si="102"/>
        <v/>
      </c>
      <c r="Z461" s="33" t="str">
        <f t="shared" si="98"/>
        <v xml:space="preserve"> </v>
      </c>
      <c r="AA461" s="33" t="str">
        <f>IF(K461="M",IF(S461&lt;&gt;4,"",VLOOKUP(CONCATENATE(R461," ",(S461-3)),$Z$2:AD461,5,0)),IF(S461&lt;&gt;3,"",VLOOKUP(CONCATENATE(R461," ",(S461-2)),$Z$2:AD461,5,0)))</f>
        <v/>
      </c>
      <c r="AB461" s="33" t="str">
        <f>IF(K461="M",IF(S461&lt;&gt;4,"",VLOOKUP(CONCATENATE(R461," ",(S461-2)),$Z$2:AD461,5,0)),IF(S461&lt;&gt;3,"",VLOOKUP(CONCATENATE(R461," ",(S461-1)),$Z$2:AD461,5,0)))</f>
        <v/>
      </c>
      <c r="AC461" s="33" t="str">
        <f>IF(K461="M",IF(S461&lt;&gt;4,"",VLOOKUP(CONCATENATE(R461," ",(S461-1)),$Z$2:AD461,5,0)),IF(S461&lt;&gt;3,"",VLOOKUP(CONCATENATE(R461," ",(S461)),$Z$2:AD461,5,0)))</f>
        <v/>
      </c>
      <c r="AD461" s="33" t="str">
        <f t="shared" si="103"/>
        <v/>
      </c>
    </row>
    <row r="462" spans="1:30" x14ac:dyDescent="0.25">
      <c r="A462" s="65" t="str">
        <f t="shared" si="95"/>
        <v/>
      </c>
      <c r="B462" s="65" t="str">
        <f t="shared" si="96"/>
        <v/>
      </c>
      <c r="C462" s="103">
        <v>461</v>
      </c>
      <c r="D462" s="99"/>
      <c r="E462" s="100">
        <f t="shared" si="104"/>
        <v>1</v>
      </c>
      <c r="F462" s="100"/>
      <c r="G462" s="100"/>
      <c r="H462" s="107" t="str">
        <f t="shared" si="99"/>
        <v/>
      </c>
      <c r="I462" s="108" t="str">
        <f>IF(D462="","",VLOOKUP(D462,ENTRANTS!$A$1:$H$1000,2,0))</f>
        <v/>
      </c>
      <c r="J462" s="108" t="str">
        <f>IF(D462="","",VLOOKUP(D462,ENTRANTS!$A$1:$H$1000,3,0))</f>
        <v/>
      </c>
      <c r="K462" s="103" t="str">
        <f>IF(D462="","",LEFT(VLOOKUP(D462,ENTRANTS!$A$1:$H$1000,5,0),1))</f>
        <v/>
      </c>
      <c r="L462" s="103" t="str">
        <f>IF(D462="","",COUNTIF($K$2:K462,K462))</f>
        <v/>
      </c>
      <c r="M462" s="103" t="str">
        <f>IF(D462="","",VLOOKUP(D462,ENTRANTS!$A$1:$H$1000,4,0))</f>
        <v/>
      </c>
      <c r="N462" s="103" t="str">
        <f>IF(D462="","",COUNTIF($M$2:M462,M462))</f>
        <v/>
      </c>
      <c r="O462" s="108" t="str">
        <f>IF(D462="","",VLOOKUP(D462,ENTRANTS!$A$1:$H$1000,6,0))</f>
        <v/>
      </c>
      <c r="P462" s="86" t="str">
        <f t="shared" si="100"/>
        <v/>
      </c>
      <c r="Q462" s="31"/>
      <c r="R462" s="3" t="str">
        <f t="shared" si="101"/>
        <v/>
      </c>
      <c r="S462" s="4" t="str">
        <f>IF(D462="","",COUNTIF($R$2:R462,R462))</f>
        <v/>
      </c>
      <c r="T462" s="5" t="str">
        <f t="shared" si="93"/>
        <v/>
      </c>
      <c r="U462" s="35" t="str">
        <f>IF(AND(S462=4,K462="M",NOT(O462="Unattached")),SUMIF(R$2:R462,R462,L$2:L462),"")</f>
        <v/>
      </c>
      <c r="V462" s="5" t="str">
        <f t="shared" si="94"/>
        <v/>
      </c>
      <c r="W462" s="35" t="str">
        <f>IF(AND(S462=3,K462="F",NOT(O462="Unattached")),SUMIF(R$2:R462,R462,L$2:L462),"")</f>
        <v/>
      </c>
      <c r="X462" s="6" t="str">
        <f t="shared" si="97"/>
        <v/>
      </c>
      <c r="Y462" s="6" t="str">
        <f t="shared" si="102"/>
        <v/>
      </c>
      <c r="Z462" s="33" t="str">
        <f t="shared" si="98"/>
        <v xml:space="preserve"> </v>
      </c>
      <c r="AA462" s="33" t="str">
        <f>IF(K462="M",IF(S462&lt;&gt;4,"",VLOOKUP(CONCATENATE(R462," ",(S462-3)),$Z$2:AD462,5,0)),IF(S462&lt;&gt;3,"",VLOOKUP(CONCATENATE(R462," ",(S462-2)),$Z$2:AD462,5,0)))</f>
        <v/>
      </c>
      <c r="AB462" s="33" t="str">
        <f>IF(K462="M",IF(S462&lt;&gt;4,"",VLOOKUP(CONCATENATE(R462," ",(S462-2)),$Z$2:AD462,5,0)),IF(S462&lt;&gt;3,"",VLOOKUP(CONCATENATE(R462," ",(S462-1)),$Z$2:AD462,5,0)))</f>
        <v/>
      </c>
      <c r="AC462" s="33" t="str">
        <f>IF(K462="M",IF(S462&lt;&gt;4,"",VLOOKUP(CONCATENATE(R462," ",(S462-1)),$Z$2:AD462,5,0)),IF(S462&lt;&gt;3,"",VLOOKUP(CONCATENATE(R462," ",(S462)),$Z$2:AD462,5,0)))</f>
        <v/>
      </c>
      <c r="AD462" s="33" t="str">
        <f t="shared" si="103"/>
        <v/>
      </c>
    </row>
    <row r="463" spans="1:30" x14ac:dyDescent="0.25">
      <c r="A463" s="65" t="str">
        <f t="shared" si="95"/>
        <v/>
      </c>
      <c r="B463" s="65" t="str">
        <f t="shared" si="96"/>
        <v/>
      </c>
      <c r="C463" s="103">
        <v>462</v>
      </c>
      <c r="D463" s="99"/>
      <c r="E463" s="100">
        <f t="shared" si="104"/>
        <v>1</v>
      </c>
      <c r="F463" s="100"/>
      <c r="G463" s="100"/>
      <c r="H463" s="107" t="str">
        <f t="shared" si="99"/>
        <v/>
      </c>
      <c r="I463" s="108" t="str">
        <f>IF(D463="","",VLOOKUP(D463,ENTRANTS!$A$1:$H$1000,2,0))</f>
        <v/>
      </c>
      <c r="J463" s="108" t="str">
        <f>IF(D463="","",VLOOKUP(D463,ENTRANTS!$A$1:$H$1000,3,0))</f>
        <v/>
      </c>
      <c r="K463" s="103" t="str">
        <f>IF(D463="","",LEFT(VLOOKUP(D463,ENTRANTS!$A$1:$H$1000,5,0),1))</f>
        <v/>
      </c>
      <c r="L463" s="103" t="str">
        <f>IF(D463="","",COUNTIF($K$2:K463,K463))</f>
        <v/>
      </c>
      <c r="M463" s="103" t="str">
        <f>IF(D463="","",VLOOKUP(D463,ENTRANTS!$A$1:$H$1000,4,0))</f>
        <v/>
      </c>
      <c r="N463" s="103" t="str">
        <f>IF(D463="","",COUNTIF($M$2:M463,M463))</f>
        <v/>
      </c>
      <c r="O463" s="108" t="str">
        <f>IF(D463="","",VLOOKUP(D463,ENTRANTS!$A$1:$H$1000,6,0))</f>
        <v/>
      </c>
      <c r="P463" s="86" t="str">
        <f t="shared" si="100"/>
        <v/>
      </c>
      <c r="Q463" s="31"/>
      <c r="R463" s="3" t="str">
        <f t="shared" si="101"/>
        <v/>
      </c>
      <c r="S463" s="4" t="str">
        <f>IF(D463="","",COUNTIF($R$2:R463,R463))</f>
        <v/>
      </c>
      <c r="T463" s="5" t="str">
        <f t="shared" si="93"/>
        <v/>
      </c>
      <c r="U463" s="35" t="str">
        <f>IF(AND(S463=4,K463="M",NOT(O463="Unattached")),SUMIF(R$2:R463,R463,L$2:L463),"")</f>
        <v/>
      </c>
      <c r="V463" s="5" t="str">
        <f t="shared" si="94"/>
        <v/>
      </c>
      <c r="W463" s="35" t="str">
        <f>IF(AND(S463=3,K463="F",NOT(O463="Unattached")),SUMIF(R$2:R463,R463,L$2:L463),"")</f>
        <v/>
      </c>
      <c r="X463" s="6" t="str">
        <f t="shared" si="97"/>
        <v/>
      </c>
      <c r="Y463" s="6" t="str">
        <f t="shared" si="102"/>
        <v/>
      </c>
      <c r="Z463" s="33" t="str">
        <f t="shared" si="98"/>
        <v xml:space="preserve"> </v>
      </c>
      <c r="AA463" s="33" t="str">
        <f>IF(K463="M",IF(S463&lt;&gt;4,"",VLOOKUP(CONCATENATE(R463," ",(S463-3)),$Z$2:AD463,5,0)),IF(S463&lt;&gt;3,"",VLOOKUP(CONCATENATE(R463," ",(S463-2)),$Z$2:AD463,5,0)))</f>
        <v/>
      </c>
      <c r="AB463" s="33" t="str">
        <f>IF(K463="M",IF(S463&lt;&gt;4,"",VLOOKUP(CONCATENATE(R463," ",(S463-2)),$Z$2:AD463,5,0)),IF(S463&lt;&gt;3,"",VLOOKUP(CONCATENATE(R463," ",(S463-1)),$Z$2:AD463,5,0)))</f>
        <v/>
      </c>
      <c r="AC463" s="33" t="str">
        <f>IF(K463="M",IF(S463&lt;&gt;4,"",VLOOKUP(CONCATENATE(R463," ",(S463-1)),$Z$2:AD463,5,0)),IF(S463&lt;&gt;3,"",VLOOKUP(CONCATENATE(R463," ",(S463)),$Z$2:AD463,5,0)))</f>
        <v/>
      </c>
      <c r="AD463" s="33" t="str">
        <f t="shared" si="103"/>
        <v/>
      </c>
    </row>
    <row r="464" spans="1:30" x14ac:dyDescent="0.25">
      <c r="A464" s="65" t="str">
        <f t="shared" si="95"/>
        <v/>
      </c>
      <c r="B464" s="65" t="str">
        <f t="shared" si="96"/>
        <v/>
      </c>
      <c r="C464" s="103">
        <v>463</v>
      </c>
      <c r="D464" s="99"/>
      <c r="E464" s="100">
        <f t="shared" si="104"/>
        <v>1</v>
      </c>
      <c r="F464" s="100"/>
      <c r="G464" s="100"/>
      <c r="H464" s="107" t="str">
        <f t="shared" si="99"/>
        <v/>
      </c>
      <c r="I464" s="108" t="str">
        <f>IF(D464="","",VLOOKUP(D464,ENTRANTS!$A$1:$H$1000,2,0))</f>
        <v/>
      </c>
      <c r="J464" s="108" t="str">
        <f>IF(D464="","",VLOOKUP(D464,ENTRANTS!$A$1:$H$1000,3,0))</f>
        <v/>
      </c>
      <c r="K464" s="103" t="str">
        <f>IF(D464="","",LEFT(VLOOKUP(D464,ENTRANTS!$A$1:$H$1000,5,0),1))</f>
        <v/>
      </c>
      <c r="L464" s="103" t="str">
        <f>IF(D464="","",COUNTIF($K$2:K464,K464))</f>
        <v/>
      </c>
      <c r="M464" s="103" t="str">
        <f>IF(D464="","",VLOOKUP(D464,ENTRANTS!$A$1:$H$1000,4,0))</f>
        <v/>
      </c>
      <c r="N464" s="103" t="str">
        <f>IF(D464="","",COUNTIF($M$2:M464,M464))</f>
        <v/>
      </c>
      <c r="O464" s="108" t="str">
        <f>IF(D464="","",VLOOKUP(D464,ENTRANTS!$A$1:$H$1000,6,0))</f>
        <v/>
      </c>
      <c r="P464" s="86" t="str">
        <f t="shared" si="100"/>
        <v/>
      </c>
      <c r="Q464" s="31"/>
      <c r="R464" s="3" t="str">
        <f t="shared" si="101"/>
        <v/>
      </c>
      <c r="S464" s="4" t="str">
        <f>IF(D464="","",COUNTIF($R$2:R464,R464))</f>
        <v/>
      </c>
      <c r="T464" s="5" t="str">
        <f t="shared" si="93"/>
        <v/>
      </c>
      <c r="U464" s="35" t="str">
        <f>IF(AND(S464=4,K464="M",NOT(O464="Unattached")),SUMIF(R$2:R464,R464,L$2:L464),"")</f>
        <v/>
      </c>
      <c r="V464" s="5" t="str">
        <f t="shared" si="94"/>
        <v/>
      </c>
      <c r="W464" s="35" t="str">
        <f>IF(AND(S464=3,K464="F",NOT(O464="Unattached")),SUMIF(R$2:R464,R464,L$2:L464),"")</f>
        <v/>
      </c>
      <c r="X464" s="6" t="str">
        <f t="shared" si="97"/>
        <v/>
      </c>
      <c r="Y464" s="6" t="str">
        <f t="shared" si="102"/>
        <v/>
      </c>
      <c r="Z464" s="33" t="str">
        <f t="shared" si="98"/>
        <v xml:space="preserve"> </v>
      </c>
      <c r="AA464" s="33" t="str">
        <f>IF(K464="M",IF(S464&lt;&gt;4,"",VLOOKUP(CONCATENATE(R464," ",(S464-3)),$Z$2:AD464,5,0)),IF(S464&lt;&gt;3,"",VLOOKUP(CONCATENATE(R464," ",(S464-2)),$Z$2:AD464,5,0)))</f>
        <v/>
      </c>
      <c r="AB464" s="33" t="str">
        <f>IF(K464="M",IF(S464&lt;&gt;4,"",VLOOKUP(CONCATENATE(R464," ",(S464-2)),$Z$2:AD464,5,0)),IF(S464&lt;&gt;3,"",VLOOKUP(CONCATENATE(R464," ",(S464-1)),$Z$2:AD464,5,0)))</f>
        <v/>
      </c>
      <c r="AC464" s="33" t="str">
        <f>IF(K464="M",IF(S464&lt;&gt;4,"",VLOOKUP(CONCATENATE(R464," ",(S464-1)),$Z$2:AD464,5,0)),IF(S464&lt;&gt;3,"",VLOOKUP(CONCATENATE(R464," ",(S464)),$Z$2:AD464,5,0)))</f>
        <v/>
      </c>
      <c r="AD464" s="33" t="str">
        <f t="shared" si="103"/>
        <v/>
      </c>
    </row>
    <row r="465" spans="1:30" x14ac:dyDescent="0.25">
      <c r="A465" s="65" t="str">
        <f t="shared" si="95"/>
        <v/>
      </c>
      <c r="B465" s="65" t="str">
        <f t="shared" si="96"/>
        <v/>
      </c>
      <c r="C465" s="103">
        <v>464</v>
      </c>
      <c r="D465" s="99"/>
      <c r="E465" s="100">
        <f t="shared" si="104"/>
        <v>1</v>
      </c>
      <c r="F465" s="100"/>
      <c r="G465" s="100"/>
      <c r="H465" s="107" t="str">
        <f t="shared" si="99"/>
        <v/>
      </c>
      <c r="I465" s="108" t="str">
        <f>IF(D465="","",VLOOKUP(D465,ENTRANTS!$A$1:$H$1000,2,0))</f>
        <v/>
      </c>
      <c r="J465" s="108" t="str">
        <f>IF(D465="","",VLOOKUP(D465,ENTRANTS!$A$1:$H$1000,3,0))</f>
        <v/>
      </c>
      <c r="K465" s="103" t="str">
        <f>IF(D465="","",LEFT(VLOOKUP(D465,ENTRANTS!$A$1:$H$1000,5,0),1))</f>
        <v/>
      </c>
      <c r="L465" s="103" t="str">
        <f>IF(D465="","",COUNTIF($K$2:K465,K465))</f>
        <v/>
      </c>
      <c r="M465" s="103" t="str">
        <f>IF(D465="","",VLOOKUP(D465,ENTRANTS!$A$1:$H$1000,4,0))</f>
        <v/>
      </c>
      <c r="N465" s="103" t="str">
        <f>IF(D465="","",COUNTIF($M$2:M465,M465))</f>
        <v/>
      </c>
      <c r="O465" s="108" t="str">
        <f>IF(D465="","",VLOOKUP(D465,ENTRANTS!$A$1:$H$1000,6,0))</f>
        <v/>
      </c>
      <c r="P465" s="86" t="str">
        <f t="shared" si="100"/>
        <v/>
      </c>
      <c r="Q465" s="31"/>
      <c r="R465" s="3" t="str">
        <f t="shared" si="101"/>
        <v/>
      </c>
      <c r="S465" s="4" t="str">
        <f>IF(D465="","",COUNTIF($R$2:R465,R465))</f>
        <v/>
      </c>
      <c r="T465" s="5" t="str">
        <f t="shared" si="93"/>
        <v/>
      </c>
      <c r="U465" s="35" t="str">
        <f>IF(AND(S465=4,K465="M",NOT(O465="Unattached")),SUMIF(R$2:R465,R465,L$2:L465),"")</f>
        <v/>
      </c>
      <c r="V465" s="5" t="str">
        <f t="shared" si="94"/>
        <v/>
      </c>
      <c r="W465" s="35" t="str">
        <f>IF(AND(S465=3,K465="F",NOT(O465="Unattached")),SUMIF(R$2:R465,R465,L$2:L465),"")</f>
        <v/>
      </c>
      <c r="X465" s="6" t="str">
        <f t="shared" si="97"/>
        <v/>
      </c>
      <c r="Y465" s="6" t="str">
        <f t="shared" si="102"/>
        <v/>
      </c>
      <c r="Z465" s="33" t="str">
        <f t="shared" si="98"/>
        <v xml:space="preserve"> </v>
      </c>
      <c r="AA465" s="33" t="str">
        <f>IF(K465="M",IF(S465&lt;&gt;4,"",VLOOKUP(CONCATENATE(R465," ",(S465-3)),$Z$2:AD465,5,0)),IF(S465&lt;&gt;3,"",VLOOKUP(CONCATENATE(R465," ",(S465-2)),$Z$2:AD465,5,0)))</f>
        <v/>
      </c>
      <c r="AB465" s="33" t="str">
        <f>IF(K465="M",IF(S465&lt;&gt;4,"",VLOOKUP(CONCATENATE(R465," ",(S465-2)),$Z$2:AD465,5,0)),IF(S465&lt;&gt;3,"",VLOOKUP(CONCATENATE(R465," ",(S465-1)),$Z$2:AD465,5,0)))</f>
        <v/>
      </c>
      <c r="AC465" s="33" t="str">
        <f>IF(K465="M",IF(S465&lt;&gt;4,"",VLOOKUP(CONCATENATE(R465," ",(S465-1)),$Z$2:AD465,5,0)),IF(S465&lt;&gt;3,"",VLOOKUP(CONCATENATE(R465," ",(S465)),$Z$2:AD465,5,0)))</f>
        <v/>
      </c>
      <c r="AD465" s="33" t="str">
        <f t="shared" si="103"/>
        <v/>
      </c>
    </row>
    <row r="466" spans="1:30" x14ac:dyDescent="0.25">
      <c r="A466" s="65" t="str">
        <f t="shared" si="95"/>
        <v/>
      </c>
      <c r="B466" s="65" t="str">
        <f t="shared" si="96"/>
        <v/>
      </c>
      <c r="C466" s="103">
        <v>465</v>
      </c>
      <c r="D466" s="99"/>
      <c r="E466" s="100">
        <f t="shared" si="104"/>
        <v>1</v>
      </c>
      <c r="F466" s="100"/>
      <c r="G466" s="100"/>
      <c r="H466" s="107" t="str">
        <f t="shared" si="99"/>
        <v/>
      </c>
      <c r="I466" s="108" t="str">
        <f>IF(D466="","",VLOOKUP(D466,ENTRANTS!$A$1:$H$1000,2,0))</f>
        <v/>
      </c>
      <c r="J466" s="108" t="str">
        <f>IF(D466="","",VLOOKUP(D466,ENTRANTS!$A$1:$H$1000,3,0))</f>
        <v/>
      </c>
      <c r="K466" s="103" t="str">
        <f>IF(D466="","",LEFT(VLOOKUP(D466,ENTRANTS!$A$1:$H$1000,5,0),1))</f>
        <v/>
      </c>
      <c r="L466" s="103" t="str">
        <f>IF(D466="","",COUNTIF($K$2:K466,K466))</f>
        <v/>
      </c>
      <c r="M466" s="103" t="str">
        <f>IF(D466="","",VLOOKUP(D466,ENTRANTS!$A$1:$H$1000,4,0))</f>
        <v/>
      </c>
      <c r="N466" s="103" t="str">
        <f>IF(D466="","",COUNTIF($M$2:M466,M466))</f>
        <v/>
      </c>
      <c r="O466" s="108" t="str">
        <f>IF(D466="","",VLOOKUP(D466,ENTRANTS!$A$1:$H$1000,6,0))</f>
        <v/>
      </c>
      <c r="P466" s="86" t="str">
        <f t="shared" si="100"/>
        <v/>
      </c>
      <c r="Q466" s="31"/>
      <c r="R466" s="3" t="str">
        <f t="shared" si="101"/>
        <v/>
      </c>
      <c r="S466" s="4" t="str">
        <f>IF(D466="","",COUNTIF($R$2:R466,R466))</f>
        <v/>
      </c>
      <c r="T466" s="5" t="str">
        <f t="shared" si="93"/>
        <v/>
      </c>
      <c r="U466" s="35" t="str">
        <f>IF(AND(S466=4,K466="M",NOT(O466="Unattached")),SUMIF(R$2:R466,R466,L$2:L466),"")</f>
        <v/>
      </c>
      <c r="V466" s="5" t="str">
        <f t="shared" si="94"/>
        <v/>
      </c>
      <c r="W466" s="35" t="str">
        <f>IF(AND(S466=3,K466="F",NOT(O466="Unattached")),SUMIF(R$2:R466,R466,L$2:L466),"")</f>
        <v/>
      </c>
      <c r="X466" s="6" t="str">
        <f t="shared" si="97"/>
        <v/>
      </c>
      <c r="Y466" s="6" t="str">
        <f t="shared" si="102"/>
        <v/>
      </c>
      <c r="Z466" s="33" t="str">
        <f t="shared" si="98"/>
        <v xml:space="preserve"> </v>
      </c>
      <c r="AA466" s="33" t="str">
        <f>IF(K466="M",IF(S466&lt;&gt;4,"",VLOOKUP(CONCATENATE(R466," ",(S466-3)),$Z$2:AD466,5,0)),IF(S466&lt;&gt;3,"",VLOOKUP(CONCATENATE(R466," ",(S466-2)),$Z$2:AD466,5,0)))</f>
        <v/>
      </c>
      <c r="AB466" s="33" t="str">
        <f>IF(K466="M",IF(S466&lt;&gt;4,"",VLOOKUP(CONCATENATE(R466," ",(S466-2)),$Z$2:AD466,5,0)),IF(S466&lt;&gt;3,"",VLOOKUP(CONCATENATE(R466," ",(S466-1)),$Z$2:AD466,5,0)))</f>
        <v/>
      </c>
      <c r="AC466" s="33" t="str">
        <f>IF(K466="M",IF(S466&lt;&gt;4,"",VLOOKUP(CONCATENATE(R466," ",(S466-1)),$Z$2:AD466,5,0)),IF(S466&lt;&gt;3,"",VLOOKUP(CONCATENATE(R466," ",(S466)),$Z$2:AD466,5,0)))</f>
        <v/>
      </c>
      <c r="AD466" s="33" t="str">
        <f t="shared" si="103"/>
        <v/>
      </c>
    </row>
    <row r="467" spans="1:30" x14ac:dyDescent="0.25">
      <c r="A467" s="65" t="str">
        <f t="shared" si="95"/>
        <v/>
      </c>
      <c r="B467" s="65" t="str">
        <f t="shared" si="96"/>
        <v/>
      </c>
      <c r="C467" s="103">
        <v>466</v>
      </c>
      <c r="D467" s="99"/>
      <c r="E467" s="100">
        <f t="shared" si="104"/>
        <v>1</v>
      </c>
      <c r="F467" s="100"/>
      <c r="G467" s="100"/>
      <c r="H467" s="107" t="str">
        <f t="shared" si="99"/>
        <v/>
      </c>
      <c r="I467" s="108" t="str">
        <f>IF(D467="","",VLOOKUP(D467,ENTRANTS!$A$1:$H$1000,2,0))</f>
        <v/>
      </c>
      <c r="J467" s="108" t="str">
        <f>IF(D467="","",VLOOKUP(D467,ENTRANTS!$A$1:$H$1000,3,0))</f>
        <v/>
      </c>
      <c r="K467" s="103" t="str">
        <f>IF(D467="","",LEFT(VLOOKUP(D467,ENTRANTS!$A$1:$H$1000,5,0),1))</f>
        <v/>
      </c>
      <c r="L467" s="103" t="str">
        <f>IF(D467="","",COUNTIF($K$2:K467,K467))</f>
        <v/>
      </c>
      <c r="M467" s="103" t="str">
        <f>IF(D467="","",VLOOKUP(D467,ENTRANTS!$A$1:$H$1000,4,0))</f>
        <v/>
      </c>
      <c r="N467" s="103" t="str">
        <f>IF(D467="","",COUNTIF($M$2:M467,M467))</f>
        <v/>
      </c>
      <c r="O467" s="108" t="str">
        <f>IF(D467="","",VLOOKUP(D467,ENTRANTS!$A$1:$H$1000,6,0))</f>
        <v/>
      </c>
      <c r="P467" s="86" t="str">
        <f t="shared" si="100"/>
        <v/>
      </c>
      <c r="Q467" s="31"/>
      <c r="R467" s="3" t="str">
        <f t="shared" si="101"/>
        <v/>
      </c>
      <c r="S467" s="4" t="str">
        <f>IF(D467="","",COUNTIF($R$2:R467,R467))</f>
        <v/>
      </c>
      <c r="T467" s="5" t="str">
        <f t="shared" si="93"/>
        <v/>
      </c>
      <c r="U467" s="35" t="str">
        <f>IF(AND(S467=4,K467="M",NOT(O467="Unattached")),SUMIF(R$2:R467,R467,L$2:L467),"")</f>
        <v/>
      </c>
      <c r="V467" s="5" t="str">
        <f t="shared" si="94"/>
        <v/>
      </c>
      <c r="W467" s="35" t="str">
        <f>IF(AND(S467=3,K467="F",NOT(O467="Unattached")),SUMIF(R$2:R467,R467,L$2:L467),"")</f>
        <v/>
      </c>
      <c r="X467" s="6" t="str">
        <f t="shared" si="97"/>
        <v/>
      </c>
      <c r="Y467" s="6" t="str">
        <f t="shared" si="102"/>
        <v/>
      </c>
      <c r="Z467" s="33" t="str">
        <f t="shared" si="98"/>
        <v xml:space="preserve"> </v>
      </c>
      <c r="AA467" s="33" t="str">
        <f>IF(K467="M",IF(S467&lt;&gt;4,"",VLOOKUP(CONCATENATE(R467," ",(S467-3)),$Z$2:AD467,5,0)),IF(S467&lt;&gt;3,"",VLOOKUP(CONCATENATE(R467," ",(S467-2)),$Z$2:AD467,5,0)))</f>
        <v/>
      </c>
      <c r="AB467" s="33" t="str">
        <f>IF(K467="M",IF(S467&lt;&gt;4,"",VLOOKUP(CONCATENATE(R467," ",(S467-2)),$Z$2:AD467,5,0)),IF(S467&lt;&gt;3,"",VLOOKUP(CONCATENATE(R467," ",(S467-1)),$Z$2:AD467,5,0)))</f>
        <v/>
      </c>
      <c r="AC467" s="33" t="str">
        <f>IF(K467="M",IF(S467&lt;&gt;4,"",VLOOKUP(CONCATENATE(R467," ",(S467-1)),$Z$2:AD467,5,0)),IF(S467&lt;&gt;3,"",VLOOKUP(CONCATENATE(R467," ",(S467)),$Z$2:AD467,5,0)))</f>
        <v/>
      </c>
      <c r="AD467" s="33" t="str">
        <f t="shared" si="103"/>
        <v/>
      </c>
    </row>
    <row r="468" spans="1:30" x14ac:dyDescent="0.25">
      <c r="A468" s="65" t="str">
        <f t="shared" si="95"/>
        <v/>
      </c>
      <c r="B468" s="65" t="str">
        <f t="shared" si="96"/>
        <v/>
      </c>
      <c r="C468" s="103">
        <v>467</v>
      </c>
      <c r="D468" s="99"/>
      <c r="E468" s="100">
        <f t="shared" si="104"/>
        <v>1</v>
      </c>
      <c r="F468" s="100"/>
      <c r="G468" s="100"/>
      <c r="H468" s="107" t="str">
        <f t="shared" si="99"/>
        <v/>
      </c>
      <c r="I468" s="108" t="str">
        <f>IF(D468="","",VLOOKUP(D468,ENTRANTS!$A$1:$H$1000,2,0))</f>
        <v/>
      </c>
      <c r="J468" s="108" t="str">
        <f>IF(D468="","",VLOOKUP(D468,ENTRANTS!$A$1:$H$1000,3,0))</f>
        <v/>
      </c>
      <c r="K468" s="103" t="str">
        <f>IF(D468="","",LEFT(VLOOKUP(D468,ENTRANTS!$A$1:$H$1000,5,0),1))</f>
        <v/>
      </c>
      <c r="L468" s="103" t="str">
        <f>IF(D468="","",COUNTIF($K$2:K468,K468))</f>
        <v/>
      </c>
      <c r="M468" s="103" t="str">
        <f>IF(D468="","",VLOOKUP(D468,ENTRANTS!$A$1:$H$1000,4,0))</f>
        <v/>
      </c>
      <c r="N468" s="103" t="str">
        <f>IF(D468="","",COUNTIF($M$2:M468,M468))</f>
        <v/>
      </c>
      <c r="O468" s="108" t="str">
        <f>IF(D468="","",VLOOKUP(D468,ENTRANTS!$A$1:$H$1000,6,0))</f>
        <v/>
      </c>
      <c r="P468" s="86" t="str">
        <f t="shared" si="100"/>
        <v/>
      </c>
      <c r="Q468" s="31"/>
      <c r="R468" s="3" t="str">
        <f t="shared" si="101"/>
        <v/>
      </c>
      <c r="S468" s="4" t="str">
        <f>IF(D468="","",COUNTIF($R$2:R468,R468))</f>
        <v/>
      </c>
      <c r="T468" s="5" t="str">
        <f t="shared" si="93"/>
        <v/>
      </c>
      <c r="U468" s="35" t="str">
        <f>IF(AND(S468=4,K468="M",NOT(O468="Unattached")),SUMIF(R$2:R468,R468,L$2:L468),"")</f>
        <v/>
      </c>
      <c r="V468" s="5" t="str">
        <f t="shared" si="94"/>
        <v/>
      </c>
      <c r="W468" s="35" t="str">
        <f>IF(AND(S468=3,K468="F",NOT(O468="Unattached")),SUMIF(R$2:R468,R468,L$2:L468),"")</f>
        <v/>
      </c>
      <c r="X468" s="6" t="str">
        <f t="shared" si="97"/>
        <v/>
      </c>
      <c r="Y468" s="6" t="str">
        <f t="shared" si="102"/>
        <v/>
      </c>
      <c r="Z468" s="33" t="str">
        <f t="shared" si="98"/>
        <v xml:space="preserve"> </v>
      </c>
      <c r="AA468" s="33" t="str">
        <f>IF(K468="M",IF(S468&lt;&gt;4,"",VLOOKUP(CONCATENATE(R468," ",(S468-3)),$Z$2:AD468,5,0)),IF(S468&lt;&gt;3,"",VLOOKUP(CONCATENATE(R468," ",(S468-2)),$Z$2:AD468,5,0)))</f>
        <v/>
      </c>
      <c r="AB468" s="33" t="str">
        <f>IF(K468="M",IF(S468&lt;&gt;4,"",VLOOKUP(CONCATENATE(R468," ",(S468-2)),$Z$2:AD468,5,0)),IF(S468&lt;&gt;3,"",VLOOKUP(CONCATENATE(R468," ",(S468-1)),$Z$2:AD468,5,0)))</f>
        <v/>
      </c>
      <c r="AC468" s="33" t="str">
        <f>IF(K468="M",IF(S468&lt;&gt;4,"",VLOOKUP(CONCATENATE(R468," ",(S468-1)),$Z$2:AD468,5,0)),IF(S468&lt;&gt;3,"",VLOOKUP(CONCATENATE(R468," ",(S468)),$Z$2:AD468,5,0)))</f>
        <v/>
      </c>
      <c r="AD468" s="33" t="str">
        <f t="shared" si="103"/>
        <v/>
      </c>
    </row>
    <row r="469" spans="1:30" x14ac:dyDescent="0.25">
      <c r="A469" s="65" t="str">
        <f t="shared" si="95"/>
        <v/>
      </c>
      <c r="B469" s="65" t="str">
        <f t="shared" si="96"/>
        <v/>
      </c>
      <c r="C469" s="103">
        <v>468</v>
      </c>
      <c r="D469" s="99"/>
      <c r="E469" s="100">
        <f t="shared" si="104"/>
        <v>1</v>
      </c>
      <c r="F469" s="100"/>
      <c r="G469" s="100"/>
      <c r="H469" s="107" t="str">
        <f t="shared" si="99"/>
        <v/>
      </c>
      <c r="I469" s="108" t="str">
        <f>IF(D469="","",VLOOKUP(D469,ENTRANTS!$A$1:$H$1000,2,0))</f>
        <v/>
      </c>
      <c r="J469" s="108" t="str">
        <f>IF(D469="","",VLOOKUP(D469,ENTRANTS!$A$1:$H$1000,3,0))</f>
        <v/>
      </c>
      <c r="K469" s="103" t="str">
        <f>IF(D469="","",LEFT(VLOOKUP(D469,ENTRANTS!$A$1:$H$1000,5,0),1))</f>
        <v/>
      </c>
      <c r="L469" s="103" t="str">
        <f>IF(D469="","",COUNTIF($K$2:K469,K469))</f>
        <v/>
      </c>
      <c r="M469" s="103" t="str">
        <f>IF(D469="","",VLOOKUP(D469,ENTRANTS!$A$1:$H$1000,4,0))</f>
        <v/>
      </c>
      <c r="N469" s="103" t="str">
        <f>IF(D469="","",COUNTIF($M$2:M469,M469))</f>
        <v/>
      </c>
      <c r="O469" s="108" t="str">
        <f>IF(D469="","",VLOOKUP(D469,ENTRANTS!$A$1:$H$1000,6,0))</f>
        <v/>
      </c>
      <c r="P469" s="86" t="str">
        <f t="shared" si="100"/>
        <v/>
      </c>
      <c r="Q469" s="31"/>
      <c r="R469" s="3" t="str">
        <f t="shared" si="101"/>
        <v/>
      </c>
      <c r="S469" s="4" t="str">
        <f>IF(D469="","",COUNTIF($R$2:R469,R469))</f>
        <v/>
      </c>
      <c r="T469" s="5" t="str">
        <f t="shared" si="93"/>
        <v/>
      </c>
      <c r="U469" s="35" t="str">
        <f>IF(AND(S469=4,K469="M",NOT(O469="Unattached")),SUMIF(R$2:R469,R469,L$2:L469),"")</f>
        <v/>
      </c>
      <c r="V469" s="5" t="str">
        <f t="shared" si="94"/>
        <v/>
      </c>
      <c r="W469" s="35" t="str">
        <f>IF(AND(S469=3,K469="F",NOT(O469="Unattached")),SUMIF(R$2:R469,R469,L$2:L469),"")</f>
        <v/>
      </c>
      <c r="X469" s="6" t="str">
        <f t="shared" si="97"/>
        <v/>
      </c>
      <c r="Y469" s="6" t="str">
        <f t="shared" si="102"/>
        <v/>
      </c>
      <c r="Z469" s="33" t="str">
        <f t="shared" si="98"/>
        <v xml:space="preserve"> </v>
      </c>
      <c r="AA469" s="33" t="str">
        <f>IF(K469="M",IF(S469&lt;&gt;4,"",VLOOKUP(CONCATENATE(R469," ",(S469-3)),$Z$2:AD469,5,0)),IF(S469&lt;&gt;3,"",VLOOKUP(CONCATENATE(R469," ",(S469-2)),$Z$2:AD469,5,0)))</f>
        <v/>
      </c>
      <c r="AB469" s="33" t="str">
        <f>IF(K469="M",IF(S469&lt;&gt;4,"",VLOOKUP(CONCATENATE(R469," ",(S469-2)),$Z$2:AD469,5,0)),IF(S469&lt;&gt;3,"",VLOOKUP(CONCATENATE(R469," ",(S469-1)),$Z$2:AD469,5,0)))</f>
        <v/>
      </c>
      <c r="AC469" s="33" t="str">
        <f>IF(K469="M",IF(S469&lt;&gt;4,"",VLOOKUP(CONCATENATE(R469," ",(S469-1)),$Z$2:AD469,5,0)),IF(S469&lt;&gt;3,"",VLOOKUP(CONCATENATE(R469," ",(S469)),$Z$2:AD469,5,0)))</f>
        <v/>
      </c>
      <c r="AD469" s="33" t="str">
        <f t="shared" si="103"/>
        <v/>
      </c>
    </row>
    <row r="470" spans="1:30" x14ac:dyDescent="0.25">
      <c r="A470" s="65" t="str">
        <f t="shared" si="95"/>
        <v/>
      </c>
      <c r="B470" s="65" t="str">
        <f t="shared" si="96"/>
        <v/>
      </c>
      <c r="C470" s="103">
        <v>469</v>
      </c>
      <c r="D470" s="99"/>
      <c r="E470" s="100">
        <f t="shared" si="104"/>
        <v>1</v>
      </c>
      <c r="F470" s="100"/>
      <c r="G470" s="100"/>
      <c r="H470" s="107" t="str">
        <f t="shared" si="99"/>
        <v/>
      </c>
      <c r="I470" s="108" t="str">
        <f>IF(D470="","",VLOOKUP(D470,ENTRANTS!$A$1:$H$1000,2,0))</f>
        <v/>
      </c>
      <c r="J470" s="108" t="str">
        <f>IF(D470="","",VLOOKUP(D470,ENTRANTS!$A$1:$H$1000,3,0))</f>
        <v/>
      </c>
      <c r="K470" s="103" t="str">
        <f>IF(D470="","",LEFT(VLOOKUP(D470,ENTRANTS!$A$1:$H$1000,5,0),1))</f>
        <v/>
      </c>
      <c r="L470" s="103" t="str">
        <f>IF(D470="","",COUNTIF($K$2:K470,K470))</f>
        <v/>
      </c>
      <c r="M470" s="103" t="str">
        <f>IF(D470="","",VLOOKUP(D470,ENTRANTS!$A$1:$H$1000,4,0))</f>
        <v/>
      </c>
      <c r="N470" s="103" t="str">
        <f>IF(D470="","",COUNTIF($M$2:M470,M470))</f>
        <v/>
      </c>
      <c r="O470" s="108" t="str">
        <f>IF(D470="","",VLOOKUP(D470,ENTRANTS!$A$1:$H$1000,6,0))</f>
        <v/>
      </c>
      <c r="P470" s="86" t="str">
        <f t="shared" si="100"/>
        <v/>
      </c>
      <c r="Q470" s="31"/>
      <c r="R470" s="3" t="str">
        <f t="shared" si="101"/>
        <v/>
      </c>
      <c r="S470" s="4" t="str">
        <f>IF(D470="","",COUNTIF($R$2:R470,R470))</f>
        <v/>
      </c>
      <c r="T470" s="5" t="str">
        <f t="shared" ref="T470:T533" si="105">IF(U470="","",RANK(U470,$U$2:$U$1000,1))</f>
        <v/>
      </c>
      <c r="U470" s="35" t="str">
        <f>IF(AND(S470=4,K470="M",NOT(O470="Unattached")),SUMIF(R$2:R470,R470,L$2:L470),"")</f>
        <v/>
      </c>
      <c r="V470" s="5" t="str">
        <f t="shared" ref="V470:V533" si="106">IF(W470="","",RANK(W470,$W$2:$W$1000,1))</f>
        <v/>
      </c>
      <c r="W470" s="35" t="str">
        <f>IF(AND(S470=3,K470="F",NOT(O470="Unattached")),SUMIF(R$2:R470,R470,L$2:L470),"")</f>
        <v/>
      </c>
      <c r="X470" s="6" t="str">
        <f t="shared" si="97"/>
        <v/>
      </c>
      <c r="Y470" s="6" t="str">
        <f t="shared" si="102"/>
        <v/>
      </c>
      <c r="Z470" s="33" t="str">
        <f t="shared" si="98"/>
        <v xml:space="preserve"> </v>
      </c>
      <c r="AA470" s="33" t="str">
        <f>IF(K470="M",IF(S470&lt;&gt;4,"",VLOOKUP(CONCATENATE(R470," ",(S470-3)),$Z$2:AD470,5,0)),IF(S470&lt;&gt;3,"",VLOOKUP(CONCATENATE(R470," ",(S470-2)),$Z$2:AD470,5,0)))</f>
        <v/>
      </c>
      <c r="AB470" s="33" t="str">
        <f>IF(K470="M",IF(S470&lt;&gt;4,"",VLOOKUP(CONCATENATE(R470," ",(S470-2)),$Z$2:AD470,5,0)),IF(S470&lt;&gt;3,"",VLOOKUP(CONCATENATE(R470," ",(S470-1)),$Z$2:AD470,5,0)))</f>
        <v/>
      </c>
      <c r="AC470" s="33" t="str">
        <f>IF(K470="M",IF(S470&lt;&gt;4,"",VLOOKUP(CONCATENATE(R470," ",(S470-1)),$Z$2:AD470,5,0)),IF(S470&lt;&gt;3,"",VLOOKUP(CONCATENATE(R470," ",(S470)),$Z$2:AD470,5,0)))</f>
        <v/>
      </c>
      <c r="AD470" s="33" t="str">
        <f t="shared" si="103"/>
        <v/>
      </c>
    </row>
    <row r="471" spans="1:30" x14ac:dyDescent="0.25">
      <c r="A471" s="65" t="str">
        <f t="shared" si="95"/>
        <v/>
      </c>
      <c r="B471" s="65" t="str">
        <f t="shared" si="96"/>
        <v/>
      </c>
      <c r="C471" s="103">
        <v>470</v>
      </c>
      <c r="D471" s="99"/>
      <c r="E471" s="100">
        <f t="shared" si="104"/>
        <v>1</v>
      </c>
      <c r="F471" s="100"/>
      <c r="G471" s="100"/>
      <c r="H471" s="107" t="str">
        <f t="shared" si="99"/>
        <v/>
      </c>
      <c r="I471" s="108" t="str">
        <f>IF(D471="","",VLOOKUP(D471,ENTRANTS!$A$1:$H$1000,2,0))</f>
        <v/>
      </c>
      <c r="J471" s="108" t="str">
        <f>IF(D471="","",VLOOKUP(D471,ENTRANTS!$A$1:$H$1000,3,0))</f>
        <v/>
      </c>
      <c r="K471" s="103" t="str">
        <f>IF(D471="","",LEFT(VLOOKUP(D471,ENTRANTS!$A$1:$H$1000,5,0),1))</f>
        <v/>
      </c>
      <c r="L471" s="103" t="str">
        <f>IF(D471="","",COUNTIF($K$2:K471,K471))</f>
        <v/>
      </c>
      <c r="M471" s="103" t="str">
        <f>IF(D471="","",VLOOKUP(D471,ENTRANTS!$A$1:$H$1000,4,0))</f>
        <v/>
      </c>
      <c r="N471" s="103" t="str">
        <f>IF(D471="","",COUNTIF($M$2:M471,M471))</f>
        <v/>
      </c>
      <c r="O471" s="108" t="str">
        <f>IF(D471="","",VLOOKUP(D471,ENTRANTS!$A$1:$H$1000,6,0))</f>
        <v/>
      </c>
      <c r="P471" s="86" t="str">
        <f t="shared" si="100"/>
        <v/>
      </c>
      <c r="Q471" s="31"/>
      <c r="R471" s="3" t="str">
        <f t="shared" si="101"/>
        <v/>
      </c>
      <c r="S471" s="4" t="str">
        <f>IF(D471="","",COUNTIF($R$2:R471,R471))</f>
        <v/>
      </c>
      <c r="T471" s="5" t="str">
        <f t="shared" si="105"/>
        <v/>
      </c>
      <c r="U471" s="35" t="str">
        <f>IF(AND(S471=4,K471="M",NOT(O471="Unattached")),SUMIF(R$2:R471,R471,L$2:L471),"")</f>
        <v/>
      </c>
      <c r="V471" s="5" t="str">
        <f t="shared" si="106"/>
        <v/>
      </c>
      <c r="W471" s="35" t="str">
        <f>IF(AND(S471=3,K471="F",NOT(O471="Unattached")),SUMIF(R$2:R471,R471,L$2:L471),"")</f>
        <v/>
      </c>
      <c r="X471" s="6" t="str">
        <f t="shared" si="97"/>
        <v/>
      </c>
      <c r="Y471" s="6" t="str">
        <f t="shared" si="102"/>
        <v/>
      </c>
      <c r="Z471" s="33" t="str">
        <f t="shared" si="98"/>
        <v xml:space="preserve"> </v>
      </c>
      <c r="AA471" s="33" t="str">
        <f>IF(K471="M",IF(S471&lt;&gt;4,"",VLOOKUP(CONCATENATE(R471," ",(S471-3)),$Z$2:AD471,5,0)),IF(S471&lt;&gt;3,"",VLOOKUP(CONCATENATE(R471," ",(S471-2)),$Z$2:AD471,5,0)))</f>
        <v/>
      </c>
      <c r="AB471" s="33" t="str">
        <f>IF(K471="M",IF(S471&lt;&gt;4,"",VLOOKUP(CONCATENATE(R471," ",(S471-2)),$Z$2:AD471,5,0)),IF(S471&lt;&gt;3,"",VLOOKUP(CONCATENATE(R471," ",(S471-1)),$Z$2:AD471,5,0)))</f>
        <v/>
      </c>
      <c r="AC471" s="33" t="str">
        <f>IF(K471="M",IF(S471&lt;&gt;4,"",VLOOKUP(CONCATENATE(R471," ",(S471-1)),$Z$2:AD471,5,0)),IF(S471&lt;&gt;3,"",VLOOKUP(CONCATENATE(R471," ",(S471)),$Z$2:AD471,5,0)))</f>
        <v/>
      </c>
      <c r="AD471" s="33" t="str">
        <f t="shared" si="103"/>
        <v/>
      </c>
    </row>
    <row r="472" spans="1:30" x14ac:dyDescent="0.25">
      <c r="A472" s="65" t="str">
        <f t="shared" si="95"/>
        <v/>
      </c>
      <c r="B472" s="65" t="str">
        <f t="shared" si="96"/>
        <v/>
      </c>
      <c r="C472" s="103">
        <v>471</v>
      </c>
      <c r="D472" s="99"/>
      <c r="E472" s="100">
        <f t="shared" si="104"/>
        <v>1</v>
      </c>
      <c r="F472" s="100"/>
      <c r="G472" s="100"/>
      <c r="H472" s="107" t="str">
        <f t="shared" si="99"/>
        <v/>
      </c>
      <c r="I472" s="108" t="str">
        <f>IF(D472="","",VLOOKUP(D472,ENTRANTS!$A$1:$H$1000,2,0))</f>
        <v/>
      </c>
      <c r="J472" s="108" t="str">
        <f>IF(D472="","",VLOOKUP(D472,ENTRANTS!$A$1:$H$1000,3,0))</f>
        <v/>
      </c>
      <c r="K472" s="103" t="str">
        <f>IF(D472="","",LEFT(VLOOKUP(D472,ENTRANTS!$A$1:$H$1000,5,0),1))</f>
        <v/>
      </c>
      <c r="L472" s="103" t="str">
        <f>IF(D472="","",COUNTIF($K$2:K472,K472))</f>
        <v/>
      </c>
      <c r="M472" s="103" t="str">
        <f>IF(D472="","",VLOOKUP(D472,ENTRANTS!$A$1:$H$1000,4,0))</f>
        <v/>
      </c>
      <c r="N472" s="103" t="str">
        <f>IF(D472="","",COUNTIF($M$2:M472,M472))</f>
        <v/>
      </c>
      <c r="O472" s="108" t="str">
        <f>IF(D472="","",VLOOKUP(D472,ENTRANTS!$A$1:$H$1000,6,0))</f>
        <v/>
      </c>
      <c r="P472" s="86" t="str">
        <f t="shared" si="100"/>
        <v/>
      </c>
      <c r="Q472" s="31"/>
      <c r="R472" s="3" t="str">
        <f t="shared" si="101"/>
        <v/>
      </c>
      <c r="S472" s="4" t="str">
        <f>IF(D472="","",COUNTIF($R$2:R472,R472))</f>
        <v/>
      </c>
      <c r="T472" s="5" t="str">
        <f t="shared" si="105"/>
        <v/>
      </c>
      <c r="U472" s="35" t="str">
        <f>IF(AND(S472=4,K472="M",NOT(O472="Unattached")),SUMIF(R$2:R472,R472,L$2:L472),"")</f>
        <v/>
      </c>
      <c r="V472" s="5" t="str">
        <f t="shared" si="106"/>
        <v/>
      </c>
      <c r="W472" s="35" t="str">
        <f>IF(AND(S472=3,K472="F",NOT(O472="Unattached")),SUMIF(R$2:R472,R472,L$2:L472),"")</f>
        <v/>
      </c>
      <c r="X472" s="6" t="str">
        <f t="shared" si="97"/>
        <v/>
      </c>
      <c r="Y472" s="6" t="str">
        <f t="shared" si="102"/>
        <v/>
      </c>
      <c r="Z472" s="33" t="str">
        <f t="shared" si="98"/>
        <v xml:space="preserve"> </v>
      </c>
      <c r="AA472" s="33" t="str">
        <f>IF(K472="M",IF(S472&lt;&gt;4,"",VLOOKUP(CONCATENATE(R472," ",(S472-3)),$Z$2:AD472,5,0)),IF(S472&lt;&gt;3,"",VLOOKUP(CONCATENATE(R472," ",(S472-2)),$Z$2:AD472,5,0)))</f>
        <v/>
      </c>
      <c r="AB472" s="33" t="str">
        <f>IF(K472="M",IF(S472&lt;&gt;4,"",VLOOKUP(CONCATENATE(R472," ",(S472-2)),$Z$2:AD472,5,0)),IF(S472&lt;&gt;3,"",VLOOKUP(CONCATENATE(R472," ",(S472-1)),$Z$2:AD472,5,0)))</f>
        <v/>
      </c>
      <c r="AC472" s="33" t="str">
        <f>IF(K472="M",IF(S472&lt;&gt;4,"",VLOOKUP(CONCATENATE(R472," ",(S472-1)),$Z$2:AD472,5,0)),IF(S472&lt;&gt;3,"",VLOOKUP(CONCATENATE(R472," ",(S472)),$Z$2:AD472,5,0)))</f>
        <v/>
      </c>
      <c r="AD472" s="33" t="str">
        <f t="shared" si="103"/>
        <v/>
      </c>
    </row>
    <row r="473" spans="1:30" x14ac:dyDescent="0.25">
      <c r="A473" s="65" t="str">
        <f t="shared" si="95"/>
        <v/>
      </c>
      <c r="B473" s="65" t="str">
        <f t="shared" si="96"/>
        <v/>
      </c>
      <c r="C473" s="103">
        <v>472</v>
      </c>
      <c r="D473" s="99"/>
      <c r="E473" s="100">
        <f t="shared" si="104"/>
        <v>1</v>
      </c>
      <c r="F473" s="100"/>
      <c r="G473" s="100"/>
      <c r="H473" s="107" t="str">
        <f t="shared" si="99"/>
        <v/>
      </c>
      <c r="I473" s="108" t="str">
        <f>IF(D473="","",VLOOKUP(D473,ENTRANTS!$A$1:$H$1000,2,0))</f>
        <v/>
      </c>
      <c r="J473" s="108" t="str">
        <f>IF(D473="","",VLOOKUP(D473,ENTRANTS!$A$1:$H$1000,3,0))</f>
        <v/>
      </c>
      <c r="K473" s="103" t="str">
        <f>IF(D473="","",LEFT(VLOOKUP(D473,ENTRANTS!$A$1:$H$1000,5,0),1))</f>
        <v/>
      </c>
      <c r="L473" s="103" t="str">
        <f>IF(D473="","",COUNTIF($K$2:K473,K473))</f>
        <v/>
      </c>
      <c r="M473" s="103" t="str">
        <f>IF(D473="","",VLOOKUP(D473,ENTRANTS!$A$1:$H$1000,4,0))</f>
        <v/>
      </c>
      <c r="N473" s="103" t="str">
        <f>IF(D473="","",COUNTIF($M$2:M473,M473))</f>
        <v/>
      </c>
      <c r="O473" s="108" t="str">
        <f>IF(D473="","",VLOOKUP(D473,ENTRANTS!$A$1:$H$1000,6,0))</f>
        <v/>
      </c>
      <c r="P473" s="86" t="str">
        <f t="shared" si="100"/>
        <v/>
      </c>
      <c r="Q473" s="31"/>
      <c r="R473" s="3" t="str">
        <f t="shared" si="101"/>
        <v/>
      </c>
      <c r="S473" s="4" t="str">
        <f>IF(D473="","",COUNTIF($R$2:R473,R473))</f>
        <v/>
      </c>
      <c r="T473" s="5" t="str">
        <f t="shared" si="105"/>
        <v/>
      </c>
      <c r="U473" s="35" t="str">
        <f>IF(AND(S473=4,K473="M",NOT(O473="Unattached")),SUMIF(R$2:R473,R473,L$2:L473),"")</f>
        <v/>
      </c>
      <c r="V473" s="5" t="str">
        <f t="shared" si="106"/>
        <v/>
      </c>
      <c r="W473" s="35" t="str">
        <f>IF(AND(S473=3,K473="F",NOT(O473="Unattached")),SUMIF(R$2:R473,R473,L$2:L473),"")</f>
        <v/>
      </c>
      <c r="X473" s="6" t="str">
        <f t="shared" si="97"/>
        <v/>
      </c>
      <c r="Y473" s="6" t="str">
        <f t="shared" si="102"/>
        <v/>
      </c>
      <c r="Z473" s="33" t="str">
        <f t="shared" si="98"/>
        <v xml:space="preserve"> </v>
      </c>
      <c r="AA473" s="33" t="str">
        <f>IF(K473="M",IF(S473&lt;&gt;4,"",VLOOKUP(CONCATENATE(R473," ",(S473-3)),$Z$2:AD473,5,0)),IF(S473&lt;&gt;3,"",VLOOKUP(CONCATENATE(R473," ",(S473-2)),$Z$2:AD473,5,0)))</f>
        <v/>
      </c>
      <c r="AB473" s="33" t="str">
        <f>IF(K473="M",IF(S473&lt;&gt;4,"",VLOOKUP(CONCATENATE(R473," ",(S473-2)),$Z$2:AD473,5,0)),IF(S473&lt;&gt;3,"",VLOOKUP(CONCATENATE(R473," ",(S473-1)),$Z$2:AD473,5,0)))</f>
        <v/>
      </c>
      <c r="AC473" s="33" t="str">
        <f>IF(K473="M",IF(S473&lt;&gt;4,"",VLOOKUP(CONCATENATE(R473," ",(S473-1)),$Z$2:AD473,5,0)),IF(S473&lt;&gt;3,"",VLOOKUP(CONCATENATE(R473," ",(S473)),$Z$2:AD473,5,0)))</f>
        <v/>
      </c>
      <c r="AD473" s="33" t="str">
        <f t="shared" si="103"/>
        <v/>
      </c>
    </row>
    <row r="474" spans="1:30" x14ac:dyDescent="0.25">
      <c r="A474" s="65" t="str">
        <f t="shared" si="95"/>
        <v/>
      </c>
      <c r="B474" s="65" t="str">
        <f t="shared" si="96"/>
        <v/>
      </c>
      <c r="C474" s="103">
        <v>473</v>
      </c>
      <c r="D474" s="99"/>
      <c r="E474" s="100">
        <f t="shared" si="104"/>
        <v>1</v>
      </c>
      <c r="F474" s="100"/>
      <c r="G474" s="100"/>
      <c r="H474" s="107" t="str">
        <f t="shared" si="99"/>
        <v/>
      </c>
      <c r="I474" s="108" t="str">
        <f>IF(D474="","",VLOOKUP(D474,ENTRANTS!$A$1:$H$1000,2,0))</f>
        <v/>
      </c>
      <c r="J474" s="108" t="str">
        <f>IF(D474="","",VLOOKUP(D474,ENTRANTS!$A$1:$H$1000,3,0))</f>
        <v/>
      </c>
      <c r="K474" s="103" t="str">
        <f>IF(D474="","",LEFT(VLOOKUP(D474,ENTRANTS!$A$1:$H$1000,5,0),1))</f>
        <v/>
      </c>
      <c r="L474" s="103" t="str">
        <f>IF(D474="","",COUNTIF($K$2:K474,K474))</f>
        <v/>
      </c>
      <c r="M474" s="103" t="str">
        <f>IF(D474="","",VLOOKUP(D474,ENTRANTS!$A$1:$H$1000,4,0))</f>
        <v/>
      </c>
      <c r="N474" s="103" t="str">
        <f>IF(D474="","",COUNTIF($M$2:M474,M474))</f>
        <v/>
      </c>
      <c r="O474" s="108" t="str">
        <f>IF(D474="","",VLOOKUP(D474,ENTRANTS!$A$1:$H$1000,6,0))</f>
        <v/>
      </c>
      <c r="P474" s="86" t="str">
        <f t="shared" si="100"/>
        <v/>
      </c>
      <c r="Q474" s="31"/>
      <c r="R474" s="3" t="str">
        <f t="shared" si="101"/>
        <v/>
      </c>
      <c r="S474" s="4" t="str">
        <f>IF(D474="","",COUNTIF($R$2:R474,R474))</f>
        <v/>
      </c>
      <c r="T474" s="5" t="str">
        <f t="shared" si="105"/>
        <v/>
      </c>
      <c r="U474" s="35" t="str">
        <f>IF(AND(S474=4,K474="M",NOT(O474="Unattached")),SUMIF(R$2:R474,R474,L$2:L474),"")</f>
        <v/>
      </c>
      <c r="V474" s="5" t="str">
        <f t="shared" si="106"/>
        <v/>
      </c>
      <c r="W474" s="35" t="str">
        <f>IF(AND(S474=3,K474="F",NOT(O474="Unattached")),SUMIF(R$2:R474,R474,L$2:L474),"")</f>
        <v/>
      </c>
      <c r="X474" s="6" t="str">
        <f t="shared" si="97"/>
        <v/>
      </c>
      <c r="Y474" s="6" t="str">
        <f t="shared" si="102"/>
        <v/>
      </c>
      <c r="Z474" s="33" t="str">
        <f t="shared" si="98"/>
        <v xml:space="preserve"> </v>
      </c>
      <c r="AA474" s="33" t="str">
        <f>IF(K474="M",IF(S474&lt;&gt;4,"",VLOOKUP(CONCATENATE(R474," ",(S474-3)),$Z$2:AD474,5,0)),IF(S474&lt;&gt;3,"",VLOOKUP(CONCATENATE(R474," ",(S474-2)),$Z$2:AD474,5,0)))</f>
        <v/>
      </c>
      <c r="AB474" s="33" t="str">
        <f>IF(K474="M",IF(S474&lt;&gt;4,"",VLOOKUP(CONCATENATE(R474," ",(S474-2)),$Z$2:AD474,5,0)),IF(S474&lt;&gt;3,"",VLOOKUP(CONCATENATE(R474," ",(S474-1)),$Z$2:AD474,5,0)))</f>
        <v/>
      </c>
      <c r="AC474" s="33" t="str">
        <f>IF(K474="M",IF(S474&lt;&gt;4,"",VLOOKUP(CONCATENATE(R474," ",(S474-1)),$Z$2:AD474,5,0)),IF(S474&lt;&gt;3,"",VLOOKUP(CONCATENATE(R474," ",(S474)),$Z$2:AD474,5,0)))</f>
        <v/>
      </c>
      <c r="AD474" s="33" t="str">
        <f t="shared" si="103"/>
        <v/>
      </c>
    </row>
    <row r="475" spans="1:30" x14ac:dyDescent="0.25">
      <c r="A475" s="65" t="str">
        <f t="shared" si="95"/>
        <v/>
      </c>
      <c r="B475" s="65" t="str">
        <f t="shared" si="96"/>
        <v/>
      </c>
      <c r="C475" s="103">
        <v>474</v>
      </c>
      <c r="D475" s="99"/>
      <c r="E475" s="100">
        <f t="shared" si="104"/>
        <v>1</v>
      </c>
      <c r="F475" s="100"/>
      <c r="G475" s="100"/>
      <c r="H475" s="107" t="str">
        <f t="shared" si="99"/>
        <v/>
      </c>
      <c r="I475" s="108" t="str">
        <f>IF(D475="","",VLOOKUP(D475,ENTRANTS!$A$1:$H$1000,2,0))</f>
        <v/>
      </c>
      <c r="J475" s="108" t="str">
        <f>IF(D475="","",VLOOKUP(D475,ENTRANTS!$A$1:$H$1000,3,0))</f>
        <v/>
      </c>
      <c r="K475" s="103" t="str">
        <f>IF(D475="","",LEFT(VLOOKUP(D475,ENTRANTS!$A$1:$H$1000,5,0),1))</f>
        <v/>
      </c>
      <c r="L475" s="103" t="str">
        <f>IF(D475="","",COUNTIF($K$2:K475,K475))</f>
        <v/>
      </c>
      <c r="M475" s="103" t="str">
        <f>IF(D475="","",VLOOKUP(D475,ENTRANTS!$A$1:$H$1000,4,0))</f>
        <v/>
      </c>
      <c r="N475" s="103" t="str">
        <f>IF(D475="","",COUNTIF($M$2:M475,M475))</f>
        <v/>
      </c>
      <c r="O475" s="108" t="str">
        <f>IF(D475="","",VLOOKUP(D475,ENTRANTS!$A$1:$H$1000,6,0))</f>
        <v/>
      </c>
      <c r="P475" s="86" t="str">
        <f t="shared" si="100"/>
        <v/>
      </c>
      <c r="Q475" s="31"/>
      <c r="R475" s="3" t="str">
        <f t="shared" si="101"/>
        <v/>
      </c>
      <c r="S475" s="4" t="str">
        <f>IF(D475="","",COUNTIF($R$2:R475,R475))</f>
        <v/>
      </c>
      <c r="T475" s="5" t="str">
        <f t="shared" si="105"/>
        <v/>
      </c>
      <c r="U475" s="35" t="str">
        <f>IF(AND(S475=4,K475="M",NOT(O475="Unattached")),SUMIF(R$2:R475,R475,L$2:L475),"")</f>
        <v/>
      </c>
      <c r="V475" s="5" t="str">
        <f t="shared" si="106"/>
        <v/>
      </c>
      <c r="W475" s="35" t="str">
        <f>IF(AND(S475=3,K475="F",NOT(O475="Unattached")),SUMIF(R$2:R475,R475,L$2:L475),"")</f>
        <v/>
      </c>
      <c r="X475" s="6" t="str">
        <f t="shared" si="97"/>
        <v/>
      </c>
      <c r="Y475" s="6" t="str">
        <f t="shared" si="102"/>
        <v/>
      </c>
      <c r="Z475" s="33" t="str">
        <f t="shared" si="98"/>
        <v xml:space="preserve"> </v>
      </c>
      <c r="AA475" s="33" t="str">
        <f>IF(K475="M",IF(S475&lt;&gt;4,"",VLOOKUP(CONCATENATE(R475," ",(S475-3)),$Z$2:AD475,5,0)),IF(S475&lt;&gt;3,"",VLOOKUP(CONCATENATE(R475," ",(S475-2)),$Z$2:AD475,5,0)))</f>
        <v/>
      </c>
      <c r="AB475" s="33" t="str">
        <f>IF(K475="M",IF(S475&lt;&gt;4,"",VLOOKUP(CONCATENATE(R475," ",(S475-2)),$Z$2:AD475,5,0)),IF(S475&lt;&gt;3,"",VLOOKUP(CONCATENATE(R475," ",(S475-1)),$Z$2:AD475,5,0)))</f>
        <v/>
      </c>
      <c r="AC475" s="33" t="str">
        <f>IF(K475="M",IF(S475&lt;&gt;4,"",VLOOKUP(CONCATENATE(R475," ",(S475-1)),$Z$2:AD475,5,0)),IF(S475&lt;&gt;3,"",VLOOKUP(CONCATENATE(R475," ",(S475)),$Z$2:AD475,5,0)))</f>
        <v/>
      </c>
      <c r="AD475" s="33" t="str">
        <f t="shared" si="103"/>
        <v/>
      </c>
    </row>
    <row r="476" spans="1:30" x14ac:dyDescent="0.25">
      <c r="A476" s="65" t="str">
        <f t="shared" si="95"/>
        <v/>
      </c>
      <c r="B476" s="65" t="str">
        <f t="shared" si="96"/>
        <v/>
      </c>
      <c r="C476" s="103">
        <v>475</v>
      </c>
      <c r="D476" s="99"/>
      <c r="E476" s="100">
        <f t="shared" si="104"/>
        <v>1</v>
      </c>
      <c r="F476" s="100"/>
      <c r="G476" s="100"/>
      <c r="H476" s="107" t="str">
        <f t="shared" si="99"/>
        <v/>
      </c>
      <c r="I476" s="108" t="str">
        <f>IF(D476="","",VLOOKUP(D476,ENTRANTS!$A$1:$H$1000,2,0))</f>
        <v/>
      </c>
      <c r="J476" s="108" t="str">
        <f>IF(D476="","",VLOOKUP(D476,ENTRANTS!$A$1:$H$1000,3,0))</f>
        <v/>
      </c>
      <c r="K476" s="103" t="str">
        <f>IF(D476="","",LEFT(VLOOKUP(D476,ENTRANTS!$A$1:$H$1000,5,0),1))</f>
        <v/>
      </c>
      <c r="L476" s="103" t="str">
        <f>IF(D476="","",COUNTIF($K$2:K476,K476))</f>
        <v/>
      </c>
      <c r="M476" s="103" t="str">
        <f>IF(D476="","",VLOOKUP(D476,ENTRANTS!$A$1:$H$1000,4,0))</f>
        <v/>
      </c>
      <c r="N476" s="103" t="str">
        <f>IF(D476="","",COUNTIF($M$2:M476,M476))</f>
        <v/>
      </c>
      <c r="O476" s="108" t="str">
        <f>IF(D476="","",VLOOKUP(D476,ENTRANTS!$A$1:$H$1000,6,0))</f>
        <v/>
      </c>
      <c r="P476" s="86" t="str">
        <f t="shared" si="100"/>
        <v/>
      </c>
      <c r="Q476" s="31"/>
      <c r="R476" s="3" t="str">
        <f t="shared" si="101"/>
        <v/>
      </c>
      <c r="S476" s="4" t="str">
        <f>IF(D476="","",COUNTIF($R$2:R476,R476))</f>
        <v/>
      </c>
      <c r="T476" s="5" t="str">
        <f t="shared" si="105"/>
        <v/>
      </c>
      <c r="U476" s="35" t="str">
        <f>IF(AND(S476=4,K476="M",NOT(O476="Unattached")),SUMIF(R$2:R476,R476,L$2:L476),"")</f>
        <v/>
      </c>
      <c r="V476" s="5" t="str">
        <f t="shared" si="106"/>
        <v/>
      </c>
      <c r="W476" s="35" t="str">
        <f>IF(AND(S476=3,K476="F",NOT(O476="Unattached")),SUMIF(R$2:R476,R476,L$2:L476),"")</f>
        <v/>
      </c>
      <c r="X476" s="6" t="str">
        <f t="shared" si="97"/>
        <v/>
      </c>
      <c r="Y476" s="6" t="str">
        <f t="shared" si="102"/>
        <v/>
      </c>
      <c r="Z476" s="33" t="str">
        <f t="shared" si="98"/>
        <v xml:space="preserve"> </v>
      </c>
      <c r="AA476" s="33" t="str">
        <f>IF(K476="M",IF(S476&lt;&gt;4,"",VLOOKUP(CONCATENATE(R476," ",(S476-3)),$Z$2:AD476,5,0)),IF(S476&lt;&gt;3,"",VLOOKUP(CONCATENATE(R476," ",(S476-2)),$Z$2:AD476,5,0)))</f>
        <v/>
      </c>
      <c r="AB476" s="33" t="str">
        <f>IF(K476="M",IF(S476&lt;&gt;4,"",VLOOKUP(CONCATENATE(R476," ",(S476-2)),$Z$2:AD476,5,0)),IF(S476&lt;&gt;3,"",VLOOKUP(CONCATENATE(R476," ",(S476-1)),$Z$2:AD476,5,0)))</f>
        <v/>
      </c>
      <c r="AC476" s="33" t="str">
        <f>IF(K476="M",IF(S476&lt;&gt;4,"",VLOOKUP(CONCATENATE(R476," ",(S476-1)),$Z$2:AD476,5,0)),IF(S476&lt;&gt;3,"",VLOOKUP(CONCATENATE(R476," ",(S476)),$Z$2:AD476,5,0)))</f>
        <v/>
      </c>
      <c r="AD476" s="33" t="str">
        <f t="shared" si="103"/>
        <v/>
      </c>
    </row>
    <row r="477" spans="1:30" x14ac:dyDescent="0.25">
      <c r="A477" s="65" t="str">
        <f t="shared" si="95"/>
        <v/>
      </c>
      <c r="B477" s="65" t="str">
        <f t="shared" si="96"/>
        <v/>
      </c>
      <c r="C477" s="103">
        <v>476</v>
      </c>
      <c r="D477" s="99"/>
      <c r="E477" s="100">
        <f t="shared" si="104"/>
        <v>1</v>
      </c>
      <c r="F477" s="100"/>
      <c r="G477" s="100"/>
      <c r="H477" s="107" t="str">
        <f t="shared" si="99"/>
        <v/>
      </c>
      <c r="I477" s="108" t="str">
        <f>IF(D477="","",VLOOKUP(D477,ENTRANTS!$A$1:$H$1000,2,0))</f>
        <v/>
      </c>
      <c r="J477" s="108" t="str">
        <f>IF(D477="","",VLOOKUP(D477,ENTRANTS!$A$1:$H$1000,3,0))</f>
        <v/>
      </c>
      <c r="K477" s="103" t="str">
        <f>IF(D477="","",LEFT(VLOOKUP(D477,ENTRANTS!$A$1:$H$1000,5,0),1))</f>
        <v/>
      </c>
      <c r="L477" s="103" t="str">
        <f>IF(D477="","",COUNTIF($K$2:K477,K477))</f>
        <v/>
      </c>
      <c r="M477" s="103" t="str">
        <f>IF(D477="","",VLOOKUP(D477,ENTRANTS!$A$1:$H$1000,4,0))</f>
        <v/>
      </c>
      <c r="N477" s="103" t="str">
        <f>IF(D477="","",COUNTIF($M$2:M477,M477))</f>
        <v/>
      </c>
      <c r="O477" s="108" t="str">
        <f>IF(D477="","",VLOOKUP(D477,ENTRANTS!$A$1:$H$1000,6,0))</f>
        <v/>
      </c>
      <c r="P477" s="86" t="str">
        <f t="shared" si="100"/>
        <v/>
      </c>
      <c r="Q477" s="31"/>
      <c r="R477" s="3" t="str">
        <f t="shared" si="101"/>
        <v/>
      </c>
      <c r="S477" s="4" t="str">
        <f>IF(D477="","",COUNTIF($R$2:R477,R477))</f>
        <v/>
      </c>
      <c r="T477" s="5" t="str">
        <f t="shared" si="105"/>
        <v/>
      </c>
      <c r="U477" s="35" t="str">
        <f>IF(AND(S477=4,K477="M",NOT(O477="Unattached")),SUMIF(R$2:R477,R477,L$2:L477),"")</f>
        <v/>
      </c>
      <c r="V477" s="5" t="str">
        <f t="shared" si="106"/>
        <v/>
      </c>
      <c r="W477" s="35" t="str">
        <f>IF(AND(S477=3,K477="F",NOT(O477="Unattached")),SUMIF(R$2:R477,R477,L$2:L477),"")</f>
        <v/>
      </c>
      <c r="X477" s="6" t="str">
        <f t="shared" si="97"/>
        <v/>
      </c>
      <c r="Y477" s="6" t="str">
        <f t="shared" si="102"/>
        <v/>
      </c>
      <c r="Z477" s="33" t="str">
        <f t="shared" si="98"/>
        <v xml:space="preserve"> </v>
      </c>
      <c r="AA477" s="33" t="str">
        <f>IF(K477="M",IF(S477&lt;&gt;4,"",VLOOKUP(CONCATENATE(R477," ",(S477-3)),$Z$2:AD477,5,0)),IF(S477&lt;&gt;3,"",VLOOKUP(CONCATENATE(R477," ",(S477-2)),$Z$2:AD477,5,0)))</f>
        <v/>
      </c>
      <c r="AB477" s="33" t="str">
        <f>IF(K477="M",IF(S477&lt;&gt;4,"",VLOOKUP(CONCATENATE(R477," ",(S477-2)),$Z$2:AD477,5,0)),IF(S477&lt;&gt;3,"",VLOOKUP(CONCATENATE(R477," ",(S477-1)),$Z$2:AD477,5,0)))</f>
        <v/>
      </c>
      <c r="AC477" s="33" t="str">
        <f>IF(K477="M",IF(S477&lt;&gt;4,"",VLOOKUP(CONCATENATE(R477," ",(S477-1)),$Z$2:AD477,5,0)),IF(S477&lt;&gt;3,"",VLOOKUP(CONCATENATE(R477," ",(S477)),$Z$2:AD477,5,0)))</f>
        <v/>
      </c>
      <c r="AD477" s="33" t="str">
        <f t="shared" si="103"/>
        <v/>
      </c>
    </row>
    <row r="478" spans="1:30" x14ac:dyDescent="0.25">
      <c r="A478" s="65" t="str">
        <f t="shared" si="95"/>
        <v/>
      </c>
      <c r="B478" s="65" t="str">
        <f t="shared" si="96"/>
        <v/>
      </c>
      <c r="C478" s="103">
        <v>477</v>
      </c>
      <c r="D478" s="99"/>
      <c r="E478" s="100">
        <f t="shared" si="104"/>
        <v>1</v>
      </c>
      <c r="F478" s="100"/>
      <c r="G478" s="100"/>
      <c r="H478" s="107" t="str">
        <f t="shared" si="99"/>
        <v/>
      </c>
      <c r="I478" s="108" t="str">
        <f>IF(D478="","",VLOOKUP(D478,ENTRANTS!$A$1:$H$1000,2,0))</f>
        <v/>
      </c>
      <c r="J478" s="108" t="str">
        <f>IF(D478="","",VLOOKUP(D478,ENTRANTS!$A$1:$H$1000,3,0))</f>
        <v/>
      </c>
      <c r="K478" s="103" t="str">
        <f>IF(D478="","",LEFT(VLOOKUP(D478,ENTRANTS!$A$1:$H$1000,5,0),1))</f>
        <v/>
      </c>
      <c r="L478" s="103" t="str">
        <f>IF(D478="","",COUNTIF($K$2:K478,K478))</f>
        <v/>
      </c>
      <c r="M478" s="103" t="str">
        <f>IF(D478="","",VLOOKUP(D478,ENTRANTS!$A$1:$H$1000,4,0))</f>
        <v/>
      </c>
      <c r="N478" s="103" t="str">
        <f>IF(D478="","",COUNTIF($M$2:M478,M478))</f>
        <v/>
      </c>
      <c r="O478" s="108" t="str">
        <f>IF(D478="","",VLOOKUP(D478,ENTRANTS!$A$1:$H$1000,6,0))</f>
        <v/>
      </c>
      <c r="P478" s="86" t="str">
        <f t="shared" si="100"/>
        <v/>
      </c>
      <c r="Q478" s="31"/>
      <c r="R478" s="3" t="str">
        <f t="shared" si="101"/>
        <v/>
      </c>
      <c r="S478" s="4" t="str">
        <f>IF(D478="","",COUNTIF($R$2:R478,R478))</f>
        <v/>
      </c>
      <c r="T478" s="5" t="str">
        <f t="shared" si="105"/>
        <v/>
      </c>
      <c r="U478" s="35" t="str">
        <f>IF(AND(S478=4,K478="M",NOT(O478="Unattached")),SUMIF(R$2:R478,R478,L$2:L478),"")</f>
        <v/>
      </c>
      <c r="V478" s="5" t="str">
        <f t="shared" si="106"/>
        <v/>
      </c>
      <c r="W478" s="35" t="str">
        <f>IF(AND(S478=3,K478="F",NOT(O478="Unattached")),SUMIF(R$2:R478,R478,L$2:L478),"")</f>
        <v/>
      </c>
      <c r="X478" s="6" t="str">
        <f t="shared" si="97"/>
        <v/>
      </c>
      <c r="Y478" s="6" t="str">
        <f t="shared" si="102"/>
        <v/>
      </c>
      <c r="Z478" s="33" t="str">
        <f t="shared" si="98"/>
        <v xml:space="preserve"> </v>
      </c>
      <c r="AA478" s="33" t="str">
        <f>IF(K478="M",IF(S478&lt;&gt;4,"",VLOOKUP(CONCATENATE(R478," ",(S478-3)),$Z$2:AD478,5,0)),IF(S478&lt;&gt;3,"",VLOOKUP(CONCATENATE(R478," ",(S478-2)),$Z$2:AD478,5,0)))</f>
        <v/>
      </c>
      <c r="AB478" s="33" t="str">
        <f>IF(K478="M",IF(S478&lt;&gt;4,"",VLOOKUP(CONCATENATE(R478," ",(S478-2)),$Z$2:AD478,5,0)),IF(S478&lt;&gt;3,"",VLOOKUP(CONCATENATE(R478," ",(S478-1)),$Z$2:AD478,5,0)))</f>
        <v/>
      </c>
      <c r="AC478" s="33" t="str">
        <f>IF(K478="M",IF(S478&lt;&gt;4,"",VLOOKUP(CONCATENATE(R478," ",(S478-1)),$Z$2:AD478,5,0)),IF(S478&lt;&gt;3,"",VLOOKUP(CONCATENATE(R478," ",(S478)),$Z$2:AD478,5,0)))</f>
        <v/>
      </c>
      <c r="AD478" s="33" t="str">
        <f t="shared" si="103"/>
        <v/>
      </c>
    </row>
    <row r="479" spans="1:30" x14ac:dyDescent="0.25">
      <c r="A479" s="65" t="str">
        <f t="shared" si="95"/>
        <v/>
      </c>
      <c r="B479" s="65" t="str">
        <f t="shared" si="96"/>
        <v/>
      </c>
      <c r="C479" s="103">
        <v>478</v>
      </c>
      <c r="D479" s="99"/>
      <c r="E479" s="100">
        <f t="shared" si="104"/>
        <v>1</v>
      </c>
      <c r="F479" s="100"/>
      <c r="G479" s="100"/>
      <c r="H479" s="107" t="str">
        <f t="shared" si="99"/>
        <v/>
      </c>
      <c r="I479" s="108" t="str">
        <f>IF(D479="","",VLOOKUP(D479,ENTRANTS!$A$1:$H$1000,2,0))</f>
        <v/>
      </c>
      <c r="J479" s="108" t="str">
        <f>IF(D479="","",VLOOKUP(D479,ENTRANTS!$A$1:$H$1000,3,0))</f>
        <v/>
      </c>
      <c r="K479" s="103" t="str">
        <f>IF(D479="","",LEFT(VLOOKUP(D479,ENTRANTS!$A$1:$H$1000,5,0),1))</f>
        <v/>
      </c>
      <c r="L479" s="103" t="str">
        <f>IF(D479="","",COUNTIF($K$2:K479,K479))</f>
        <v/>
      </c>
      <c r="M479" s="103" t="str">
        <f>IF(D479="","",VLOOKUP(D479,ENTRANTS!$A$1:$H$1000,4,0))</f>
        <v/>
      </c>
      <c r="N479" s="103" t="str">
        <f>IF(D479="","",COUNTIF($M$2:M479,M479))</f>
        <v/>
      </c>
      <c r="O479" s="108" t="str">
        <f>IF(D479="","",VLOOKUP(D479,ENTRANTS!$A$1:$H$1000,6,0))</f>
        <v/>
      </c>
      <c r="P479" s="86" t="str">
        <f t="shared" si="100"/>
        <v/>
      </c>
      <c r="Q479" s="31"/>
      <c r="R479" s="3" t="str">
        <f t="shared" si="101"/>
        <v/>
      </c>
      <c r="S479" s="4" t="str">
        <f>IF(D479="","",COUNTIF($R$2:R479,R479))</f>
        <v/>
      </c>
      <c r="T479" s="5" t="str">
        <f t="shared" si="105"/>
        <v/>
      </c>
      <c r="U479" s="35" t="str">
        <f>IF(AND(S479=4,K479="M",NOT(O479="Unattached")),SUMIF(R$2:R479,R479,L$2:L479),"")</f>
        <v/>
      </c>
      <c r="V479" s="5" t="str">
        <f t="shared" si="106"/>
        <v/>
      </c>
      <c r="W479" s="35" t="str">
        <f>IF(AND(S479=3,K479="F",NOT(O479="Unattached")),SUMIF(R$2:R479,R479,L$2:L479),"")</f>
        <v/>
      </c>
      <c r="X479" s="6" t="str">
        <f t="shared" si="97"/>
        <v/>
      </c>
      <c r="Y479" s="6" t="str">
        <f t="shared" si="102"/>
        <v/>
      </c>
      <c r="Z479" s="33" t="str">
        <f t="shared" si="98"/>
        <v xml:space="preserve"> </v>
      </c>
      <c r="AA479" s="33" t="str">
        <f>IF(K479="M",IF(S479&lt;&gt;4,"",VLOOKUP(CONCATENATE(R479," ",(S479-3)),$Z$2:AD479,5,0)),IF(S479&lt;&gt;3,"",VLOOKUP(CONCATENATE(R479," ",(S479-2)),$Z$2:AD479,5,0)))</f>
        <v/>
      </c>
      <c r="AB479" s="33" t="str">
        <f>IF(K479="M",IF(S479&lt;&gt;4,"",VLOOKUP(CONCATENATE(R479," ",(S479-2)),$Z$2:AD479,5,0)),IF(S479&lt;&gt;3,"",VLOOKUP(CONCATENATE(R479," ",(S479-1)),$Z$2:AD479,5,0)))</f>
        <v/>
      </c>
      <c r="AC479" s="33" t="str">
        <f>IF(K479="M",IF(S479&lt;&gt;4,"",VLOOKUP(CONCATENATE(R479," ",(S479-1)),$Z$2:AD479,5,0)),IF(S479&lt;&gt;3,"",VLOOKUP(CONCATENATE(R479," ",(S479)),$Z$2:AD479,5,0)))</f>
        <v/>
      </c>
      <c r="AD479" s="33" t="str">
        <f t="shared" si="103"/>
        <v/>
      </c>
    </row>
    <row r="480" spans="1:30" x14ac:dyDescent="0.25">
      <c r="A480" s="65" t="str">
        <f t="shared" si="95"/>
        <v/>
      </c>
      <c r="B480" s="65" t="str">
        <f t="shared" si="96"/>
        <v/>
      </c>
      <c r="C480" s="103">
        <v>479</v>
      </c>
      <c r="D480" s="99"/>
      <c r="E480" s="100">
        <f t="shared" si="104"/>
        <v>1</v>
      </c>
      <c r="F480" s="100"/>
      <c r="G480" s="100"/>
      <c r="H480" s="107" t="str">
        <f t="shared" si="99"/>
        <v/>
      </c>
      <c r="I480" s="108" t="str">
        <f>IF(D480="","",VLOOKUP(D480,ENTRANTS!$A$1:$H$1000,2,0))</f>
        <v/>
      </c>
      <c r="J480" s="108" t="str">
        <f>IF(D480="","",VLOOKUP(D480,ENTRANTS!$A$1:$H$1000,3,0))</f>
        <v/>
      </c>
      <c r="K480" s="103" t="str">
        <f>IF(D480="","",LEFT(VLOOKUP(D480,ENTRANTS!$A$1:$H$1000,5,0),1))</f>
        <v/>
      </c>
      <c r="L480" s="103" t="str">
        <f>IF(D480="","",COUNTIF($K$2:K480,K480))</f>
        <v/>
      </c>
      <c r="M480" s="103" t="str">
        <f>IF(D480="","",VLOOKUP(D480,ENTRANTS!$A$1:$H$1000,4,0))</f>
        <v/>
      </c>
      <c r="N480" s="103" t="str">
        <f>IF(D480="","",COUNTIF($M$2:M480,M480))</f>
        <v/>
      </c>
      <c r="O480" s="108" t="str">
        <f>IF(D480="","",VLOOKUP(D480,ENTRANTS!$A$1:$H$1000,6,0))</f>
        <v/>
      </c>
      <c r="P480" s="86" t="str">
        <f t="shared" si="100"/>
        <v/>
      </c>
      <c r="Q480" s="31"/>
      <c r="R480" s="3" t="str">
        <f t="shared" si="101"/>
        <v/>
      </c>
      <c r="S480" s="4" t="str">
        <f>IF(D480="","",COUNTIF($R$2:R480,R480))</f>
        <v/>
      </c>
      <c r="T480" s="5" t="str">
        <f t="shared" si="105"/>
        <v/>
      </c>
      <c r="U480" s="35" t="str">
        <f>IF(AND(S480=4,K480="M",NOT(O480="Unattached")),SUMIF(R$2:R480,R480,L$2:L480),"")</f>
        <v/>
      </c>
      <c r="V480" s="5" t="str">
        <f t="shared" si="106"/>
        <v/>
      </c>
      <c r="W480" s="35" t="str">
        <f>IF(AND(S480=3,K480="F",NOT(O480="Unattached")),SUMIF(R$2:R480,R480,L$2:L480),"")</f>
        <v/>
      </c>
      <c r="X480" s="6" t="str">
        <f t="shared" si="97"/>
        <v/>
      </c>
      <c r="Y480" s="6" t="str">
        <f t="shared" si="102"/>
        <v/>
      </c>
      <c r="Z480" s="33" t="str">
        <f t="shared" si="98"/>
        <v xml:space="preserve"> </v>
      </c>
      <c r="AA480" s="33" t="str">
        <f>IF(K480="M",IF(S480&lt;&gt;4,"",VLOOKUP(CONCATENATE(R480," ",(S480-3)),$Z$2:AD480,5,0)),IF(S480&lt;&gt;3,"",VLOOKUP(CONCATENATE(R480," ",(S480-2)),$Z$2:AD480,5,0)))</f>
        <v/>
      </c>
      <c r="AB480" s="33" t="str">
        <f>IF(K480="M",IF(S480&lt;&gt;4,"",VLOOKUP(CONCATENATE(R480," ",(S480-2)),$Z$2:AD480,5,0)),IF(S480&lt;&gt;3,"",VLOOKUP(CONCATENATE(R480," ",(S480-1)),$Z$2:AD480,5,0)))</f>
        <v/>
      </c>
      <c r="AC480" s="33" t="str">
        <f>IF(K480="M",IF(S480&lt;&gt;4,"",VLOOKUP(CONCATENATE(R480," ",(S480-1)),$Z$2:AD480,5,0)),IF(S480&lt;&gt;3,"",VLOOKUP(CONCATENATE(R480," ",(S480)),$Z$2:AD480,5,0)))</f>
        <v/>
      </c>
      <c r="AD480" s="33" t="str">
        <f t="shared" si="103"/>
        <v/>
      </c>
    </row>
    <row r="481" spans="1:30" x14ac:dyDescent="0.25">
      <c r="A481" s="65" t="str">
        <f t="shared" si="95"/>
        <v/>
      </c>
      <c r="B481" s="65" t="str">
        <f t="shared" si="96"/>
        <v/>
      </c>
      <c r="C481" s="103">
        <v>480</v>
      </c>
      <c r="D481" s="99"/>
      <c r="E481" s="100">
        <f t="shared" si="104"/>
        <v>1</v>
      </c>
      <c r="F481" s="100"/>
      <c r="G481" s="100"/>
      <c r="H481" s="107" t="str">
        <f t="shared" si="99"/>
        <v/>
      </c>
      <c r="I481" s="108" t="str">
        <f>IF(D481="","",VLOOKUP(D481,ENTRANTS!$A$1:$H$1000,2,0))</f>
        <v/>
      </c>
      <c r="J481" s="108" t="str">
        <f>IF(D481="","",VLOOKUP(D481,ENTRANTS!$A$1:$H$1000,3,0))</f>
        <v/>
      </c>
      <c r="K481" s="103" t="str">
        <f>IF(D481="","",LEFT(VLOOKUP(D481,ENTRANTS!$A$1:$H$1000,5,0),1))</f>
        <v/>
      </c>
      <c r="L481" s="103" t="str">
        <f>IF(D481="","",COUNTIF($K$2:K481,K481))</f>
        <v/>
      </c>
      <c r="M481" s="103" t="str">
        <f>IF(D481="","",VLOOKUP(D481,ENTRANTS!$A$1:$H$1000,4,0))</f>
        <v/>
      </c>
      <c r="N481" s="103" t="str">
        <f>IF(D481="","",COUNTIF($M$2:M481,M481))</f>
        <v/>
      </c>
      <c r="O481" s="108" t="str">
        <f>IF(D481="","",VLOOKUP(D481,ENTRANTS!$A$1:$H$1000,6,0))</f>
        <v/>
      </c>
      <c r="P481" s="86" t="str">
        <f t="shared" si="100"/>
        <v/>
      </c>
      <c r="Q481" s="31"/>
      <c r="R481" s="3" t="str">
        <f t="shared" si="101"/>
        <v/>
      </c>
      <c r="S481" s="4" t="str">
        <f>IF(D481="","",COUNTIF($R$2:R481,R481))</f>
        <v/>
      </c>
      <c r="T481" s="5" t="str">
        <f t="shared" si="105"/>
        <v/>
      </c>
      <c r="U481" s="35" t="str">
        <f>IF(AND(S481=4,K481="M",NOT(O481="Unattached")),SUMIF(R$2:R481,R481,L$2:L481),"")</f>
        <v/>
      </c>
      <c r="V481" s="5" t="str">
        <f t="shared" si="106"/>
        <v/>
      </c>
      <c r="W481" s="35" t="str">
        <f>IF(AND(S481=3,K481="F",NOT(O481="Unattached")),SUMIF(R$2:R481,R481,L$2:L481),"")</f>
        <v/>
      </c>
      <c r="X481" s="6" t="str">
        <f t="shared" si="97"/>
        <v/>
      </c>
      <c r="Y481" s="6" t="str">
        <f t="shared" si="102"/>
        <v/>
      </c>
      <c r="Z481" s="33" t="str">
        <f t="shared" si="98"/>
        <v xml:space="preserve"> </v>
      </c>
      <c r="AA481" s="33" t="str">
        <f>IF(K481="M",IF(S481&lt;&gt;4,"",VLOOKUP(CONCATENATE(R481," ",(S481-3)),$Z$2:AD481,5,0)),IF(S481&lt;&gt;3,"",VLOOKUP(CONCATENATE(R481," ",(S481-2)),$Z$2:AD481,5,0)))</f>
        <v/>
      </c>
      <c r="AB481" s="33" t="str">
        <f>IF(K481="M",IF(S481&lt;&gt;4,"",VLOOKUP(CONCATENATE(R481," ",(S481-2)),$Z$2:AD481,5,0)),IF(S481&lt;&gt;3,"",VLOOKUP(CONCATENATE(R481," ",(S481-1)),$Z$2:AD481,5,0)))</f>
        <v/>
      </c>
      <c r="AC481" s="33" t="str">
        <f>IF(K481="M",IF(S481&lt;&gt;4,"",VLOOKUP(CONCATENATE(R481," ",(S481-1)),$Z$2:AD481,5,0)),IF(S481&lt;&gt;3,"",VLOOKUP(CONCATENATE(R481," ",(S481)),$Z$2:AD481,5,0)))</f>
        <v/>
      </c>
      <c r="AD481" s="33" t="str">
        <f t="shared" si="103"/>
        <v/>
      </c>
    </row>
    <row r="482" spans="1:30" x14ac:dyDescent="0.25">
      <c r="A482" s="65" t="str">
        <f t="shared" si="95"/>
        <v/>
      </c>
      <c r="B482" s="65" t="str">
        <f t="shared" si="96"/>
        <v/>
      </c>
      <c r="C482" s="103">
        <v>481</v>
      </c>
      <c r="D482" s="99"/>
      <c r="E482" s="100">
        <f t="shared" si="104"/>
        <v>1</v>
      </c>
      <c r="F482" s="100"/>
      <c r="G482" s="100"/>
      <c r="H482" s="107" t="str">
        <f t="shared" si="99"/>
        <v/>
      </c>
      <c r="I482" s="108" t="str">
        <f>IF(D482="","",VLOOKUP(D482,ENTRANTS!$A$1:$H$1000,2,0))</f>
        <v/>
      </c>
      <c r="J482" s="108" t="str">
        <f>IF(D482="","",VLOOKUP(D482,ENTRANTS!$A$1:$H$1000,3,0))</f>
        <v/>
      </c>
      <c r="K482" s="103" t="str">
        <f>IF(D482="","",LEFT(VLOOKUP(D482,ENTRANTS!$A$1:$H$1000,5,0),1))</f>
        <v/>
      </c>
      <c r="L482" s="103" t="str">
        <f>IF(D482="","",COUNTIF($K$2:K482,K482))</f>
        <v/>
      </c>
      <c r="M482" s="103" t="str">
        <f>IF(D482="","",VLOOKUP(D482,ENTRANTS!$A$1:$H$1000,4,0))</f>
        <v/>
      </c>
      <c r="N482" s="103" t="str">
        <f>IF(D482="","",COUNTIF($M$2:M482,M482))</f>
        <v/>
      </c>
      <c r="O482" s="108" t="str">
        <f>IF(D482="","",VLOOKUP(D482,ENTRANTS!$A$1:$H$1000,6,0))</f>
        <v/>
      </c>
      <c r="P482" s="86" t="str">
        <f t="shared" si="100"/>
        <v/>
      </c>
      <c r="Q482" s="31"/>
      <c r="R482" s="3" t="str">
        <f t="shared" si="101"/>
        <v/>
      </c>
      <c r="S482" s="4" t="str">
        <f>IF(D482="","",COUNTIF($R$2:R482,R482))</f>
        <v/>
      </c>
      <c r="T482" s="5" t="str">
        <f t="shared" si="105"/>
        <v/>
      </c>
      <c r="U482" s="35" t="str">
        <f>IF(AND(S482=4,K482="M",NOT(O482="Unattached")),SUMIF(R$2:R482,R482,L$2:L482),"")</f>
        <v/>
      </c>
      <c r="V482" s="5" t="str">
        <f t="shared" si="106"/>
        <v/>
      </c>
      <c r="W482" s="35" t="str">
        <f>IF(AND(S482=3,K482="F",NOT(O482="Unattached")),SUMIF(R$2:R482,R482,L$2:L482),"")</f>
        <v/>
      </c>
      <c r="X482" s="6" t="str">
        <f t="shared" si="97"/>
        <v/>
      </c>
      <c r="Y482" s="6" t="str">
        <f t="shared" si="102"/>
        <v/>
      </c>
      <c r="Z482" s="33" t="str">
        <f t="shared" si="98"/>
        <v xml:space="preserve"> </v>
      </c>
      <c r="AA482" s="33" t="str">
        <f>IF(K482="M",IF(S482&lt;&gt;4,"",VLOOKUP(CONCATENATE(R482," ",(S482-3)),$Z$2:AD482,5,0)),IF(S482&lt;&gt;3,"",VLOOKUP(CONCATENATE(R482," ",(S482-2)),$Z$2:AD482,5,0)))</f>
        <v/>
      </c>
      <c r="AB482" s="33" t="str">
        <f>IF(K482="M",IF(S482&lt;&gt;4,"",VLOOKUP(CONCATENATE(R482," ",(S482-2)),$Z$2:AD482,5,0)),IF(S482&lt;&gt;3,"",VLOOKUP(CONCATENATE(R482," ",(S482-1)),$Z$2:AD482,5,0)))</f>
        <v/>
      </c>
      <c r="AC482" s="33" t="str">
        <f>IF(K482="M",IF(S482&lt;&gt;4,"",VLOOKUP(CONCATENATE(R482," ",(S482-1)),$Z$2:AD482,5,0)),IF(S482&lt;&gt;3,"",VLOOKUP(CONCATENATE(R482," ",(S482)),$Z$2:AD482,5,0)))</f>
        <v/>
      </c>
      <c r="AD482" s="33" t="str">
        <f t="shared" si="103"/>
        <v/>
      </c>
    </row>
    <row r="483" spans="1:30" x14ac:dyDescent="0.25">
      <c r="A483" s="65" t="str">
        <f t="shared" si="95"/>
        <v/>
      </c>
      <c r="B483" s="65" t="str">
        <f t="shared" si="96"/>
        <v/>
      </c>
      <c r="C483" s="103">
        <v>482</v>
      </c>
      <c r="D483" s="99"/>
      <c r="E483" s="100">
        <f t="shared" si="104"/>
        <v>1</v>
      </c>
      <c r="F483" s="100"/>
      <c r="G483" s="100"/>
      <c r="H483" s="107" t="str">
        <f t="shared" si="99"/>
        <v/>
      </c>
      <c r="I483" s="108" t="str">
        <f>IF(D483="","",VLOOKUP(D483,ENTRANTS!$A$1:$H$1000,2,0))</f>
        <v/>
      </c>
      <c r="J483" s="108" t="str">
        <f>IF(D483="","",VLOOKUP(D483,ENTRANTS!$A$1:$H$1000,3,0))</f>
        <v/>
      </c>
      <c r="K483" s="103" t="str">
        <f>IF(D483="","",LEFT(VLOOKUP(D483,ENTRANTS!$A$1:$H$1000,5,0),1))</f>
        <v/>
      </c>
      <c r="L483" s="103" t="str">
        <f>IF(D483="","",COUNTIF($K$2:K483,K483))</f>
        <v/>
      </c>
      <c r="M483" s="103" t="str">
        <f>IF(D483="","",VLOOKUP(D483,ENTRANTS!$A$1:$H$1000,4,0))</f>
        <v/>
      </c>
      <c r="N483" s="103" t="str">
        <f>IF(D483="","",COUNTIF($M$2:M483,M483))</f>
        <v/>
      </c>
      <c r="O483" s="108" t="str">
        <f>IF(D483="","",VLOOKUP(D483,ENTRANTS!$A$1:$H$1000,6,0))</f>
        <v/>
      </c>
      <c r="P483" s="86" t="str">
        <f t="shared" si="100"/>
        <v/>
      </c>
      <c r="Q483" s="31"/>
      <c r="R483" s="3" t="str">
        <f t="shared" si="101"/>
        <v/>
      </c>
      <c r="S483" s="4" t="str">
        <f>IF(D483="","",COUNTIF($R$2:R483,R483))</f>
        <v/>
      </c>
      <c r="T483" s="5" t="str">
        <f t="shared" si="105"/>
        <v/>
      </c>
      <c r="U483" s="35" t="str">
        <f>IF(AND(S483=4,K483="M",NOT(O483="Unattached")),SUMIF(R$2:R483,R483,L$2:L483),"")</f>
        <v/>
      </c>
      <c r="V483" s="5" t="str">
        <f t="shared" si="106"/>
        <v/>
      </c>
      <c r="W483" s="35" t="str">
        <f>IF(AND(S483=3,K483="F",NOT(O483="Unattached")),SUMIF(R$2:R483,R483,L$2:L483),"")</f>
        <v/>
      </c>
      <c r="X483" s="6" t="str">
        <f t="shared" si="97"/>
        <v/>
      </c>
      <c r="Y483" s="6" t="str">
        <f t="shared" si="102"/>
        <v/>
      </c>
      <c r="Z483" s="33" t="str">
        <f t="shared" si="98"/>
        <v xml:space="preserve"> </v>
      </c>
      <c r="AA483" s="33" t="str">
        <f>IF(K483="M",IF(S483&lt;&gt;4,"",VLOOKUP(CONCATENATE(R483," ",(S483-3)),$Z$2:AD483,5,0)),IF(S483&lt;&gt;3,"",VLOOKUP(CONCATENATE(R483," ",(S483-2)),$Z$2:AD483,5,0)))</f>
        <v/>
      </c>
      <c r="AB483" s="33" t="str">
        <f>IF(K483="M",IF(S483&lt;&gt;4,"",VLOOKUP(CONCATENATE(R483," ",(S483-2)),$Z$2:AD483,5,0)),IF(S483&lt;&gt;3,"",VLOOKUP(CONCATENATE(R483," ",(S483-1)),$Z$2:AD483,5,0)))</f>
        <v/>
      </c>
      <c r="AC483" s="33" t="str">
        <f>IF(K483="M",IF(S483&lt;&gt;4,"",VLOOKUP(CONCATENATE(R483," ",(S483-1)),$Z$2:AD483,5,0)),IF(S483&lt;&gt;3,"",VLOOKUP(CONCATENATE(R483," ",(S483)),$Z$2:AD483,5,0)))</f>
        <v/>
      </c>
      <c r="AD483" s="33" t="str">
        <f t="shared" si="103"/>
        <v/>
      </c>
    </row>
    <row r="484" spans="1:30" x14ac:dyDescent="0.25">
      <c r="A484" s="65" t="str">
        <f t="shared" si="95"/>
        <v/>
      </c>
      <c r="B484" s="65" t="str">
        <f t="shared" si="96"/>
        <v/>
      </c>
      <c r="C484" s="103">
        <v>483</v>
      </c>
      <c r="D484" s="99"/>
      <c r="E484" s="100">
        <f t="shared" si="104"/>
        <v>1</v>
      </c>
      <c r="F484" s="100"/>
      <c r="G484" s="100"/>
      <c r="H484" s="107" t="str">
        <f t="shared" si="99"/>
        <v/>
      </c>
      <c r="I484" s="108" t="str">
        <f>IF(D484="","",VLOOKUP(D484,ENTRANTS!$A$1:$H$1000,2,0))</f>
        <v/>
      </c>
      <c r="J484" s="108" t="str">
        <f>IF(D484="","",VLOOKUP(D484,ENTRANTS!$A$1:$H$1000,3,0))</f>
        <v/>
      </c>
      <c r="K484" s="103" t="str">
        <f>IF(D484="","",LEFT(VLOOKUP(D484,ENTRANTS!$A$1:$H$1000,5,0),1))</f>
        <v/>
      </c>
      <c r="L484" s="103" t="str">
        <f>IF(D484="","",COUNTIF($K$2:K484,K484))</f>
        <v/>
      </c>
      <c r="M484" s="103" t="str">
        <f>IF(D484="","",VLOOKUP(D484,ENTRANTS!$A$1:$H$1000,4,0))</f>
        <v/>
      </c>
      <c r="N484" s="103" t="str">
        <f>IF(D484="","",COUNTIF($M$2:M484,M484))</f>
        <v/>
      </c>
      <c r="O484" s="108" t="str">
        <f>IF(D484="","",VLOOKUP(D484,ENTRANTS!$A$1:$H$1000,6,0))</f>
        <v/>
      </c>
      <c r="P484" s="86" t="str">
        <f t="shared" si="100"/>
        <v/>
      </c>
      <c r="Q484" s="31"/>
      <c r="R484" s="3" t="str">
        <f t="shared" si="101"/>
        <v/>
      </c>
      <c r="S484" s="4" t="str">
        <f>IF(D484="","",COUNTIF($R$2:R484,R484))</f>
        <v/>
      </c>
      <c r="T484" s="5" t="str">
        <f t="shared" si="105"/>
        <v/>
      </c>
      <c r="U484" s="35" t="str">
        <f>IF(AND(S484=4,K484="M",NOT(O484="Unattached")),SUMIF(R$2:R484,R484,L$2:L484),"")</f>
        <v/>
      </c>
      <c r="V484" s="5" t="str">
        <f t="shared" si="106"/>
        <v/>
      </c>
      <c r="W484" s="35" t="str">
        <f>IF(AND(S484=3,K484="F",NOT(O484="Unattached")),SUMIF(R$2:R484,R484,L$2:L484),"")</f>
        <v/>
      </c>
      <c r="X484" s="6" t="str">
        <f t="shared" si="97"/>
        <v/>
      </c>
      <c r="Y484" s="6" t="str">
        <f t="shared" si="102"/>
        <v/>
      </c>
      <c r="Z484" s="33" t="str">
        <f t="shared" si="98"/>
        <v xml:space="preserve"> </v>
      </c>
      <c r="AA484" s="33" t="str">
        <f>IF(K484="M",IF(S484&lt;&gt;4,"",VLOOKUP(CONCATENATE(R484," ",(S484-3)),$Z$2:AD484,5,0)),IF(S484&lt;&gt;3,"",VLOOKUP(CONCATENATE(R484," ",(S484-2)),$Z$2:AD484,5,0)))</f>
        <v/>
      </c>
      <c r="AB484" s="33" t="str">
        <f>IF(K484="M",IF(S484&lt;&gt;4,"",VLOOKUP(CONCATENATE(R484," ",(S484-2)),$Z$2:AD484,5,0)),IF(S484&lt;&gt;3,"",VLOOKUP(CONCATENATE(R484," ",(S484-1)),$Z$2:AD484,5,0)))</f>
        <v/>
      </c>
      <c r="AC484" s="33" t="str">
        <f>IF(K484="M",IF(S484&lt;&gt;4,"",VLOOKUP(CONCATENATE(R484," ",(S484-1)),$Z$2:AD484,5,0)),IF(S484&lt;&gt;3,"",VLOOKUP(CONCATENATE(R484," ",(S484)),$Z$2:AD484,5,0)))</f>
        <v/>
      </c>
      <c r="AD484" s="33" t="str">
        <f t="shared" si="103"/>
        <v/>
      </c>
    </row>
    <row r="485" spans="1:30" x14ac:dyDescent="0.25">
      <c r="A485" s="65" t="str">
        <f t="shared" si="95"/>
        <v/>
      </c>
      <c r="B485" s="65" t="str">
        <f t="shared" si="96"/>
        <v/>
      </c>
      <c r="C485" s="103">
        <v>484</v>
      </c>
      <c r="D485" s="99"/>
      <c r="E485" s="100">
        <f t="shared" si="104"/>
        <v>1</v>
      </c>
      <c r="F485" s="100"/>
      <c r="G485" s="100"/>
      <c r="H485" s="107" t="str">
        <f t="shared" si="99"/>
        <v/>
      </c>
      <c r="I485" s="108" t="str">
        <f>IF(D485="","",VLOOKUP(D485,ENTRANTS!$A$1:$H$1000,2,0))</f>
        <v/>
      </c>
      <c r="J485" s="108" t="str">
        <f>IF(D485="","",VLOOKUP(D485,ENTRANTS!$A$1:$H$1000,3,0))</f>
        <v/>
      </c>
      <c r="K485" s="103" t="str">
        <f>IF(D485="","",LEFT(VLOOKUP(D485,ENTRANTS!$A$1:$H$1000,5,0),1))</f>
        <v/>
      </c>
      <c r="L485" s="103" t="str">
        <f>IF(D485="","",COUNTIF($K$2:K485,K485))</f>
        <v/>
      </c>
      <c r="M485" s="103" t="str">
        <f>IF(D485="","",VLOOKUP(D485,ENTRANTS!$A$1:$H$1000,4,0))</f>
        <v/>
      </c>
      <c r="N485" s="103" t="str">
        <f>IF(D485="","",COUNTIF($M$2:M485,M485))</f>
        <v/>
      </c>
      <c r="O485" s="108" t="str">
        <f>IF(D485="","",VLOOKUP(D485,ENTRANTS!$A$1:$H$1000,6,0))</f>
        <v/>
      </c>
      <c r="P485" s="86" t="str">
        <f t="shared" si="100"/>
        <v/>
      </c>
      <c r="Q485" s="31"/>
      <c r="R485" s="3" t="str">
        <f t="shared" si="101"/>
        <v/>
      </c>
      <c r="S485" s="4" t="str">
        <f>IF(D485="","",COUNTIF($R$2:R485,R485))</f>
        <v/>
      </c>
      <c r="T485" s="5" t="str">
        <f t="shared" si="105"/>
        <v/>
      </c>
      <c r="U485" s="35" t="str">
        <f>IF(AND(S485=4,K485="M",NOT(O485="Unattached")),SUMIF(R$2:R485,R485,L$2:L485),"")</f>
        <v/>
      </c>
      <c r="V485" s="5" t="str">
        <f t="shared" si="106"/>
        <v/>
      </c>
      <c r="W485" s="35" t="str">
        <f>IF(AND(S485=3,K485="F",NOT(O485="Unattached")),SUMIF(R$2:R485,R485,L$2:L485),"")</f>
        <v/>
      </c>
      <c r="X485" s="6" t="str">
        <f t="shared" si="97"/>
        <v/>
      </c>
      <c r="Y485" s="6" t="str">
        <f t="shared" si="102"/>
        <v/>
      </c>
      <c r="Z485" s="33" t="str">
        <f t="shared" si="98"/>
        <v xml:space="preserve"> </v>
      </c>
      <c r="AA485" s="33" t="str">
        <f>IF(K485="M",IF(S485&lt;&gt;4,"",VLOOKUP(CONCATENATE(R485," ",(S485-3)),$Z$2:AD485,5,0)),IF(S485&lt;&gt;3,"",VLOOKUP(CONCATENATE(R485," ",(S485-2)),$Z$2:AD485,5,0)))</f>
        <v/>
      </c>
      <c r="AB485" s="33" t="str">
        <f>IF(K485="M",IF(S485&lt;&gt;4,"",VLOOKUP(CONCATENATE(R485," ",(S485-2)),$Z$2:AD485,5,0)),IF(S485&lt;&gt;3,"",VLOOKUP(CONCATENATE(R485," ",(S485-1)),$Z$2:AD485,5,0)))</f>
        <v/>
      </c>
      <c r="AC485" s="33" t="str">
        <f>IF(K485="M",IF(S485&lt;&gt;4,"",VLOOKUP(CONCATENATE(R485," ",(S485-1)),$Z$2:AD485,5,0)),IF(S485&lt;&gt;3,"",VLOOKUP(CONCATENATE(R485," ",(S485)),$Z$2:AD485,5,0)))</f>
        <v/>
      </c>
      <c r="AD485" s="33" t="str">
        <f t="shared" si="103"/>
        <v/>
      </c>
    </row>
    <row r="486" spans="1:30" x14ac:dyDescent="0.25">
      <c r="A486" s="65" t="str">
        <f t="shared" si="95"/>
        <v/>
      </c>
      <c r="B486" s="65" t="str">
        <f t="shared" si="96"/>
        <v/>
      </c>
      <c r="C486" s="103">
        <v>485</v>
      </c>
      <c r="D486" s="99"/>
      <c r="E486" s="100">
        <f t="shared" si="104"/>
        <v>1</v>
      </c>
      <c r="F486" s="100"/>
      <c r="G486" s="100"/>
      <c r="H486" s="107" t="str">
        <f t="shared" si="99"/>
        <v/>
      </c>
      <c r="I486" s="108" t="str">
        <f>IF(D486="","",VLOOKUP(D486,ENTRANTS!$A$1:$H$1000,2,0))</f>
        <v/>
      </c>
      <c r="J486" s="108" t="str">
        <f>IF(D486="","",VLOOKUP(D486,ENTRANTS!$A$1:$H$1000,3,0))</f>
        <v/>
      </c>
      <c r="K486" s="103" t="str">
        <f>IF(D486="","",LEFT(VLOOKUP(D486,ENTRANTS!$A$1:$H$1000,5,0),1))</f>
        <v/>
      </c>
      <c r="L486" s="103" t="str">
        <f>IF(D486="","",COUNTIF($K$2:K486,K486))</f>
        <v/>
      </c>
      <c r="M486" s="103" t="str">
        <f>IF(D486="","",VLOOKUP(D486,ENTRANTS!$A$1:$H$1000,4,0))</f>
        <v/>
      </c>
      <c r="N486" s="103" t="str">
        <f>IF(D486="","",COUNTIF($M$2:M486,M486))</f>
        <v/>
      </c>
      <c r="O486" s="108" t="str">
        <f>IF(D486="","",VLOOKUP(D486,ENTRANTS!$A$1:$H$1000,6,0))</f>
        <v/>
      </c>
      <c r="P486" s="86" t="str">
        <f t="shared" si="100"/>
        <v/>
      </c>
      <c r="Q486" s="31"/>
      <c r="R486" s="3" t="str">
        <f t="shared" si="101"/>
        <v/>
      </c>
      <c r="S486" s="4" t="str">
        <f>IF(D486="","",COUNTIF($R$2:R486,R486))</f>
        <v/>
      </c>
      <c r="T486" s="5" t="str">
        <f t="shared" si="105"/>
        <v/>
      </c>
      <c r="U486" s="35" t="str">
        <f>IF(AND(S486=4,K486="M",NOT(O486="Unattached")),SUMIF(R$2:R486,R486,L$2:L486),"")</f>
        <v/>
      </c>
      <c r="V486" s="5" t="str">
        <f t="shared" si="106"/>
        <v/>
      </c>
      <c r="W486" s="35" t="str">
        <f>IF(AND(S486=3,K486="F",NOT(O486="Unattached")),SUMIF(R$2:R486,R486,L$2:L486),"")</f>
        <v/>
      </c>
      <c r="X486" s="6" t="str">
        <f t="shared" si="97"/>
        <v/>
      </c>
      <c r="Y486" s="6" t="str">
        <f t="shared" si="102"/>
        <v/>
      </c>
      <c r="Z486" s="33" t="str">
        <f t="shared" si="98"/>
        <v xml:space="preserve"> </v>
      </c>
      <c r="AA486" s="33" t="str">
        <f>IF(K486="M",IF(S486&lt;&gt;4,"",VLOOKUP(CONCATENATE(R486," ",(S486-3)),$Z$2:AD486,5,0)),IF(S486&lt;&gt;3,"",VLOOKUP(CONCATENATE(R486," ",(S486-2)),$Z$2:AD486,5,0)))</f>
        <v/>
      </c>
      <c r="AB486" s="33" t="str">
        <f>IF(K486="M",IF(S486&lt;&gt;4,"",VLOOKUP(CONCATENATE(R486," ",(S486-2)),$Z$2:AD486,5,0)),IF(S486&lt;&gt;3,"",VLOOKUP(CONCATENATE(R486," ",(S486-1)),$Z$2:AD486,5,0)))</f>
        <v/>
      </c>
      <c r="AC486" s="33" t="str">
        <f>IF(K486="M",IF(S486&lt;&gt;4,"",VLOOKUP(CONCATENATE(R486," ",(S486-1)),$Z$2:AD486,5,0)),IF(S486&lt;&gt;3,"",VLOOKUP(CONCATENATE(R486," ",(S486)),$Z$2:AD486,5,0)))</f>
        <v/>
      </c>
      <c r="AD486" s="33" t="str">
        <f t="shared" si="103"/>
        <v/>
      </c>
    </row>
    <row r="487" spans="1:30" x14ac:dyDescent="0.25">
      <c r="A487" s="65" t="str">
        <f t="shared" si="95"/>
        <v/>
      </c>
      <c r="B487" s="65" t="str">
        <f t="shared" si="96"/>
        <v/>
      </c>
      <c r="C487" s="103">
        <v>486</v>
      </c>
      <c r="D487" s="99"/>
      <c r="E487" s="100">
        <f t="shared" si="104"/>
        <v>1</v>
      </c>
      <c r="F487" s="100"/>
      <c r="G487" s="100"/>
      <c r="H487" s="107" t="str">
        <f t="shared" si="99"/>
        <v/>
      </c>
      <c r="I487" s="108" t="str">
        <f>IF(D487="","",VLOOKUP(D487,ENTRANTS!$A$1:$H$1000,2,0))</f>
        <v/>
      </c>
      <c r="J487" s="108" t="str">
        <f>IF(D487="","",VLOOKUP(D487,ENTRANTS!$A$1:$H$1000,3,0))</f>
        <v/>
      </c>
      <c r="K487" s="103" t="str">
        <f>IF(D487="","",LEFT(VLOOKUP(D487,ENTRANTS!$A$1:$H$1000,5,0),1))</f>
        <v/>
      </c>
      <c r="L487" s="103" t="str">
        <f>IF(D487="","",COUNTIF($K$2:K487,K487))</f>
        <v/>
      </c>
      <c r="M487" s="103" t="str">
        <f>IF(D487="","",VLOOKUP(D487,ENTRANTS!$A$1:$H$1000,4,0))</f>
        <v/>
      </c>
      <c r="N487" s="103" t="str">
        <f>IF(D487="","",COUNTIF($M$2:M487,M487))</f>
        <v/>
      </c>
      <c r="O487" s="108" t="str">
        <f>IF(D487="","",VLOOKUP(D487,ENTRANTS!$A$1:$H$1000,6,0))</f>
        <v/>
      </c>
      <c r="P487" s="86" t="str">
        <f t="shared" si="100"/>
        <v/>
      </c>
      <c r="Q487" s="31"/>
      <c r="R487" s="3" t="str">
        <f t="shared" si="101"/>
        <v/>
      </c>
      <c r="S487" s="4" t="str">
        <f>IF(D487="","",COUNTIF($R$2:R487,R487))</f>
        <v/>
      </c>
      <c r="T487" s="5" t="str">
        <f t="shared" si="105"/>
        <v/>
      </c>
      <c r="U487" s="35" t="str">
        <f>IF(AND(S487=4,K487="M",NOT(O487="Unattached")),SUMIF(R$2:R487,R487,L$2:L487),"")</f>
        <v/>
      </c>
      <c r="V487" s="5" t="str">
        <f t="shared" si="106"/>
        <v/>
      </c>
      <c r="W487" s="35" t="str">
        <f>IF(AND(S487=3,K487="F",NOT(O487="Unattached")),SUMIF(R$2:R487,R487,L$2:L487),"")</f>
        <v/>
      </c>
      <c r="X487" s="6" t="str">
        <f t="shared" si="97"/>
        <v/>
      </c>
      <c r="Y487" s="6" t="str">
        <f t="shared" si="102"/>
        <v/>
      </c>
      <c r="Z487" s="33" t="str">
        <f t="shared" si="98"/>
        <v xml:space="preserve"> </v>
      </c>
      <c r="AA487" s="33" t="str">
        <f>IF(K487="M",IF(S487&lt;&gt;4,"",VLOOKUP(CONCATENATE(R487," ",(S487-3)),$Z$2:AD487,5,0)),IF(S487&lt;&gt;3,"",VLOOKUP(CONCATENATE(R487," ",(S487-2)),$Z$2:AD487,5,0)))</f>
        <v/>
      </c>
      <c r="AB487" s="33" t="str">
        <f>IF(K487="M",IF(S487&lt;&gt;4,"",VLOOKUP(CONCATENATE(R487," ",(S487-2)),$Z$2:AD487,5,0)),IF(S487&lt;&gt;3,"",VLOOKUP(CONCATENATE(R487," ",(S487-1)),$Z$2:AD487,5,0)))</f>
        <v/>
      </c>
      <c r="AC487" s="33" t="str">
        <f>IF(K487="M",IF(S487&lt;&gt;4,"",VLOOKUP(CONCATENATE(R487," ",(S487-1)),$Z$2:AD487,5,0)),IF(S487&lt;&gt;3,"",VLOOKUP(CONCATENATE(R487," ",(S487)),$Z$2:AD487,5,0)))</f>
        <v/>
      </c>
      <c r="AD487" s="33" t="str">
        <f t="shared" si="103"/>
        <v/>
      </c>
    </row>
    <row r="488" spans="1:30" x14ac:dyDescent="0.25">
      <c r="A488" s="65" t="str">
        <f t="shared" si="95"/>
        <v/>
      </c>
      <c r="B488" s="65" t="str">
        <f t="shared" si="96"/>
        <v/>
      </c>
      <c r="C488" s="103">
        <v>487</v>
      </c>
      <c r="D488" s="99"/>
      <c r="E488" s="100">
        <f t="shared" si="104"/>
        <v>1</v>
      </c>
      <c r="F488" s="100"/>
      <c r="G488" s="100"/>
      <c r="H488" s="107" t="str">
        <f t="shared" si="99"/>
        <v/>
      </c>
      <c r="I488" s="108" t="str">
        <f>IF(D488="","",VLOOKUP(D488,ENTRANTS!$A$1:$H$1000,2,0))</f>
        <v/>
      </c>
      <c r="J488" s="108" t="str">
        <f>IF(D488="","",VLOOKUP(D488,ENTRANTS!$A$1:$H$1000,3,0))</f>
        <v/>
      </c>
      <c r="K488" s="103" t="str">
        <f>IF(D488="","",LEFT(VLOOKUP(D488,ENTRANTS!$A$1:$H$1000,5,0),1))</f>
        <v/>
      </c>
      <c r="L488" s="103" t="str">
        <f>IF(D488="","",COUNTIF($K$2:K488,K488))</f>
        <v/>
      </c>
      <c r="M488" s="103" t="str">
        <f>IF(D488="","",VLOOKUP(D488,ENTRANTS!$A$1:$H$1000,4,0))</f>
        <v/>
      </c>
      <c r="N488" s="103" t="str">
        <f>IF(D488="","",COUNTIF($M$2:M488,M488))</f>
        <v/>
      </c>
      <c r="O488" s="108" t="str">
        <f>IF(D488="","",VLOOKUP(D488,ENTRANTS!$A$1:$H$1000,6,0))</f>
        <v/>
      </c>
      <c r="P488" s="86" t="str">
        <f t="shared" si="100"/>
        <v/>
      </c>
      <c r="Q488" s="31"/>
      <c r="R488" s="3" t="str">
        <f t="shared" si="101"/>
        <v/>
      </c>
      <c r="S488" s="4" t="str">
        <f>IF(D488="","",COUNTIF($R$2:R488,R488))</f>
        <v/>
      </c>
      <c r="T488" s="5" t="str">
        <f t="shared" si="105"/>
        <v/>
      </c>
      <c r="U488" s="35" t="str">
        <f>IF(AND(S488=4,K488="M",NOT(O488="Unattached")),SUMIF(R$2:R488,R488,L$2:L488),"")</f>
        <v/>
      </c>
      <c r="V488" s="5" t="str">
        <f t="shared" si="106"/>
        <v/>
      </c>
      <c r="W488" s="35" t="str">
        <f>IF(AND(S488=3,K488="F",NOT(O488="Unattached")),SUMIF(R$2:R488,R488,L$2:L488),"")</f>
        <v/>
      </c>
      <c r="X488" s="6" t="str">
        <f t="shared" si="97"/>
        <v/>
      </c>
      <c r="Y488" s="6" t="str">
        <f t="shared" si="102"/>
        <v/>
      </c>
      <c r="Z488" s="33" t="str">
        <f t="shared" si="98"/>
        <v xml:space="preserve"> </v>
      </c>
      <c r="AA488" s="33" t="str">
        <f>IF(K488="M",IF(S488&lt;&gt;4,"",VLOOKUP(CONCATENATE(R488," ",(S488-3)),$Z$2:AD488,5,0)),IF(S488&lt;&gt;3,"",VLOOKUP(CONCATENATE(R488," ",(S488-2)),$Z$2:AD488,5,0)))</f>
        <v/>
      </c>
      <c r="AB488" s="33" t="str">
        <f>IF(K488="M",IF(S488&lt;&gt;4,"",VLOOKUP(CONCATENATE(R488," ",(S488-2)),$Z$2:AD488,5,0)),IF(S488&lt;&gt;3,"",VLOOKUP(CONCATENATE(R488," ",(S488-1)),$Z$2:AD488,5,0)))</f>
        <v/>
      </c>
      <c r="AC488" s="33" t="str">
        <f>IF(K488="M",IF(S488&lt;&gt;4,"",VLOOKUP(CONCATENATE(R488," ",(S488-1)),$Z$2:AD488,5,0)),IF(S488&lt;&gt;3,"",VLOOKUP(CONCATENATE(R488," ",(S488)),$Z$2:AD488,5,0)))</f>
        <v/>
      </c>
      <c r="AD488" s="33" t="str">
        <f t="shared" si="103"/>
        <v/>
      </c>
    </row>
    <row r="489" spans="1:30" x14ac:dyDescent="0.25">
      <c r="A489" s="65" t="str">
        <f t="shared" si="95"/>
        <v/>
      </c>
      <c r="B489" s="65" t="str">
        <f t="shared" si="96"/>
        <v/>
      </c>
      <c r="C489" s="103">
        <v>488</v>
      </c>
      <c r="D489" s="99"/>
      <c r="E489" s="100">
        <f t="shared" si="104"/>
        <v>1</v>
      </c>
      <c r="F489" s="100"/>
      <c r="G489" s="100"/>
      <c r="H489" s="107" t="str">
        <f t="shared" si="99"/>
        <v/>
      </c>
      <c r="I489" s="108" t="str">
        <f>IF(D489="","",VLOOKUP(D489,ENTRANTS!$A$1:$H$1000,2,0))</f>
        <v/>
      </c>
      <c r="J489" s="108" t="str">
        <f>IF(D489="","",VLOOKUP(D489,ENTRANTS!$A$1:$H$1000,3,0))</f>
        <v/>
      </c>
      <c r="K489" s="103" t="str">
        <f>IF(D489="","",LEFT(VLOOKUP(D489,ENTRANTS!$A$1:$H$1000,5,0),1))</f>
        <v/>
      </c>
      <c r="L489" s="103" t="str">
        <f>IF(D489="","",COUNTIF($K$2:K489,K489))</f>
        <v/>
      </c>
      <c r="M489" s="103" t="str">
        <f>IF(D489="","",VLOOKUP(D489,ENTRANTS!$A$1:$H$1000,4,0))</f>
        <v/>
      </c>
      <c r="N489" s="103" t="str">
        <f>IF(D489="","",COUNTIF($M$2:M489,M489))</f>
        <v/>
      </c>
      <c r="O489" s="108" t="str">
        <f>IF(D489="","",VLOOKUP(D489,ENTRANTS!$A$1:$H$1000,6,0))</f>
        <v/>
      </c>
      <c r="P489" s="86" t="str">
        <f t="shared" si="100"/>
        <v/>
      </c>
      <c r="Q489" s="31"/>
      <c r="R489" s="3" t="str">
        <f t="shared" si="101"/>
        <v/>
      </c>
      <c r="S489" s="4" t="str">
        <f>IF(D489="","",COUNTIF($R$2:R489,R489))</f>
        <v/>
      </c>
      <c r="T489" s="5" t="str">
        <f t="shared" si="105"/>
        <v/>
      </c>
      <c r="U489" s="35" t="str">
        <f>IF(AND(S489=4,K489="M",NOT(O489="Unattached")),SUMIF(R$2:R489,R489,L$2:L489),"")</f>
        <v/>
      </c>
      <c r="V489" s="5" t="str">
        <f t="shared" si="106"/>
        <v/>
      </c>
      <c r="W489" s="35" t="str">
        <f>IF(AND(S489=3,K489="F",NOT(O489="Unattached")),SUMIF(R$2:R489,R489,L$2:L489),"")</f>
        <v/>
      </c>
      <c r="X489" s="6" t="str">
        <f t="shared" si="97"/>
        <v/>
      </c>
      <c r="Y489" s="6" t="str">
        <f t="shared" si="102"/>
        <v/>
      </c>
      <c r="Z489" s="33" t="str">
        <f t="shared" si="98"/>
        <v xml:space="preserve"> </v>
      </c>
      <c r="AA489" s="33" t="str">
        <f>IF(K489="M",IF(S489&lt;&gt;4,"",VLOOKUP(CONCATENATE(R489," ",(S489-3)),$Z$2:AD489,5,0)),IF(S489&lt;&gt;3,"",VLOOKUP(CONCATENATE(R489," ",(S489-2)),$Z$2:AD489,5,0)))</f>
        <v/>
      </c>
      <c r="AB489" s="33" t="str">
        <f>IF(K489="M",IF(S489&lt;&gt;4,"",VLOOKUP(CONCATENATE(R489," ",(S489-2)),$Z$2:AD489,5,0)),IF(S489&lt;&gt;3,"",VLOOKUP(CONCATENATE(R489," ",(S489-1)),$Z$2:AD489,5,0)))</f>
        <v/>
      </c>
      <c r="AC489" s="33" t="str">
        <f>IF(K489="M",IF(S489&lt;&gt;4,"",VLOOKUP(CONCATENATE(R489," ",(S489-1)),$Z$2:AD489,5,0)),IF(S489&lt;&gt;3,"",VLOOKUP(CONCATENATE(R489," ",(S489)),$Z$2:AD489,5,0)))</f>
        <v/>
      </c>
      <c r="AD489" s="33" t="str">
        <f t="shared" si="103"/>
        <v/>
      </c>
    </row>
    <row r="490" spans="1:30" x14ac:dyDescent="0.25">
      <c r="A490" s="65" t="str">
        <f t="shared" si="95"/>
        <v/>
      </c>
      <c r="B490" s="65" t="str">
        <f t="shared" si="96"/>
        <v/>
      </c>
      <c r="C490" s="103">
        <v>489</v>
      </c>
      <c r="D490" s="99"/>
      <c r="E490" s="100">
        <f t="shared" si="104"/>
        <v>1</v>
      </c>
      <c r="F490" s="100"/>
      <c r="G490" s="100"/>
      <c r="H490" s="107" t="str">
        <f t="shared" si="99"/>
        <v/>
      </c>
      <c r="I490" s="108" t="str">
        <f>IF(D490="","",VLOOKUP(D490,ENTRANTS!$A$1:$H$1000,2,0))</f>
        <v/>
      </c>
      <c r="J490" s="108" t="str">
        <f>IF(D490="","",VLOOKUP(D490,ENTRANTS!$A$1:$H$1000,3,0))</f>
        <v/>
      </c>
      <c r="K490" s="103" t="str">
        <f>IF(D490="","",LEFT(VLOOKUP(D490,ENTRANTS!$A$1:$H$1000,5,0),1))</f>
        <v/>
      </c>
      <c r="L490" s="103" t="str">
        <f>IF(D490="","",COUNTIF($K$2:K490,K490))</f>
        <v/>
      </c>
      <c r="M490" s="103" t="str">
        <f>IF(D490="","",VLOOKUP(D490,ENTRANTS!$A$1:$H$1000,4,0))</f>
        <v/>
      </c>
      <c r="N490" s="103" t="str">
        <f>IF(D490="","",COUNTIF($M$2:M490,M490))</f>
        <v/>
      </c>
      <c r="O490" s="108" t="str">
        <f>IF(D490="","",VLOOKUP(D490,ENTRANTS!$A$1:$H$1000,6,0))</f>
        <v/>
      </c>
      <c r="P490" s="86" t="str">
        <f t="shared" si="100"/>
        <v/>
      </c>
      <c r="Q490" s="31"/>
      <c r="R490" s="3" t="str">
        <f t="shared" si="101"/>
        <v/>
      </c>
      <c r="S490" s="4" t="str">
        <f>IF(D490="","",COUNTIF($R$2:R490,R490))</f>
        <v/>
      </c>
      <c r="T490" s="5" t="str">
        <f t="shared" si="105"/>
        <v/>
      </c>
      <c r="U490" s="35" t="str">
        <f>IF(AND(S490=4,K490="M",NOT(O490="Unattached")),SUMIF(R$2:R490,R490,L$2:L490),"")</f>
        <v/>
      </c>
      <c r="V490" s="5" t="str">
        <f t="shared" si="106"/>
        <v/>
      </c>
      <c r="W490" s="35" t="str">
        <f>IF(AND(S490=3,K490="F",NOT(O490="Unattached")),SUMIF(R$2:R490,R490,L$2:L490),"")</f>
        <v/>
      </c>
      <c r="X490" s="6" t="str">
        <f t="shared" si="97"/>
        <v/>
      </c>
      <c r="Y490" s="6" t="str">
        <f t="shared" si="102"/>
        <v/>
      </c>
      <c r="Z490" s="33" t="str">
        <f t="shared" si="98"/>
        <v xml:space="preserve"> </v>
      </c>
      <c r="AA490" s="33" t="str">
        <f>IF(K490="M",IF(S490&lt;&gt;4,"",VLOOKUP(CONCATENATE(R490," ",(S490-3)),$Z$2:AD490,5,0)),IF(S490&lt;&gt;3,"",VLOOKUP(CONCATENATE(R490," ",(S490-2)),$Z$2:AD490,5,0)))</f>
        <v/>
      </c>
      <c r="AB490" s="33" t="str">
        <f>IF(K490="M",IF(S490&lt;&gt;4,"",VLOOKUP(CONCATENATE(R490," ",(S490-2)),$Z$2:AD490,5,0)),IF(S490&lt;&gt;3,"",VLOOKUP(CONCATENATE(R490," ",(S490-1)),$Z$2:AD490,5,0)))</f>
        <v/>
      </c>
      <c r="AC490" s="33" t="str">
        <f>IF(K490="M",IF(S490&lt;&gt;4,"",VLOOKUP(CONCATENATE(R490," ",(S490-1)),$Z$2:AD490,5,0)),IF(S490&lt;&gt;3,"",VLOOKUP(CONCATENATE(R490," ",(S490)),$Z$2:AD490,5,0)))</f>
        <v/>
      </c>
      <c r="AD490" s="33" t="str">
        <f t="shared" si="103"/>
        <v/>
      </c>
    </row>
    <row r="491" spans="1:30" x14ac:dyDescent="0.25">
      <c r="A491" s="65" t="str">
        <f t="shared" si="95"/>
        <v/>
      </c>
      <c r="B491" s="65" t="str">
        <f t="shared" si="96"/>
        <v/>
      </c>
      <c r="C491" s="103">
        <v>490</v>
      </c>
      <c r="D491" s="99"/>
      <c r="E491" s="100">
        <f t="shared" si="104"/>
        <v>1</v>
      </c>
      <c r="F491" s="100"/>
      <c r="G491" s="100"/>
      <c r="H491" s="107" t="str">
        <f t="shared" si="99"/>
        <v/>
      </c>
      <c r="I491" s="108" t="str">
        <f>IF(D491="","",VLOOKUP(D491,ENTRANTS!$A$1:$H$1000,2,0))</f>
        <v/>
      </c>
      <c r="J491" s="108" t="str">
        <f>IF(D491="","",VLOOKUP(D491,ENTRANTS!$A$1:$H$1000,3,0))</f>
        <v/>
      </c>
      <c r="K491" s="103" t="str">
        <f>IF(D491="","",LEFT(VLOOKUP(D491,ENTRANTS!$A$1:$H$1000,5,0),1))</f>
        <v/>
      </c>
      <c r="L491" s="103" t="str">
        <f>IF(D491="","",COUNTIF($K$2:K491,K491))</f>
        <v/>
      </c>
      <c r="M491" s="103" t="str">
        <f>IF(D491="","",VLOOKUP(D491,ENTRANTS!$A$1:$H$1000,4,0))</f>
        <v/>
      </c>
      <c r="N491" s="103" t="str">
        <f>IF(D491="","",COUNTIF($M$2:M491,M491))</f>
        <v/>
      </c>
      <c r="O491" s="108" t="str">
        <f>IF(D491="","",VLOOKUP(D491,ENTRANTS!$A$1:$H$1000,6,0))</f>
        <v/>
      </c>
      <c r="P491" s="86" t="str">
        <f t="shared" si="100"/>
        <v/>
      </c>
      <c r="Q491" s="31"/>
      <c r="R491" s="3" t="str">
        <f t="shared" si="101"/>
        <v/>
      </c>
      <c r="S491" s="4" t="str">
        <f>IF(D491="","",COUNTIF($R$2:R491,R491))</f>
        <v/>
      </c>
      <c r="T491" s="5" t="str">
        <f t="shared" si="105"/>
        <v/>
      </c>
      <c r="U491" s="35" t="str">
        <f>IF(AND(S491=4,K491="M",NOT(O491="Unattached")),SUMIF(R$2:R491,R491,L$2:L491),"")</f>
        <v/>
      </c>
      <c r="V491" s="5" t="str">
        <f t="shared" si="106"/>
        <v/>
      </c>
      <c r="W491" s="35" t="str">
        <f>IF(AND(S491=3,K491="F",NOT(O491="Unattached")),SUMIF(R$2:R491,R491,L$2:L491),"")</f>
        <v/>
      </c>
      <c r="X491" s="6" t="str">
        <f t="shared" si="97"/>
        <v/>
      </c>
      <c r="Y491" s="6" t="str">
        <f t="shared" si="102"/>
        <v/>
      </c>
      <c r="Z491" s="33" t="str">
        <f t="shared" si="98"/>
        <v xml:space="preserve"> </v>
      </c>
      <c r="AA491" s="33" t="str">
        <f>IF(K491="M",IF(S491&lt;&gt;4,"",VLOOKUP(CONCATENATE(R491," ",(S491-3)),$Z$2:AD491,5,0)),IF(S491&lt;&gt;3,"",VLOOKUP(CONCATENATE(R491," ",(S491-2)),$Z$2:AD491,5,0)))</f>
        <v/>
      </c>
      <c r="AB491" s="33" t="str">
        <f>IF(K491="M",IF(S491&lt;&gt;4,"",VLOOKUP(CONCATENATE(R491," ",(S491-2)),$Z$2:AD491,5,0)),IF(S491&lt;&gt;3,"",VLOOKUP(CONCATENATE(R491," ",(S491-1)),$Z$2:AD491,5,0)))</f>
        <v/>
      </c>
      <c r="AC491" s="33" t="str">
        <f>IF(K491="M",IF(S491&lt;&gt;4,"",VLOOKUP(CONCATENATE(R491," ",(S491-1)),$Z$2:AD491,5,0)),IF(S491&lt;&gt;3,"",VLOOKUP(CONCATENATE(R491," ",(S491)),$Z$2:AD491,5,0)))</f>
        <v/>
      </c>
      <c r="AD491" s="33" t="str">
        <f t="shared" si="103"/>
        <v/>
      </c>
    </row>
    <row r="492" spans="1:30" x14ac:dyDescent="0.25">
      <c r="A492" s="65" t="str">
        <f t="shared" si="95"/>
        <v/>
      </c>
      <c r="B492" s="65" t="str">
        <f t="shared" si="96"/>
        <v/>
      </c>
      <c r="C492" s="103">
        <v>491</v>
      </c>
      <c r="D492" s="99"/>
      <c r="E492" s="100">
        <f t="shared" si="104"/>
        <v>1</v>
      </c>
      <c r="F492" s="100"/>
      <c r="G492" s="100"/>
      <c r="H492" s="107" t="str">
        <f t="shared" si="99"/>
        <v/>
      </c>
      <c r="I492" s="108" t="str">
        <f>IF(D492="","",VLOOKUP(D492,ENTRANTS!$A$1:$H$1000,2,0))</f>
        <v/>
      </c>
      <c r="J492" s="108" t="str">
        <f>IF(D492="","",VLOOKUP(D492,ENTRANTS!$A$1:$H$1000,3,0))</f>
        <v/>
      </c>
      <c r="K492" s="103" t="str">
        <f>IF(D492="","",LEFT(VLOOKUP(D492,ENTRANTS!$A$1:$H$1000,5,0),1))</f>
        <v/>
      </c>
      <c r="L492" s="103" t="str">
        <f>IF(D492="","",COUNTIF($K$2:K492,K492))</f>
        <v/>
      </c>
      <c r="M492" s="103" t="str">
        <f>IF(D492="","",VLOOKUP(D492,ENTRANTS!$A$1:$H$1000,4,0))</f>
        <v/>
      </c>
      <c r="N492" s="103" t="str">
        <f>IF(D492="","",COUNTIF($M$2:M492,M492))</f>
        <v/>
      </c>
      <c r="O492" s="108" t="str">
        <f>IF(D492="","",VLOOKUP(D492,ENTRANTS!$A$1:$H$1000,6,0))</f>
        <v/>
      </c>
      <c r="P492" s="86" t="str">
        <f t="shared" si="100"/>
        <v/>
      </c>
      <c r="Q492" s="31"/>
      <c r="R492" s="3" t="str">
        <f t="shared" si="101"/>
        <v/>
      </c>
      <c r="S492" s="4" t="str">
        <f>IF(D492="","",COUNTIF($R$2:R492,R492))</f>
        <v/>
      </c>
      <c r="T492" s="5" t="str">
        <f t="shared" si="105"/>
        <v/>
      </c>
      <c r="U492" s="35" t="str">
        <f>IF(AND(S492=4,K492="M",NOT(O492="Unattached")),SUMIF(R$2:R492,R492,L$2:L492),"")</f>
        <v/>
      </c>
      <c r="V492" s="5" t="str">
        <f t="shared" si="106"/>
        <v/>
      </c>
      <c r="W492" s="35" t="str">
        <f>IF(AND(S492=3,K492="F",NOT(O492="Unattached")),SUMIF(R$2:R492,R492,L$2:L492),"")</f>
        <v/>
      </c>
      <c r="X492" s="6" t="str">
        <f t="shared" si="97"/>
        <v/>
      </c>
      <c r="Y492" s="6" t="str">
        <f t="shared" si="102"/>
        <v/>
      </c>
      <c r="Z492" s="33" t="str">
        <f t="shared" si="98"/>
        <v xml:space="preserve"> </v>
      </c>
      <c r="AA492" s="33" t="str">
        <f>IF(K492="M",IF(S492&lt;&gt;4,"",VLOOKUP(CONCATENATE(R492," ",(S492-3)),$Z$2:AD492,5,0)),IF(S492&lt;&gt;3,"",VLOOKUP(CONCATENATE(R492," ",(S492-2)),$Z$2:AD492,5,0)))</f>
        <v/>
      </c>
      <c r="AB492" s="33" t="str">
        <f>IF(K492="M",IF(S492&lt;&gt;4,"",VLOOKUP(CONCATENATE(R492," ",(S492-2)),$Z$2:AD492,5,0)),IF(S492&lt;&gt;3,"",VLOOKUP(CONCATENATE(R492," ",(S492-1)),$Z$2:AD492,5,0)))</f>
        <v/>
      </c>
      <c r="AC492" s="33" t="str">
        <f>IF(K492="M",IF(S492&lt;&gt;4,"",VLOOKUP(CONCATENATE(R492," ",(S492-1)),$Z$2:AD492,5,0)),IF(S492&lt;&gt;3,"",VLOOKUP(CONCATENATE(R492," ",(S492)),$Z$2:AD492,5,0)))</f>
        <v/>
      </c>
      <c r="AD492" s="33" t="str">
        <f t="shared" si="103"/>
        <v/>
      </c>
    </row>
    <row r="493" spans="1:30" x14ac:dyDescent="0.25">
      <c r="A493" s="65" t="str">
        <f t="shared" si="95"/>
        <v/>
      </c>
      <c r="B493" s="65" t="str">
        <f t="shared" si="96"/>
        <v/>
      </c>
      <c r="C493" s="103">
        <v>492</v>
      </c>
      <c r="D493" s="99"/>
      <c r="E493" s="100">
        <f t="shared" si="104"/>
        <v>1</v>
      </c>
      <c r="F493" s="100"/>
      <c r="G493" s="100"/>
      <c r="H493" s="107" t="str">
        <f t="shared" si="99"/>
        <v/>
      </c>
      <c r="I493" s="108" t="str">
        <f>IF(D493="","",VLOOKUP(D493,ENTRANTS!$A$1:$H$1000,2,0))</f>
        <v/>
      </c>
      <c r="J493" s="108" t="str">
        <f>IF(D493="","",VLOOKUP(D493,ENTRANTS!$A$1:$H$1000,3,0))</f>
        <v/>
      </c>
      <c r="K493" s="103" t="str">
        <f>IF(D493="","",LEFT(VLOOKUP(D493,ENTRANTS!$A$1:$H$1000,5,0),1))</f>
        <v/>
      </c>
      <c r="L493" s="103" t="str">
        <f>IF(D493="","",COUNTIF($K$2:K493,K493))</f>
        <v/>
      </c>
      <c r="M493" s="103" t="str">
        <f>IF(D493="","",VLOOKUP(D493,ENTRANTS!$A$1:$H$1000,4,0))</f>
        <v/>
      </c>
      <c r="N493" s="103" t="str">
        <f>IF(D493="","",COUNTIF($M$2:M493,M493))</f>
        <v/>
      </c>
      <c r="O493" s="108" t="str">
        <f>IF(D493="","",VLOOKUP(D493,ENTRANTS!$A$1:$H$1000,6,0))</f>
        <v/>
      </c>
      <c r="P493" s="86" t="str">
        <f t="shared" si="100"/>
        <v/>
      </c>
      <c r="Q493" s="31"/>
      <c r="R493" s="3" t="str">
        <f t="shared" si="101"/>
        <v/>
      </c>
      <c r="S493" s="4" t="str">
        <f>IF(D493="","",COUNTIF($R$2:R493,R493))</f>
        <v/>
      </c>
      <c r="T493" s="5" t="str">
        <f t="shared" si="105"/>
        <v/>
      </c>
      <c r="U493" s="35" t="str">
        <f>IF(AND(S493=4,K493="M",NOT(O493="Unattached")),SUMIF(R$2:R493,R493,L$2:L493),"")</f>
        <v/>
      </c>
      <c r="V493" s="5" t="str">
        <f t="shared" si="106"/>
        <v/>
      </c>
      <c r="W493" s="35" t="str">
        <f>IF(AND(S493=3,K493="F",NOT(O493="Unattached")),SUMIF(R$2:R493,R493,L$2:L493),"")</f>
        <v/>
      </c>
      <c r="X493" s="6" t="str">
        <f t="shared" si="97"/>
        <v/>
      </c>
      <c r="Y493" s="6" t="str">
        <f t="shared" si="102"/>
        <v/>
      </c>
      <c r="Z493" s="33" t="str">
        <f t="shared" si="98"/>
        <v xml:space="preserve"> </v>
      </c>
      <c r="AA493" s="33" t="str">
        <f>IF(K493="M",IF(S493&lt;&gt;4,"",VLOOKUP(CONCATENATE(R493," ",(S493-3)),$Z$2:AD493,5,0)),IF(S493&lt;&gt;3,"",VLOOKUP(CONCATENATE(R493," ",(S493-2)),$Z$2:AD493,5,0)))</f>
        <v/>
      </c>
      <c r="AB493" s="33" t="str">
        <f>IF(K493="M",IF(S493&lt;&gt;4,"",VLOOKUP(CONCATENATE(R493," ",(S493-2)),$Z$2:AD493,5,0)),IF(S493&lt;&gt;3,"",VLOOKUP(CONCATENATE(R493," ",(S493-1)),$Z$2:AD493,5,0)))</f>
        <v/>
      </c>
      <c r="AC493" s="33" t="str">
        <f>IF(K493="M",IF(S493&lt;&gt;4,"",VLOOKUP(CONCATENATE(R493," ",(S493-1)),$Z$2:AD493,5,0)),IF(S493&lt;&gt;3,"",VLOOKUP(CONCATENATE(R493," ",(S493)),$Z$2:AD493,5,0)))</f>
        <v/>
      </c>
      <c r="AD493" s="33" t="str">
        <f t="shared" si="103"/>
        <v/>
      </c>
    </row>
    <row r="494" spans="1:30" x14ac:dyDescent="0.25">
      <c r="A494" s="65" t="str">
        <f t="shared" si="95"/>
        <v/>
      </c>
      <c r="B494" s="65" t="str">
        <f t="shared" si="96"/>
        <v/>
      </c>
      <c r="C494" s="103">
        <v>493</v>
      </c>
      <c r="D494" s="99"/>
      <c r="E494" s="100">
        <f t="shared" si="104"/>
        <v>1</v>
      </c>
      <c r="F494" s="100"/>
      <c r="G494" s="100"/>
      <c r="H494" s="107" t="str">
        <f t="shared" si="99"/>
        <v/>
      </c>
      <c r="I494" s="108" t="str">
        <f>IF(D494="","",VLOOKUP(D494,ENTRANTS!$A$1:$H$1000,2,0))</f>
        <v/>
      </c>
      <c r="J494" s="108" t="str">
        <f>IF(D494="","",VLOOKUP(D494,ENTRANTS!$A$1:$H$1000,3,0))</f>
        <v/>
      </c>
      <c r="K494" s="103" t="str">
        <f>IF(D494="","",LEFT(VLOOKUP(D494,ENTRANTS!$A$1:$H$1000,5,0),1))</f>
        <v/>
      </c>
      <c r="L494" s="103" t="str">
        <f>IF(D494="","",COUNTIF($K$2:K494,K494))</f>
        <v/>
      </c>
      <c r="M494" s="103" t="str">
        <f>IF(D494="","",VLOOKUP(D494,ENTRANTS!$A$1:$H$1000,4,0))</f>
        <v/>
      </c>
      <c r="N494" s="103" t="str">
        <f>IF(D494="","",COUNTIF($M$2:M494,M494))</f>
        <v/>
      </c>
      <c r="O494" s="108" t="str">
        <f>IF(D494="","",VLOOKUP(D494,ENTRANTS!$A$1:$H$1000,6,0))</f>
        <v/>
      </c>
      <c r="P494" s="86" t="str">
        <f t="shared" si="100"/>
        <v/>
      </c>
      <c r="Q494" s="31"/>
      <c r="R494" s="3" t="str">
        <f t="shared" si="101"/>
        <v/>
      </c>
      <c r="S494" s="4" t="str">
        <f>IF(D494="","",COUNTIF($R$2:R494,R494))</f>
        <v/>
      </c>
      <c r="T494" s="5" t="str">
        <f t="shared" si="105"/>
        <v/>
      </c>
      <c r="U494" s="35" t="str">
        <f>IF(AND(S494=4,K494="M",NOT(O494="Unattached")),SUMIF(R$2:R494,R494,L$2:L494),"")</f>
        <v/>
      </c>
      <c r="V494" s="5" t="str">
        <f t="shared" si="106"/>
        <v/>
      </c>
      <c r="W494" s="35" t="str">
        <f>IF(AND(S494=3,K494="F",NOT(O494="Unattached")),SUMIF(R$2:R494,R494,L$2:L494),"")</f>
        <v/>
      </c>
      <c r="X494" s="6" t="str">
        <f t="shared" si="97"/>
        <v/>
      </c>
      <c r="Y494" s="6" t="str">
        <f t="shared" si="102"/>
        <v/>
      </c>
      <c r="Z494" s="33" t="str">
        <f t="shared" si="98"/>
        <v xml:space="preserve"> </v>
      </c>
      <c r="AA494" s="33" t="str">
        <f>IF(K494="M",IF(S494&lt;&gt;4,"",VLOOKUP(CONCATENATE(R494," ",(S494-3)),$Z$2:AD494,5,0)),IF(S494&lt;&gt;3,"",VLOOKUP(CONCATENATE(R494," ",(S494-2)),$Z$2:AD494,5,0)))</f>
        <v/>
      </c>
      <c r="AB494" s="33" t="str">
        <f>IF(K494="M",IF(S494&lt;&gt;4,"",VLOOKUP(CONCATENATE(R494," ",(S494-2)),$Z$2:AD494,5,0)),IF(S494&lt;&gt;3,"",VLOOKUP(CONCATENATE(R494," ",(S494-1)),$Z$2:AD494,5,0)))</f>
        <v/>
      </c>
      <c r="AC494" s="33" t="str">
        <f>IF(K494="M",IF(S494&lt;&gt;4,"",VLOOKUP(CONCATENATE(R494," ",(S494-1)),$Z$2:AD494,5,0)),IF(S494&lt;&gt;3,"",VLOOKUP(CONCATENATE(R494," ",(S494)),$Z$2:AD494,5,0)))</f>
        <v/>
      </c>
      <c r="AD494" s="33" t="str">
        <f t="shared" si="103"/>
        <v/>
      </c>
    </row>
    <row r="495" spans="1:30" x14ac:dyDescent="0.25">
      <c r="A495" s="65" t="str">
        <f t="shared" si="95"/>
        <v/>
      </c>
      <c r="B495" s="65" t="str">
        <f t="shared" si="96"/>
        <v/>
      </c>
      <c r="C495" s="103">
        <v>494</v>
      </c>
      <c r="D495" s="99"/>
      <c r="E495" s="100">
        <f t="shared" si="104"/>
        <v>1</v>
      </c>
      <c r="F495" s="100"/>
      <c r="G495" s="100"/>
      <c r="H495" s="107" t="str">
        <f t="shared" si="99"/>
        <v/>
      </c>
      <c r="I495" s="108" t="str">
        <f>IF(D495="","",VLOOKUP(D495,ENTRANTS!$A$1:$H$1000,2,0))</f>
        <v/>
      </c>
      <c r="J495" s="108" t="str">
        <f>IF(D495="","",VLOOKUP(D495,ENTRANTS!$A$1:$H$1000,3,0))</f>
        <v/>
      </c>
      <c r="K495" s="103" t="str">
        <f>IF(D495="","",LEFT(VLOOKUP(D495,ENTRANTS!$A$1:$H$1000,5,0),1))</f>
        <v/>
      </c>
      <c r="L495" s="103" t="str">
        <f>IF(D495="","",COUNTIF($K$2:K495,K495))</f>
        <v/>
      </c>
      <c r="M495" s="103" t="str">
        <f>IF(D495="","",VLOOKUP(D495,ENTRANTS!$A$1:$H$1000,4,0))</f>
        <v/>
      </c>
      <c r="N495" s="103" t="str">
        <f>IF(D495="","",COUNTIF($M$2:M495,M495))</f>
        <v/>
      </c>
      <c r="O495" s="108" t="str">
        <f>IF(D495="","",VLOOKUP(D495,ENTRANTS!$A$1:$H$1000,6,0))</f>
        <v/>
      </c>
      <c r="P495" s="86" t="str">
        <f t="shared" si="100"/>
        <v/>
      </c>
      <c r="Q495" s="31"/>
      <c r="R495" s="3" t="str">
        <f t="shared" si="101"/>
        <v/>
      </c>
      <c r="S495" s="4" t="str">
        <f>IF(D495="","",COUNTIF($R$2:R495,R495))</f>
        <v/>
      </c>
      <c r="T495" s="5" t="str">
        <f t="shared" si="105"/>
        <v/>
      </c>
      <c r="U495" s="35" t="str">
        <f>IF(AND(S495=4,K495="M",NOT(O495="Unattached")),SUMIF(R$2:R495,R495,L$2:L495),"")</f>
        <v/>
      </c>
      <c r="V495" s="5" t="str">
        <f t="shared" si="106"/>
        <v/>
      </c>
      <c r="W495" s="35" t="str">
        <f>IF(AND(S495=3,K495="F",NOT(O495="Unattached")),SUMIF(R$2:R495,R495,L$2:L495),"")</f>
        <v/>
      </c>
      <c r="X495" s="6" t="str">
        <f t="shared" si="97"/>
        <v/>
      </c>
      <c r="Y495" s="6" t="str">
        <f t="shared" si="102"/>
        <v/>
      </c>
      <c r="Z495" s="33" t="str">
        <f t="shared" si="98"/>
        <v xml:space="preserve"> </v>
      </c>
      <c r="AA495" s="33" t="str">
        <f>IF(K495="M",IF(S495&lt;&gt;4,"",VLOOKUP(CONCATENATE(R495," ",(S495-3)),$Z$2:AD495,5,0)),IF(S495&lt;&gt;3,"",VLOOKUP(CONCATENATE(R495," ",(S495-2)),$Z$2:AD495,5,0)))</f>
        <v/>
      </c>
      <c r="AB495" s="33" t="str">
        <f>IF(K495="M",IF(S495&lt;&gt;4,"",VLOOKUP(CONCATENATE(R495," ",(S495-2)),$Z$2:AD495,5,0)),IF(S495&lt;&gt;3,"",VLOOKUP(CONCATENATE(R495," ",(S495-1)),$Z$2:AD495,5,0)))</f>
        <v/>
      </c>
      <c r="AC495" s="33" t="str">
        <f>IF(K495="M",IF(S495&lt;&gt;4,"",VLOOKUP(CONCATENATE(R495," ",(S495-1)),$Z$2:AD495,5,0)),IF(S495&lt;&gt;3,"",VLOOKUP(CONCATENATE(R495," ",(S495)),$Z$2:AD495,5,0)))</f>
        <v/>
      </c>
      <c r="AD495" s="33" t="str">
        <f t="shared" si="103"/>
        <v/>
      </c>
    </row>
    <row r="496" spans="1:30" x14ac:dyDescent="0.25">
      <c r="A496" s="65" t="str">
        <f t="shared" si="95"/>
        <v/>
      </c>
      <c r="B496" s="65" t="str">
        <f t="shared" si="96"/>
        <v/>
      </c>
      <c r="C496" s="103">
        <v>495</v>
      </c>
      <c r="D496" s="99"/>
      <c r="E496" s="100">
        <f t="shared" si="104"/>
        <v>1</v>
      </c>
      <c r="F496" s="100"/>
      <c r="G496" s="100"/>
      <c r="H496" s="107" t="str">
        <f t="shared" si="99"/>
        <v/>
      </c>
      <c r="I496" s="108" t="str">
        <f>IF(D496="","",VLOOKUP(D496,ENTRANTS!$A$1:$H$1000,2,0))</f>
        <v/>
      </c>
      <c r="J496" s="108" t="str">
        <f>IF(D496="","",VLOOKUP(D496,ENTRANTS!$A$1:$H$1000,3,0))</f>
        <v/>
      </c>
      <c r="K496" s="103" t="str">
        <f>IF(D496="","",LEFT(VLOOKUP(D496,ENTRANTS!$A$1:$H$1000,5,0),1))</f>
        <v/>
      </c>
      <c r="L496" s="103" t="str">
        <f>IF(D496="","",COUNTIF($K$2:K496,K496))</f>
        <v/>
      </c>
      <c r="M496" s="103" t="str">
        <f>IF(D496="","",VLOOKUP(D496,ENTRANTS!$A$1:$H$1000,4,0))</f>
        <v/>
      </c>
      <c r="N496" s="103" t="str">
        <f>IF(D496="","",COUNTIF($M$2:M496,M496))</f>
        <v/>
      </c>
      <c r="O496" s="108" t="str">
        <f>IF(D496="","",VLOOKUP(D496,ENTRANTS!$A$1:$H$1000,6,0))</f>
        <v/>
      </c>
      <c r="P496" s="86" t="str">
        <f t="shared" si="100"/>
        <v/>
      </c>
      <c r="Q496" s="31"/>
      <c r="R496" s="3" t="str">
        <f t="shared" si="101"/>
        <v/>
      </c>
      <c r="S496" s="4" t="str">
        <f>IF(D496="","",COUNTIF($R$2:R496,R496))</f>
        <v/>
      </c>
      <c r="T496" s="5" t="str">
        <f t="shared" si="105"/>
        <v/>
      </c>
      <c r="U496" s="35" t="str">
        <f>IF(AND(S496=4,K496="M",NOT(O496="Unattached")),SUMIF(R$2:R496,R496,L$2:L496),"")</f>
        <v/>
      </c>
      <c r="V496" s="5" t="str">
        <f t="shared" si="106"/>
        <v/>
      </c>
      <c r="W496" s="35" t="str">
        <f>IF(AND(S496=3,K496="F",NOT(O496="Unattached")),SUMIF(R$2:R496,R496,L$2:L496),"")</f>
        <v/>
      </c>
      <c r="X496" s="6" t="str">
        <f t="shared" si="97"/>
        <v/>
      </c>
      <c r="Y496" s="6" t="str">
        <f t="shared" si="102"/>
        <v/>
      </c>
      <c r="Z496" s="33" t="str">
        <f t="shared" si="98"/>
        <v xml:space="preserve"> </v>
      </c>
      <c r="AA496" s="33" t="str">
        <f>IF(K496="M",IF(S496&lt;&gt;4,"",VLOOKUP(CONCATENATE(R496," ",(S496-3)),$Z$2:AD496,5,0)),IF(S496&lt;&gt;3,"",VLOOKUP(CONCATENATE(R496," ",(S496-2)),$Z$2:AD496,5,0)))</f>
        <v/>
      </c>
      <c r="AB496" s="33" t="str">
        <f>IF(K496="M",IF(S496&lt;&gt;4,"",VLOOKUP(CONCATENATE(R496," ",(S496-2)),$Z$2:AD496,5,0)),IF(S496&lt;&gt;3,"",VLOOKUP(CONCATENATE(R496," ",(S496-1)),$Z$2:AD496,5,0)))</f>
        <v/>
      </c>
      <c r="AC496" s="33" t="str">
        <f>IF(K496="M",IF(S496&lt;&gt;4,"",VLOOKUP(CONCATENATE(R496," ",(S496-1)),$Z$2:AD496,5,0)),IF(S496&lt;&gt;3,"",VLOOKUP(CONCATENATE(R496," ",(S496)),$Z$2:AD496,5,0)))</f>
        <v/>
      </c>
      <c r="AD496" s="33" t="str">
        <f t="shared" si="103"/>
        <v/>
      </c>
    </row>
    <row r="497" spans="1:30" x14ac:dyDescent="0.25">
      <c r="A497" s="65" t="str">
        <f t="shared" si="95"/>
        <v/>
      </c>
      <c r="B497" s="65" t="str">
        <f t="shared" si="96"/>
        <v/>
      </c>
      <c r="C497" s="103">
        <v>496</v>
      </c>
      <c r="D497" s="99"/>
      <c r="E497" s="100">
        <f t="shared" si="104"/>
        <v>1</v>
      </c>
      <c r="F497" s="100"/>
      <c r="G497" s="100"/>
      <c r="H497" s="107" t="str">
        <f t="shared" si="99"/>
        <v/>
      </c>
      <c r="I497" s="108" t="str">
        <f>IF(D497="","",VLOOKUP(D497,ENTRANTS!$A$1:$H$1000,2,0))</f>
        <v/>
      </c>
      <c r="J497" s="108" t="str">
        <f>IF(D497="","",VLOOKUP(D497,ENTRANTS!$A$1:$H$1000,3,0))</f>
        <v/>
      </c>
      <c r="K497" s="103" t="str">
        <f>IF(D497="","",LEFT(VLOOKUP(D497,ENTRANTS!$A$1:$H$1000,5,0),1))</f>
        <v/>
      </c>
      <c r="L497" s="103" t="str">
        <f>IF(D497="","",COUNTIF($K$2:K497,K497))</f>
        <v/>
      </c>
      <c r="M497" s="103" t="str">
        <f>IF(D497="","",VLOOKUP(D497,ENTRANTS!$A$1:$H$1000,4,0))</f>
        <v/>
      </c>
      <c r="N497" s="103" t="str">
        <f>IF(D497="","",COUNTIF($M$2:M497,M497))</f>
        <v/>
      </c>
      <c r="O497" s="108" t="str">
        <f>IF(D497="","",VLOOKUP(D497,ENTRANTS!$A$1:$H$1000,6,0))</f>
        <v/>
      </c>
      <c r="P497" s="86" t="str">
        <f t="shared" si="100"/>
        <v/>
      </c>
      <c r="Q497" s="31"/>
      <c r="R497" s="3" t="str">
        <f t="shared" si="101"/>
        <v/>
      </c>
      <c r="S497" s="4" t="str">
        <f>IF(D497="","",COUNTIF($R$2:R497,R497))</f>
        <v/>
      </c>
      <c r="T497" s="5" t="str">
        <f t="shared" si="105"/>
        <v/>
      </c>
      <c r="U497" s="35" t="str">
        <f>IF(AND(S497=4,K497="M",NOT(O497="Unattached")),SUMIF(R$2:R497,R497,L$2:L497),"")</f>
        <v/>
      </c>
      <c r="V497" s="5" t="str">
        <f t="shared" si="106"/>
        <v/>
      </c>
      <c r="W497" s="35" t="str">
        <f>IF(AND(S497=3,K497="F",NOT(O497="Unattached")),SUMIF(R$2:R497,R497,L$2:L497),"")</f>
        <v/>
      </c>
      <c r="X497" s="6" t="str">
        <f t="shared" si="97"/>
        <v/>
      </c>
      <c r="Y497" s="6" t="str">
        <f t="shared" si="102"/>
        <v/>
      </c>
      <c r="Z497" s="33" t="str">
        <f t="shared" si="98"/>
        <v xml:space="preserve"> </v>
      </c>
      <c r="AA497" s="33" t="str">
        <f>IF(K497="M",IF(S497&lt;&gt;4,"",VLOOKUP(CONCATENATE(R497," ",(S497-3)),$Z$2:AD497,5,0)),IF(S497&lt;&gt;3,"",VLOOKUP(CONCATENATE(R497," ",(S497-2)),$Z$2:AD497,5,0)))</f>
        <v/>
      </c>
      <c r="AB497" s="33" t="str">
        <f>IF(K497="M",IF(S497&lt;&gt;4,"",VLOOKUP(CONCATENATE(R497," ",(S497-2)),$Z$2:AD497,5,0)),IF(S497&lt;&gt;3,"",VLOOKUP(CONCATENATE(R497," ",(S497-1)),$Z$2:AD497,5,0)))</f>
        <v/>
      </c>
      <c r="AC497" s="33" t="str">
        <f>IF(K497="M",IF(S497&lt;&gt;4,"",VLOOKUP(CONCATENATE(R497," ",(S497-1)),$Z$2:AD497,5,0)),IF(S497&lt;&gt;3,"",VLOOKUP(CONCATENATE(R497," ",(S497)),$Z$2:AD497,5,0)))</f>
        <v/>
      </c>
      <c r="AD497" s="33" t="str">
        <f t="shared" si="103"/>
        <v/>
      </c>
    </row>
    <row r="498" spans="1:30" x14ac:dyDescent="0.25">
      <c r="A498" s="65" t="str">
        <f t="shared" si="95"/>
        <v/>
      </c>
      <c r="B498" s="65" t="str">
        <f t="shared" si="96"/>
        <v/>
      </c>
      <c r="C498" s="103">
        <v>497</v>
      </c>
      <c r="D498" s="99"/>
      <c r="E498" s="100">
        <f t="shared" si="104"/>
        <v>1</v>
      </c>
      <c r="F498" s="100"/>
      <c r="G498" s="100"/>
      <c r="H498" s="107" t="str">
        <f t="shared" si="99"/>
        <v/>
      </c>
      <c r="I498" s="108" t="str">
        <f>IF(D498="","",VLOOKUP(D498,ENTRANTS!$A$1:$H$1000,2,0))</f>
        <v/>
      </c>
      <c r="J498" s="108" t="str">
        <f>IF(D498="","",VLOOKUP(D498,ENTRANTS!$A$1:$H$1000,3,0))</f>
        <v/>
      </c>
      <c r="K498" s="103" t="str">
        <f>IF(D498="","",LEFT(VLOOKUP(D498,ENTRANTS!$A$1:$H$1000,5,0),1))</f>
        <v/>
      </c>
      <c r="L498" s="103" t="str">
        <f>IF(D498="","",COUNTIF($K$2:K498,K498))</f>
        <v/>
      </c>
      <c r="M498" s="103" t="str">
        <f>IF(D498="","",VLOOKUP(D498,ENTRANTS!$A$1:$H$1000,4,0))</f>
        <v/>
      </c>
      <c r="N498" s="103" t="str">
        <f>IF(D498="","",COUNTIF($M$2:M498,M498))</f>
        <v/>
      </c>
      <c r="O498" s="108" t="str">
        <f>IF(D498="","",VLOOKUP(D498,ENTRANTS!$A$1:$H$1000,6,0))</f>
        <v/>
      </c>
      <c r="P498" s="86" t="str">
        <f t="shared" si="100"/>
        <v/>
      </c>
      <c r="Q498" s="31"/>
      <c r="R498" s="3" t="str">
        <f t="shared" si="101"/>
        <v/>
      </c>
      <c r="S498" s="4" t="str">
        <f>IF(D498="","",COUNTIF($R$2:R498,R498))</f>
        <v/>
      </c>
      <c r="T498" s="5" t="str">
        <f t="shared" si="105"/>
        <v/>
      </c>
      <c r="U498" s="35" t="str">
        <f>IF(AND(S498=4,K498="M",NOT(O498="Unattached")),SUMIF(R$2:R498,R498,L$2:L498),"")</f>
        <v/>
      </c>
      <c r="V498" s="5" t="str">
        <f t="shared" si="106"/>
        <v/>
      </c>
      <c r="W498" s="35" t="str">
        <f>IF(AND(S498=3,K498="F",NOT(O498="Unattached")),SUMIF(R$2:R498,R498,L$2:L498),"")</f>
        <v/>
      </c>
      <c r="X498" s="6" t="str">
        <f t="shared" si="97"/>
        <v/>
      </c>
      <c r="Y498" s="6" t="str">
        <f t="shared" si="102"/>
        <v/>
      </c>
      <c r="Z498" s="33" t="str">
        <f t="shared" si="98"/>
        <v xml:space="preserve"> </v>
      </c>
      <c r="AA498" s="33" t="str">
        <f>IF(K498="M",IF(S498&lt;&gt;4,"",VLOOKUP(CONCATENATE(R498," ",(S498-3)),$Z$2:AD498,5,0)),IF(S498&lt;&gt;3,"",VLOOKUP(CONCATENATE(R498," ",(S498-2)),$Z$2:AD498,5,0)))</f>
        <v/>
      </c>
      <c r="AB498" s="33" t="str">
        <f>IF(K498="M",IF(S498&lt;&gt;4,"",VLOOKUP(CONCATENATE(R498," ",(S498-2)),$Z$2:AD498,5,0)),IF(S498&lt;&gt;3,"",VLOOKUP(CONCATENATE(R498," ",(S498-1)),$Z$2:AD498,5,0)))</f>
        <v/>
      </c>
      <c r="AC498" s="33" t="str">
        <f>IF(K498="M",IF(S498&lt;&gt;4,"",VLOOKUP(CONCATENATE(R498," ",(S498-1)),$Z$2:AD498,5,0)),IF(S498&lt;&gt;3,"",VLOOKUP(CONCATENATE(R498," ",(S498)),$Z$2:AD498,5,0)))</f>
        <v/>
      </c>
      <c r="AD498" s="33" t="str">
        <f t="shared" si="103"/>
        <v/>
      </c>
    </row>
    <row r="499" spans="1:30" x14ac:dyDescent="0.25">
      <c r="A499" s="65" t="str">
        <f t="shared" si="95"/>
        <v/>
      </c>
      <c r="B499" s="65" t="str">
        <f t="shared" si="96"/>
        <v/>
      </c>
      <c r="C499" s="103">
        <v>498</v>
      </c>
      <c r="D499" s="99"/>
      <c r="E499" s="100">
        <f t="shared" si="104"/>
        <v>1</v>
      </c>
      <c r="F499" s="100"/>
      <c r="G499" s="100"/>
      <c r="H499" s="107" t="str">
        <f t="shared" si="99"/>
        <v/>
      </c>
      <c r="I499" s="108" t="str">
        <f>IF(D499="","",VLOOKUP(D499,ENTRANTS!$A$1:$H$1000,2,0))</f>
        <v/>
      </c>
      <c r="J499" s="108" t="str">
        <f>IF(D499="","",VLOOKUP(D499,ENTRANTS!$A$1:$H$1000,3,0))</f>
        <v/>
      </c>
      <c r="K499" s="103" t="str">
        <f>IF(D499="","",LEFT(VLOOKUP(D499,ENTRANTS!$A$1:$H$1000,5,0),1))</f>
        <v/>
      </c>
      <c r="L499" s="103" t="str">
        <f>IF(D499="","",COUNTIF($K$2:K499,K499))</f>
        <v/>
      </c>
      <c r="M499" s="103" t="str">
        <f>IF(D499="","",VLOOKUP(D499,ENTRANTS!$A$1:$H$1000,4,0))</f>
        <v/>
      </c>
      <c r="N499" s="103" t="str">
        <f>IF(D499="","",COUNTIF($M$2:M499,M499))</f>
        <v/>
      </c>
      <c r="O499" s="108" t="str">
        <f>IF(D499="","",VLOOKUP(D499,ENTRANTS!$A$1:$H$1000,6,0))</f>
        <v/>
      </c>
      <c r="P499" s="86" t="str">
        <f t="shared" si="100"/>
        <v/>
      </c>
      <c r="Q499" s="31"/>
      <c r="R499" s="3" t="str">
        <f t="shared" si="101"/>
        <v/>
      </c>
      <c r="S499" s="4" t="str">
        <f>IF(D499="","",COUNTIF($R$2:R499,R499))</f>
        <v/>
      </c>
      <c r="T499" s="5" t="str">
        <f t="shared" si="105"/>
        <v/>
      </c>
      <c r="U499" s="35" t="str">
        <f>IF(AND(S499=4,K499="M",NOT(O499="Unattached")),SUMIF(R$2:R499,R499,L$2:L499),"")</f>
        <v/>
      </c>
      <c r="V499" s="5" t="str">
        <f t="shared" si="106"/>
        <v/>
      </c>
      <c r="W499" s="35" t="str">
        <f>IF(AND(S499=3,K499="F",NOT(O499="Unattached")),SUMIF(R$2:R499,R499,L$2:L499),"")</f>
        <v/>
      </c>
      <c r="X499" s="6" t="str">
        <f t="shared" si="97"/>
        <v/>
      </c>
      <c r="Y499" s="6" t="str">
        <f t="shared" si="102"/>
        <v/>
      </c>
      <c r="Z499" s="33" t="str">
        <f t="shared" si="98"/>
        <v xml:space="preserve"> </v>
      </c>
      <c r="AA499" s="33" t="str">
        <f>IF(K499="M",IF(S499&lt;&gt;4,"",VLOOKUP(CONCATENATE(R499," ",(S499-3)),$Z$2:AD499,5,0)),IF(S499&lt;&gt;3,"",VLOOKUP(CONCATENATE(R499," ",(S499-2)),$Z$2:AD499,5,0)))</f>
        <v/>
      </c>
      <c r="AB499" s="33" t="str">
        <f>IF(K499="M",IF(S499&lt;&gt;4,"",VLOOKUP(CONCATENATE(R499," ",(S499-2)),$Z$2:AD499,5,0)),IF(S499&lt;&gt;3,"",VLOOKUP(CONCATENATE(R499," ",(S499-1)),$Z$2:AD499,5,0)))</f>
        <v/>
      </c>
      <c r="AC499" s="33" t="str">
        <f>IF(K499="M",IF(S499&lt;&gt;4,"",VLOOKUP(CONCATENATE(R499," ",(S499-1)),$Z$2:AD499,5,0)),IF(S499&lt;&gt;3,"",VLOOKUP(CONCATENATE(R499," ",(S499)),$Z$2:AD499,5,0)))</f>
        <v/>
      </c>
      <c r="AD499" s="33" t="str">
        <f t="shared" si="103"/>
        <v/>
      </c>
    </row>
    <row r="500" spans="1:30" x14ac:dyDescent="0.25">
      <c r="A500" s="65" t="str">
        <f t="shared" si="95"/>
        <v/>
      </c>
      <c r="B500" s="65" t="str">
        <f t="shared" si="96"/>
        <v/>
      </c>
      <c r="C500" s="103">
        <v>499</v>
      </c>
      <c r="D500" s="99"/>
      <c r="E500" s="100">
        <f t="shared" si="104"/>
        <v>1</v>
      </c>
      <c r="F500" s="100"/>
      <c r="G500" s="100"/>
      <c r="H500" s="107" t="str">
        <f t="shared" si="99"/>
        <v/>
      </c>
      <c r="I500" s="108" t="str">
        <f>IF(D500="","",VLOOKUP(D500,ENTRANTS!$A$1:$H$1000,2,0))</f>
        <v/>
      </c>
      <c r="J500" s="108" t="str">
        <f>IF(D500="","",VLOOKUP(D500,ENTRANTS!$A$1:$H$1000,3,0))</f>
        <v/>
      </c>
      <c r="K500" s="103" t="str">
        <f>IF(D500="","",LEFT(VLOOKUP(D500,ENTRANTS!$A$1:$H$1000,5,0),1))</f>
        <v/>
      </c>
      <c r="L500" s="103" t="str">
        <f>IF(D500="","",COUNTIF($K$2:K500,K500))</f>
        <v/>
      </c>
      <c r="M500" s="103" t="str">
        <f>IF(D500="","",VLOOKUP(D500,ENTRANTS!$A$1:$H$1000,4,0))</f>
        <v/>
      </c>
      <c r="N500" s="103" t="str">
        <f>IF(D500="","",COUNTIF($M$2:M500,M500))</f>
        <v/>
      </c>
      <c r="O500" s="108" t="str">
        <f>IF(D500="","",VLOOKUP(D500,ENTRANTS!$A$1:$H$1000,6,0))</f>
        <v/>
      </c>
      <c r="P500" s="86" t="str">
        <f t="shared" si="100"/>
        <v/>
      </c>
      <c r="Q500" s="31"/>
      <c r="R500" s="3" t="str">
        <f t="shared" si="101"/>
        <v/>
      </c>
      <c r="S500" s="4" t="str">
        <f>IF(D500="","",COUNTIF($R$2:R500,R500))</f>
        <v/>
      </c>
      <c r="T500" s="5" t="str">
        <f t="shared" si="105"/>
        <v/>
      </c>
      <c r="U500" s="35" t="str">
        <f>IF(AND(S500=4,K500="M",NOT(O500="Unattached")),SUMIF(R$2:R500,R500,L$2:L500),"")</f>
        <v/>
      </c>
      <c r="V500" s="5" t="str">
        <f t="shared" si="106"/>
        <v/>
      </c>
      <c r="W500" s="35" t="str">
        <f>IF(AND(S500=3,K500="F",NOT(O500="Unattached")),SUMIF(R$2:R500,R500,L$2:L500),"")</f>
        <v/>
      </c>
      <c r="X500" s="6" t="str">
        <f t="shared" si="97"/>
        <v/>
      </c>
      <c r="Y500" s="6" t="str">
        <f t="shared" si="102"/>
        <v/>
      </c>
      <c r="Z500" s="33" t="str">
        <f t="shared" si="98"/>
        <v xml:space="preserve"> </v>
      </c>
      <c r="AA500" s="33" t="str">
        <f>IF(K500="M",IF(S500&lt;&gt;4,"",VLOOKUP(CONCATENATE(R500," ",(S500-3)),$Z$2:AD500,5,0)),IF(S500&lt;&gt;3,"",VLOOKUP(CONCATENATE(R500," ",(S500-2)),$Z$2:AD500,5,0)))</f>
        <v/>
      </c>
      <c r="AB500" s="33" t="str">
        <f>IF(K500="M",IF(S500&lt;&gt;4,"",VLOOKUP(CONCATENATE(R500," ",(S500-2)),$Z$2:AD500,5,0)),IF(S500&lt;&gt;3,"",VLOOKUP(CONCATENATE(R500," ",(S500-1)),$Z$2:AD500,5,0)))</f>
        <v/>
      </c>
      <c r="AC500" s="33" t="str">
        <f>IF(K500="M",IF(S500&lt;&gt;4,"",VLOOKUP(CONCATENATE(R500," ",(S500-1)),$Z$2:AD500,5,0)),IF(S500&lt;&gt;3,"",VLOOKUP(CONCATENATE(R500," ",(S500)),$Z$2:AD500,5,0)))</f>
        <v/>
      </c>
      <c r="AD500" s="33" t="str">
        <f t="shared" si="103"/>
        <v/>
      </c>
    </row>
    <row r="501" spans="1:30" x14ac:dyDescent="0.25">
      <c r="A501" s="65" t="str">
        <f t="shared" si="95"/>
        <v/>
      </c>
      <c r="B501" s="65" t="str">
        <f t="shared" si="96"/>
        <v/>
      </c>
      <c r="C501" s="103">
        <v>500</v>
      </c>
      <c r="D501" s="99"/>
      <c r="E501" s="100">
        <f t="shared" si="104"/>
        <v>1</v>
      </c>
      <c r="F501" s="100"/>
      <c r="G501" s="100"/>
      <c r="H501" s="107" t="str">
        <f t="shared" si="99"/>
        <v/>
      </c>
      <c r="I501" s="108" t="str">
        <f>IF(D501="","",VLOOKUP(D501,ENTRANTS!$A$1:$H$1000,2,0))</f>
        <v/>
      </c>
      <c r="J501" s="108" t="str">
        <f>IF(D501="","",VLOOKUP(D501,ENTRANTS!$A$1:$H$1000,3,0))</f>
        <v/>
      </c>
      <c r="K501" s="103" t="str">
        <f>IF(D501="","",LEFT(VLOOKUP(D501,ENTRANTS!$A$1:$H$1000,5,0),1))</f>
        <v/>
      </c>
      <c r="L501" s="103" t="str">
        <f>IF(D501="","",COUNTIF($K$2:K501,K501))</f>
        <v/>
      </c>
      <c r="M501" s="103" t="str">
        <f>IF(D501="","",VLOOKUP(D501,ENTRANTS!$A$1:$H$1000,4,0))</f>
        <v/>
      </c>
      <c r="N501" s="103" t="str">
        <f>IF(D501="","",COUNTIF($M$2:M501,M501))</f>
        <v/>
      </c>
      <c r="O501" s="108" t="str">
        <f>IF(D501="","",VLOOKUP(D501,ENTRANTS!$A$1:$H$1000,6,0))</f>
        <v/>
      </c>
      <c r="P501" s="86" t="str">
        <f t="shared" si="100"/>
        <v/>
      </c>
      <c r="Q501" s="31"/>
      <c r="R501" s="3" t="str">
        <f t="shared" si="101"/>
        <v/>
      </c>
      <c r="S501" s="4" t="str">
        <f>IF(D501="","",COUNTIF($R$2:R501,R501))</f>
        <v/>
      </c>
      <c r="T501" s="5" t="str">
        <f t="shared" si="105"/>
        <v/>
      </c>
      <c r="U501" s="35" t="str">
        <f>IF(AND(S501=4,K501="M",NOT(O501="Unattached")),SUMIF(R$2:R501,R501,L$2:L501),"")</f>
        <v/>
      </c>
      <c r="V501" s="5" t="str">
        <f t="shared" si="106"/>
        <v/>
      </c>
      <c r="W501" s="35" t="str">
        <f>IF(AND(S501=3,K501="F",NOT(O501="Unattached")),SUMIF(R$2:R501,R501,L$2:L501),"")</f>
        <v/>
      </c>
      <c r="X501" s="6" t="str">
        <f t="shared" si="97"/>
        <v/>
      </c>
      <c r="Y501" s="6" t="str">
        <f t="shared" si="102"/>
        <v/>
      </c>
      <c r="Z501" s="33" t="str">
        <f t="shared" si="98"/>
        <v xml:space="preserve"> </v>
      </c>
      <c r="AA501" s="33" t="str">
        <f>IF(K501="M",IF(S501&lt;&gt;4,"",VLOOKUP(CONCATENATE(R501," ",(S501-3)),$Z$2:AD501,5,0)),IF(S501&lt;&gt;3,"",VLOOKUP(CONCATENATE(R501," ",(S501-2)),$Z$2:AD501,5,0)))</f>
        <v/>
      </c>
      <c r="AB501" s="33" t="str">
        <f>IF(K501="M",IF(S501&lt;&gt;4,"",VLOOKUP(CONCATENATE(R501," ",(S501-2)),$Z$2:AD501,5,0)),IF(S501&lt;&gt;3,"",VLOOKUP(CONCATENATE(R501," ",(S501-1)),$Z$2:AD501,5,0)))</f>
        <v/>
      </c>
      <c r="AC501" s="33" t="str">
        <f>IF(K501="M",IF(S501&lt;&gt;4,"",VLOOKUP(CONCATENATE(R501," ",(S501-1)),$Z$2:AD501,5,0)),IF(S501&lt;&gt;3,"",VLOOKUP(CONCATENATE(R501," ",(S501)),$Z$2:AD501,5,0)))</f>
        <v/>
      </c>
      <c r="AD501" s="33" t="str">
        <f t="shared" si="103"/>
        <v/>
      </c>
    </row>
    <row r="502" spans="1:30" x14ac:dyDescent="0.25">
      <c r="A502" s="65" t="str">
        <f t="shared" si="95"/>
        <v/>
      </c>
      <c r="B502" s="65" t="str">
        <f t="shared" si="96"/>
        <v/>
      </c>
      <c r="C502" s="103">
        <v>501</v>
      </c>
      <c r="D502" s="99"/>
      <c r="E502" s="100">
        <f t="shared" si="104"/>
        <v>1</v>
      </c>
      <c r="F502" s="100"/>
      <c r="G502" s="100"/>
      <c r="H502" s="107" t="str">
        <f t="shared" si="99"/>
        <v/>
      </c>
      <c r="I502" s="108" t="str">
        <f>IF(D502="","",VLOOKUP(D502,ENTRANTS!$A$1:$H$1000,2,0))</f>
        <v/>
      </c>
      <c r="J502" s="108" t="str">
        <f>IF(D502="","",VLOOKUP(D502,ENTRANTS!$A$1:$H$1000,3,0))</f>
        <v/>
      </c>
      <c r="K502" s="103" t="str">
        <f>IF(D502="","",LEFT(VLOOKUP(D502,ENTRANTS!$A$1:$H$1000,5,0),1))</f>
        <v/>
      </c>
      <c r="L502" s="103" t="str">
        <f>IF(D502="","",COUNTIF($K$2:K502,K502))</f>
        <v/>
      </c>
      <c r="M502" s="103" t="str">
        <f>IF(D502="","",VLOOKUP(D502,ENTRANTS!$A$1:$H$1000,4,0))</f>
        <v/>
      </c>
      <c r="N502" s="103" t="str">
        <f>IF(D502="","",COUNTIF($M$2:M502,M502))</f>
        <v/>
      </c>
      <c r="O502" s="108" t="str">
        <f>IF(D502="","",VLOOKUP(D502,ENTRANTS!$A$1:$H$1000,6,0))</f>
        <v/>
      </c>
      <c r="P502" s="86" t="str">
        <f t="shared" si="100"/>
        <v/>
      </c>
      <c r="Q502" s="31"/>
      <c r="R502" s="3" t="str">
        <f t="shared" si="101"/>
        <v/>
      </c>
      <c r="S502" s="4" t="str">
        <f>IF(D502="","",COUNTIF($R$2:R502,R502))</f>
        <v/>
      </c>
      <c r="T502" s="5" t="str">
        <f t="shared" si="105"/>
        <v/>
      </c>
      <c r="U502" s="35" t="str">
        <f>IF(AND(S502=4,K502="M",NOT(O502="Unattached")),SUMIF(R$2:R502,R502,L$2:L502),"")</f>
        <v/>
      </c>
      <c r="V502" s="5" t="str">
        <f t="shared" si="106"/>
        <v/>
      </c>
      <c r="W502" s="35" t="str">
        <f>IF(AND(S502=3,K502="F",NOT(O502="Unattached")),SUMIF(R$2:R502,R502,L$2:L502),"")</f>
        <v/>
      </c>
      <c r="X502" s="6" t="str">
        <f t="shared" si="97"/>
        <v/>
      </c>
      <c r="Y502" s="6" t="str">
        <f t="shared" si="102"/>
        <v/>
      </c>
      <c r="Z502" s="33" t="str">
        <f t="shared" si="98"/>
        <v xml:space="preserve"> </v>
      </c>
      <c r="AA502" s="33" t="str">
        <f>IF(K502="M",IF(S502&lt;&gt;4,"",VLOOKUP(CONCATENATE(R502," ",(S502-3)),$Z$2:AD502,5,0)),IF(S502&lt;&gt;3,"",VLOOKUP(CONCATENATE(R502," ",(S502-2)),$Z$2:AD502,5,0)))</f>
        <v/>
      </c>
      <c r="AB502" s="33" t="str">
        <f>IF(K502="M",IF(S502&lt;&gt;4,"",VLOOKUP(CONCATENATE(R502," ",(S502-2)),$Z$2:AD502,5,0)),IF(S502&lt;&gt;3,"",VLOOKUP(CONCATENATE(R502," ",(S502-1)),$Z$2:AD502,5,0)))</f>
        <v/>
      </c>
      <c r="AC502" s="33" t="str">
        <f>IF(K502="M",IF(S502&lt;&gt;4,"",VLOOKUP(CONCATENATE(R502," ",(S502-1)),$Z$2:AD502,5,0)),IF(S502&lt;&gt;3,"",VLOOKUP(CONCATENATE(R502," ",(S502)),$Z$2:AD502,5,0)))</f>
        <v/>
      </c>
      <c r="AD502" s="33" t="str">
        <f t="shared" si="103"/>
        <v/>
      </c>
    </row>
    <row r="503" spans="1:30" x14ac:dyDescent="0.25">
      <c r="A503" s="65" t="str">
        <f t="shared" si="95"/>
        <v/>
      </c>
      <c r="B503" s="65" t="str">
        <f t="shared" si="96"/>
        <v/>
      </c>
      <c r="C503" s="103">
        <v>502</v>
      </c>
      <c r="D503" s="99"/>
      <c r="E503" s="100">
        <f t="shared" si="104"/>
        <v>1</v>
      </c>
      <c r="F503" s="100"/>
      <c r="G503" s="100"/>
      <c r="H503" s="107" t="str">
        <f t="shared" si="99"/>
        <v/>
      </c>
      <c r="I503" s="108" t="str">
        <f>IF(D503="","",VLOOKUP(D503,ENTRANTS!$A$1:$H$1000,2,0))</f>
        <v/>
      </c>
      <c r="J503" s="108" t="str">
        <f>IF(D503="","",VLOOKUP(D503,ENTRANTS!$A$1:$H$1000,3,0))</f>
        <v/>
      </c>
      <c r="K503" s="103" t="str">
        <f>IF(D503="","",LEFT(VLOOKUP(D503,ENTRANTS!$A$1:$H$1000,5,0),1))</f>
        <v/>
      </c>
      <c r="L503" s="103" t="str">
        <f>IF(D503="","",COUNTIF($K$2:K503,K503))</f>
        <v/>
      </c>
      <c r="M503" s="103" t="str">
        <f>IF(D503="","",VLOOKUP(D503,ENTRANTS!$A$1:$H$1000,4,0))</f>
        <v/>
      </c>
      <c r="N503" s="103" t="str">
        <f>IF(D503="","",COUNTIF($M$2:M503,M503))</f>
        <v/>
      </c>
      <c r="O503" s="108" t="str">
        <f>IF(D503="","",VLOOKUP(D503,ENTRANTS!$A$1:$H$1000,6,0))</f>
        <v/>
      </c>
      <c r="P503" s="86" t="str">
        <f t="shared" si="100"/>
        <v/>
      </c>
      <c r="Q503" s="31"/>
      <c r="R503" s="3" t="str">
        <f t="shared" si="101"/>
        <v/>
      </c>
      <c r="S503" s="4" t="str">
        <f>IF(D503="","",COUNTIF($R$2:R503,R503))</f>
        <v/>
      </c>
      <c r="T503" s="5" t="str">
        <f t="shared" si="105"/>
        <v/>
      </c>
      <c r="U503" s="35" t="str">
        <f>IF(AND(S503=4,K503="M",NOT(O503="Unattached")),SUMIF(R$2:R503,R503,L$2:L503),"")</f>
        <v/>
      </c>
      <c r="V503" s="5" t="str">
        <f t="shared" si="106"/>
        <v/>
      </c>
      <c r="W503" s="35" t="str">
        <f>IF(AND(S503=3,K503="F",NOT(O503="Unattached")),SUMIF(R$2:R503,R503,L$2:L503),"")</f>
        <v/>
      </c>
      <c r="X503" s="6" t="str">
        <f t="shared" si="97"/>
        <v/>
      </c>
      <c r="Y503" s="6" t="str">
        <f t="shared" si="102"/>
        <v/>
      </c>
      <c r="Z503" s="33" t="str">
        <f t="shared" si="98"/>
        <v xml:space="preserve"> </v>
      </c>
      <c r="AA503" s="33" t="str">
        <f>IF(K503="M",IF(S503&lt;&gt;4,"",VLOOKUP(CONCATENATE(R503," ",(S503-3)),$Z$2:AD503,5,0)),IF(S503&lt;&gt;3,"",VLOOKUP(CONCATENATE(R503," ",(S503-2)),$Z$2:AD503,5,0)))</f>
        <v/>
      </c>
      <c r="AB503" s="33" t="str">
        <f>IF(K503="M",IF(S503&lt;&gt;4,"",VLOOKUP(CONCATENATE(R503," ",(S503-2)),$Z$2:AD503,5,0)),IF(S503&lt;&gt;3,"",VLOOKUP(CONCATENATE(R503," ",(S503-1)),$Z$2:AD503,5,0)))</f>
        <v/>
      </c>
      <c r="AC503" s="33" t="str">
        <f>IF(K503="M",IF(S503&lt;&gt;4,"",VLOOKUP(CONCATENATE(R503," ",(S503-1)),$Z$2:AD503,5,0)),IF(S503&lt;&gt;3,"",VLOOKUP(CONCATENATE(R503," ",(S503)),$Z$2:AD503,5,0)))</f>
        <v/>
      </c>
      <c r="AD503" s="33" t="str">
        <f t="shared" si="103"/>
        <v/>
      </c>
    </row>
    <row r="504" spans="1:30" x14ac:dyDescent="0.25">
      <c r="A504" s="65" t="str">
        <f t="shared" si="95"/>
        <v/>
      </c>
      <c r="B504" s="65" t="str">
        <f t="shared" si="96"/>
        <v/>
      </c>
      <c r="C504" s="103">
        <v>503</v>
      </c>
      <c r="D504" s="99"/>
      <c r="E504" s="100">
        <f t="shared" si="104"/>
        <v>1</v>
      </c>
      <c r="F504" s="100"/>
      <c r="G504" s="100"/>
      <c r="H504" s="107" t="str">
        <f t="shared" si="99"/>
        <v/>
      </c>
      <c r="I504" s="108" t="str">
        <f>IF(D504="","",VLOOKUP(D504,ENTRANTS!$A$1:$H$1000,2,0))</f>
        <v/>
      </c>
      <c r="J504" s="108" t="str">
        <f>IF(D504="","",VLOOKUP(D504,ENTRANTS!$A$1:$H$1000,3,0))</f>
        <v/>
      </c>
      <c r="K504" s="103" t="str">
        <f>IF(D504="","",LEFT(VLOOKUP(D504,ENTRANTS!$A$1:$H$1000,5,0),1))</f>
        <v/>
      </c>
      <c r="L504" s="103" t="str">
        <f>IF(D504="","",COUNTIF($K$2:K504,K504))</f>
        <v/>
      </c>
      <c r="M504" s="103" t="str">
        <f>IF(D504="","",VLOOKUP(D504,ENTRANTS!$A$1:$H$1000,4,0))</f>
        <v/>
      </c>
      <c r="N504" s="103" t="str">
        <f>IF(D504="","",COUNTIF($M$2:M504,M504))</f>
        <v/>
      </c>
      <c r="O504" s="108" t="str">
        <f>IF(D504="","",VLOOKUP(D504,ENTRANTS!$A$1:$H$1000,6,0))</f>
        <v/>
      </c>
      <c r="P504" s="86" t="str">
        <f t="shared" si="100"/>
        <v/>
      </c>
      <c r="Q504" s="31"/>
      <c r="R504" s="3" t="str">
        <f t="shared" si="101"/>
        <v/>
      </c>
      <c r="S504" s="4" t="str">
        <f>IF(D504="","",COUNTIF($R$2:R504,R504))</f>
        <v/>
      </c>
      <c r="T504" s="5" t="str">
        <f t="shared" si="105"/>
        <v/>
      </c>
      <c r="U504" s="35" t="str">
        <f>IF(AND(S504=4,K504="M",NOT(O504="Unattached")),SUMIF(R$2:R504,R504,L$2:L504),"")</f>
        <v/>
      </c>
      <c r="V504" s="5" t="str">
        <f t="shared" si="106"/>
        <v/>
      </c>
      <c r="W504" s="35" t="str">
        <f>IF(AND(S504=3,K504="F",NOT(O504="Unattached")),SUMIF(R$2:R504,R504,L$2:L504),"")</f>
        <v/>
      </c>
      <c r="X504" s="6" t="str">
        <f t="shared" si="97"/>
        <v/>
      </c>
      <c r="Y504" s="6" t="str">
        <f t="shared" si="102"/>
        <v/>
      </c>
      <c r="Z504" s="33" t="str">
        <f t="shared" si="98"/>
        <v xml:space="preserve"> </v>
      </c>
      <c r="AA504" s="33" t="str">
        <f>IF(K504="M",IF(S504&lt;&gt;4,"",VLOOKUP(CONCATENATE(R504," ",(S504-3)),$Z$2:AD504,5,0)),IF(S504&lt;&gt;3,"",VLOOKUP(CONCATENATE(R504," ",(S504-2)),$Z$2:AD504,5,0)))</f>
        <v/>
      </c>
      <c r="AB504" s="33" t="str">
        <f>IF(K504="M",IF(S504&lt;&gt;4,"",VLOOKUP(CONCATENATE(R504," ",(S504-2)),$Z$2:AD504,5,0)),IF(S504&lt;&gt;3,"",VLOOKUP(CONCATENATE(R504," ",(S504-1)),$Z$2:AD504,5,0)))</f>
        <v/>
      </c>
      <c r="AC504" s="33" t="str">
        <f>IF(K504="M",IF(S504&lt;&gt;4,"",VLOOKUP(CONCATENATE(R504," ",(S504-1)),$Z$2:AD504,5,0)),IF(S504&lt;&gt;3,"",VLOOKUP(CONCATENATE(R504," ",(S504)),$Z$2:AD504,5,0)))</f>
        <v/>
      </c>
      <c r="AD504" s="33" t="str">
        <f t="shared" si="103"/>
        <v/>
      </c>
    </row>
    <row r="505" spans="1:30" x14ac:dyDescent="0.25">
      <c r="A505" s="65" t="str">
        <f t="shared" si="95"/>
        <v/>
      </c>
      <c r="B505" s="65" t="str">
        <f t="shared" si="96"/>
        <v/>
      </c>
      <c r="C505" s="103">
        <v>504</v>
      </c>
      <c r="D505" s="99"/>
      <c r="E505" s="100">
        <f t="shared" si="104"/>
        <v>1</v>
      </c>
      <c r="F505" s="100"/>
      <c r="G505" s="100"/>
      <c r="H505" s="107" t="str">
        <f t="shared" si="99"/>
        <v/>
      </c>
      <c r="I505" s="108" t="str">
        <f>IF(D505="","",VLOOKUP(D505,ENTRANTS!$A$1:$H$1000,2,0))</f>
        <v/>
      </c>
      <c r="J505" s="108" t="str">
        <f>IF(D505="","",VLOOKUP(D505,ENTRANTS!$A$1:$H$1000,3,0))</f>
        <v/>
      </c>
      <c r="K505" s="103" t="str">
        <f>IF(D505="","",LEFT(VLOOKUP(D505,ENTRANTS!$A$1:$H$1000,5,0),1))</f>
        <v/>
      </c>
      <c r="L505" s="103" t="str">
        <f>IF(D505="","",COUNTIF($K$2:K505,K505))</f>
        <v/>
      </c>
      <c r="M505" s="103" t="str">
        <f>IF(D505="","",VLOOKUP(D505,ENTRANTS!$A$1:$H$1000,4,0))</f>
        <v/>
      </c>
      <c r="N505" s="103" t="str">
        <f>IF(D505="","",COUNTIF($M$2:M505,M505))</f>
        <v/>
      </c>
      <c r="O505" s="108" t="str">
        <f>IF(D505="","",VLOOKUP(D505,ENTRANTS!$A$1:$H$1000,6,0))</f>
        <v/>
      </c>
      <c r="P505" s="86" t="str">
        <f t="shared" si="100"/>
        <v/>
      </c>
      <c r="Q505" s="31"/>
      <c r="R505" s="3" t="str">
        <f t="shared" si="101"/>
        <v/>
      </c>
      <c r="S505" s="4" t="str">
        <f>IF(D505="","",COUNTIF($R$2:R505,R505))</f>
        <v/>
      </c>
      <c r="T505" s="5" t="str">
        <f t="shared" si="105"/>
        <v/>
      </c>
      <c r="U505" s="35" t="str">
        <f>IF(AND(S505=4,K505="M",NOT(O505="Unattached")),SUMIF(R$2:R505,R505,L$2:L505),"")</f>
        <v/>
      </c>
      <c r="V505" s="5" t="str">
        <f t="shared" si="106"/>
        <v/>
      </c>
      <c r="W505" s="35" t="str">
        <f>IF(AND(S505=3,K505="F",NOT(O505="Unattached")),SUMIF(R$2:R505,R505,L$2:L505),"")</f>
        <v/>
      </c>
      <c r="X505" s="6" t="str">
        <f t="shared" si="97"/>
        <v/>
      </c>
      <c r="Y505" s="6" t="str">
        <f t="shared" si="102"/>
        <v/>
      </c>
      <c r="Z505" s="33" t="str">
        <f t="shared" si="98"/>
        <v xml:space="preserve"> </v>
      </c>
      <c r="AA505" s="33" t="str">
        <f>IF(K505="M",IF(S505&lt;&gt;4,"",VLOOKUP(CONCATENATE(R505," ",(S505-3)),$Z$2:AD505,5,0)),IF(S505&lt;&gt;3,"",VLOOKUP(CONCATENATE(R505," ",(S505-2)),$Z$2:AD505,5,0)))</f>
        <v/>
      </c>
      <c r="AB505" s="33" t="str">
        <f>IF(K505="M",IF(S505&lt;&gt;4,"",VLOOKUP(CONCATENATE(R505," ",(S505-2)),$Z$2:AD505,5,0)),IF(S505&lt;&gt;3,"",VLOOKUP(CONCATENATE(R505," ",(S505-1)),$Z$2:AD505,5,0)))</f>
        <v/>
      </c>
      <c r="AC505" s="33" t="str">
        <f>IF(K505="M",IF(S505&lt;&gt;4,"",VLOOKUP(CONCATENATE(R505," ",(S505-1)),$Z$2:AD505,5,0)),IF(S505&lt;&gt;3,"",VLOOKUP(CONCATENATE(R505," ",(S505)),$Z$2:AD505,5,0)))</f>
        <v/>
      </c>
      <c r="AD505" s="33" t="str">
        <f t="shared" si="103"/>
        <v/>
      </c>
    </row>
    <row r="506" spans="1:30" x14ac:dyDescent="0.25">
      <c r="A506" s="65" t="str">
        <f t="shared" si="95"/>
        <v/>
      </c>
      <c r="B506" s="65" t="str">
        <f t="shared" si="96"/>
        <v/>
      </c>
      <c r="C506" s="103">
        <v>505</v>
      </c>
      <c r="D506" s="99"/>
      <c r="E506" s="100">
        <f t="shared" si="104"/>
        <v>1</v>
      </c>
      <c r="F506" s="100"/>
      <c r="G506" s="100"/>
      <c r="H506" s="107" t="str">
        <f t="shared" si="99"/>
        <v/>
      </c>
      <c r="I506" s="108" t="str">
        <f>IF(D506="","",VLOOKUP(D506,ENTRANTS!$A$1:$H$1000,2,0))</f>
        <v/>
      </c>
      <c r="J506" s="108" t="str">
        <f>IF(D506="","",VLOOKUP(D506,ENTRANTS!$A$1:$H$1000,3,0))</f>
        <v/>
      </c>
      <c r="K506" s="103" t="str">
        <f>IF(D506="","",LEFT(VLOOKUP(D506,ENTRANTS!$A$1:$H$1000,5,0),1))</f>
        <v/>
      </c>
      <c r="L506" s="103" t="str">
        <f>IF(D506="","",COUNTIF($K$2:K506,K506))</f>
        <v/>
      </c>
      <c r="M506" s="103" t="str">
        <f>IF(D506="","",VLOOKUP(D506,ENTRANTS!$A$1:$H$1000,4,0))</f>
        <v/>
      </c>
      <c r="N506" s="103" t="str">
        <f>IF(D506="","",COUNTIF($M$2:M506,M506))</f>
        <v/>
      </c>
      <c r="O506" s="108" t="str">
        <f>IF(D506="","",VLOOKUP(D506,ENTRANTS!$A$1:$H$1000,6,0))</f>
        <v/>
      </c>
      <c r="P506" s="86" t="str">
        <f t="shared" si="100"/>
        <v/>
      </c>
      <c r="Q506" s="31"/>
      <c r="R506" s="3" t="str">
        <f t="shared" si="101"/>
        <v/>
      </c>
      <c r="S506" s="4" t="str">
        <f>IF(D506="","",COUNTIF($R$2:R506,R506))</f>
        <v/>
      </c>
      <c r="T506" s="5" t="str">
        <f t="shared" si="105"/>
        <v/>
      </c>
      <c r="U506" s="35" t="str">
        <f>IF(AND(S506=4,K506="M",NOT(O506="Unattached")),SUMIF(R$2:R506,R506,L$2:L506),"")</f>
        <v/>
      </c>
      <c r="V506" s="5" t="str">
        <f t="shared" si="106"/>
        <v/>
      </c>
      <c r="W506" s="35" t="str">
        <f>IF(AND(S506=3,K506="F",NOT(O506="Unattached")),SUMIF(R$2:R506,R506,L$2:L506),"")</f>
        <v/>
      </c>
      <c r="X506" s="6" t="str">
        <f t="shared" si="97"/>
        <v/>
      </c>
      <c r="Y506" s="6" t="str">
        <f t="shared" si="102"/>
        <v/>
      </c>
      <c r="Z506" s="33" t="str">
        <f t="shared" si="98"/>
        <v xml:space="preserve"> </v>
      </c>
      <c r="AA506" s="33" t="str">
        <f>IF(K506="M",IF(S506&lt;&gt;4,"",VLOOKUP(CONCATENATE(R506," ",(S506-3)),$Z$2:AD506,5,0)),IF(S506&lt;&gt;3,"",VLOOKUP(CONCATENATE(R506," ",(S506-2)),$Z$2:AD506,5,0)))</f>
        <v/>
      </c>
      <c r="AB506" s="33" t="str">
        <f>IF(K506="M",IF(S506&lt;&gt;4,"",VLOOKUP(CONCATENATE(R506," ",(S506-2)),$Z$2:AD506,5,0)),IF(S506&lt;&gt;3,"",VLOOKUP(CONCATENATE(R506," ",(S506-1)),$Z$2:AD506,5,0)))</f>
        <v/>
      </c>
      <c r="AC506" s="33" t="str">
        <f>IF(K506="M",IF(S506&lt;&gt;4,"",VLOOKUP(CONCATENATE(R506," ",(S506-1)),$Z$2:AD506,5,0)),IF(S506&lt;&gt;3,"",VLOOKUP(CONCATENATE(R506," ",(S506)),$Z$2:AD506,5,0)))</f>
        <v/>
      </c>
      <c r="AD506" s="33" t="str">
        <f t="shared" si="103"/>
        <v/>
      </c>
    </row>
    <row r="507" spans="1:30" x14ac:dyDescent="0.25">
      <c r="A507" s="65" t="str">
        <f t="shared" si="95"/>
        <v/>
      </c>
      <c r="B507" s="65" t="str">
        <f t="shared" si="96"/>
        <v/>
      </c>
      <c r="C507" s="103">
        <v>506</v>
      </c>
      <c r="D507" s="99"/>
      <c r="E507" s="100">
        <f t="shared" si="104"/>
        <v>1</v>
      </c>
      <c r="F507" s="100"/>
      <c r="G507" s="100"/>
      <c r="H507" s="107" t="str">
        <f t="shared" si="99"/>
        <v/>
      </c>
      <c r="I507" s="108" t="str">
        <f>IF(D507="","",VLOOKUP(D507,ENTRANTS!$A$1:$H$1000,2,0))</f>
        <v/>
      </c>
      <c r="J507" s="108" t="str">
        <f>IF(D507="","",VLOOKUP(D507,ENTRANTS!$A$1:$H$1000,3,0))</f>
        <v/>
      </c>
      <c r="K507" s="103" t="str">
        <f>IF(D507="","",LEFT(VLOOKUP(D507,ENTRANTS!$A$1:$H$1000,5,0),1))</f>
        <v/>
      </c>
      <c r="L507" s="103" t="str">
        <f>IF(D507="","",COUNTIF($K$2:K507,K507))</f>
        <v/>
      </c>
      <c r="M507" s="103" t="str">
        <f>IF(D507="","",VLOOKUP(D507,ENTRANTS!$A$1:$H$1000,4,0))</f>
        <v/>
      </c>
      <c r="N507" s="103" t="str">
        <f>IF(D507="","",COUNTIF($M$2:M507,M507))</f>
        <v/>
      </c>
      <c r="O507" s="108" t="str">
        <f>IF(D507="","",VLOOKUP(D507,ENTRANTS!$A$1:$H$1000,6,0))</f>
        <v/>
      </c>
      <c r="P507" s="86" t="str">
        <f t="shared" si="100"/>
        <v/>
      </c>
      <c r="Q507" s="31"/>
      <c r="R507" s="3" t="str">
        <f t="shared" si="101"/>
        <v/>
      </c>
      <c r="S507" s="4" t="str">
        <f>IF(D507="","",COUNTIF($R$2:R507,R507))</f>
        <v/>
      </c>
      <c r="T507" s="5" t="str">
        <f t="shared" si="105"/>
        <v/>
      </c>
      <c r="U507" s="35" t="str">
        <f>IF(AND(S507=4,K507="M",NOT(O507="Unattached")),SUMIF(R$2:R507,R507,L$2:L507),"")</f>
        <v/>
      </c>
      <c r="V507" s="5" t="str">
        <f t="shared" si="106"/>
        <v/>
      </c>
      <c r="W507" s="35" t="str">
        <f>IF(AND(S507=3,K507="F",NOT(O507="Unattached")),SUMIF(R$2:R507,R507,L$2:L507),"")</f>
        <v/>
      </c>
      <c r="X507" s="6" t="str">
        <f t="shared" si="97"/>
        <v/>
      </c>
      <c r="Y507" s="6" t="str">
        <f t="shared" si="102"/>
        <v/>
      </c>
      <c r="Z507" s="33" t="str">
        <f t="shared" si="98"/>
        <v xml:space="preserve"> </v>
      </c>
      <c r="AA507" s="33" t="str">
        <f>IF(K507="M",IF(S507&lt;&gt;4,"",VLOOKUP(CONCATENATE(R507," ",(S507-3)),$Z$2:AD507,5,0)),IF(S507&lt;&gt;3,"",VLOOKUP(CONCATENATE(R507," ",(S507-2)),$Z$2:AD507,5,0)))</f>
        <v/>
      </c>
      <c r="AB507" s="33" t="str">
        <f>IF(K507="M",IF(S507&lt;&gt;4,"",VLOOKUP(CONCATENATE(R507," ",(S507-2)),$Z$2:AD507,5,0)),IF(S507&lt;&gt;3,"",VLOOKUP(CONCATENATE(R507," ",(S507-1)),$Z$2:AD507,5,0)))</f>
        <v/>
      </c>
      <c r="AC507" s="33" t="str">
        <f>IF(K507="M",IF(S507&lt;&gt;4,"",VLOOKUP(CONCATENATE(R507," ",(S507-1)),$Z$2:AD507,5,0)),IF(S507&lt;&gt;3,"",VLOOKUP(CONCATENATE(R507," ",(S507)),$Z$2:AD507,5,0)))</f>
        <v/>
      </c>
      <c r="AD507" s="33" t="str">
        <f t="shared" si="103"/>
        <v/>
      </c>
    </row>
    <row r="508" spans="1:30" x14ac:dyDescent="0.25">
      <c r="A508" s="65" t="str">
        <f t="shared" si="95"/>
        <v/>
      </c>
      <c r="B508" s="65" t="str">
        <f t="shared" si="96"/>
        <v/>
      </c>
      <c r="C508" s="103">
        <v>507</v>
      </c>
      <c r="D508" s="99"/>
      <c r="E508" s="100">
        <f t="shared" si="104"/>
        <v>1</v>
      </c>
      <c r="F508" s="100"/>
      <c r="G508" s="100"/>
      <c r="H508" s="107" t="str">
        <f t="shared" si="99"/>
        <v/>
      </c>
      <c r="I508" s="108" t="str">
        <f>IF(D508="","",VLOOKUP(D508,ENTRANTS!$A$1:$H$1000,2,0))</f>
        <v/>
      </c>
      <c r="J508" s="108" t="str">
        <f>IF(D508="","",VLOOKUP(D508,ENTRANTS!$A$1:$H$1000,3,0))</f>
        <v/>
      </c>
      <c r="K508" s="103" t="str">
        <f>IF(D508="","",LEFT(VLOOKUP(D508,ENTRANTS!$A$1:$H$1000,5,0),1))</f>
        <v/>
      </c>
      <c r="L508" s="103" t="str">
        <f>IF(D508="","",COUNTIF($K$2:K508,K508))</f>
        <v/>
      </c>
      <c r="M508" s="103" t="str">
        <f>IF(D508="","",VLOOKUP(D508,ENTRANTS!$A$1:$H$1000,4,0))</f>
        <v/>
      </c>
      <c r="N508" s="103" t="str">
        <f>IF(D508="","",COUNTIF($M$2:M508,M508))</f>
        <v/>
      </c>
      <c r="O508" s="108" t="str">
        <f>IF(D508="","",VLOOKUP(D508,ENTRANTS!$A$1:$H$1000,6,0))</f>
        <v/>
      </c>
      <c r="P508" s="86" t="str">
        <f t="shared" si="100"/>
        <v/>
      </c>
      <c r="Q508" s="31"/>
      <c r="R508" s="3" t="str">
        <f t="shared" si="101"/>
        <v/>
      </c>
      <c r="S508" s="4" t="str">
        <f>IF(D508="","",COUNTIF($R$2:R508,R508))</f>
        <v/>
      </c>
      <c r="T508" s="5" t="str">
        <f t="shared" si="105"/>
        <v/>
      </c>
      <c r="U508" s="35" t="str">
        <f>IF(AND(S508=4,K508="M",NOT(O508="Unattached")),SUMIF(R$2:R508,R508,L$2:L508),"")</f>
        <v/>
      </c>
      <c r="V508" s="5" t="str">
        <f t="shared" si="106"/>
        <v/>
      </c>
      <c r="W508" s="35" t="str">
        <f>IF(AND(S508=3,K508="F",NOT(O508="Unattached")),SUMIF(R$2:R508,R508,L$2:L508),"")</f>
        <v/>
      </c>
      <c r="X508" s="6" t="str">
        <f t="shared" si="97"/>
        <v/>
      </c>
      <c r="Y508" s="6" t="str">
        <f t="shared" si="102"/>
        <v/>
      </c>
      <c r="Z508" s="33" t="str">
        <f t="shared" si="98"/>
        <v xml:space="preserve"> </v>
      </c>
      <c r="AA508" s="33" t="str">
        <f>IF(K508="M",IF(S508&lt;&gt;4,"",VLOOKUP(CONCATENATE(R508," ",(S508-3)),$Z$2:AD508,5,0)),IF(S508&lt;&gt;3,"",VLOOKUP(CONCATENATE(R508," ",(S508-2)),$Z$2:AD508,5,0)))</f>
        <v/>
      </c>
      <c r="AB508" s="33" t="str">
        <f>IF(K508="M",IF(S508&lt;&gt;4,"",VLOOKUP(CONCATENATE(R508," ",(S508-2)),$Z$2:AD508,5,0)),IF(S508&lt;&gt;3,"",VLOOKUP(CONCATENATE(R508," ",(S508-1)),$Z$2:AD508,5,0)))</f>
        <v/>
      </c>
      <c r="AC508" s="33" t="str">
        <f>IF(K508="M",IF(S508&lt;&gt;4,"",VLOOKUP(CONCATENATE(R508," ",(S508-1)),$Z$2:AD508,5,0)),IF(S508&lt;&gt;3,"",VLOOKUP(CONCATENATE(R508," ",(S508)),$Z$2:AD508,5,0)))</f>
        <v/>
      </c>
      <c r="AD508" s="33" t="str">
        <f t="shared" si="103"/>
        <v/>
      </c>
    </row>
    <row r="509" spans="1:30" x14ac:dyDescent="0.25">
      <c r="A509" s="65" t="str">
        <f t="shared" si="95"/>
        <v/>
      </c>
      <c r="B509" s="65" t="str">
        <f t="shared" si="96"/>
        <v/>
      </c>
      <c r="C509" s="103">
        <v>508</v>
      </c>
      <c r="D509" s="99"/>
      <c r="E509" s="100">
        <f t="shared" si="104"/>
        <v>1</v>
      </c>
      <c r="F509" s="100"/>
      <c r="G509" s="100"/>
      <c r="H509" s="107" t="str">
        <f t="shared" si="99"/>
        <v/>
      </c>
      <c r="I509" s="108" t="str">
        <f>IF(D509="","",VLOOKUP(D509,ENTRANTS!$A$1:$H$1000,2,0))</f>
        <v/>
      </c>
      <c r="J509" s="108" t="str">
        <f>IF(D509="","",VLOOKUP(D509,ENTRANTS!$A$1:$H$1000,3,0))</f>
        <v/>
      </c>
      <c r="K509" s="103" t="str">
        <f>IF(D509="","",LEFT(VLOOKUP(D509,ENTRANTS!$A$1:$H$1000,5,0),1))</f>
        <v/>
      </c>
      <c r="L509" s="103" t="str">
        <f>IF(D509="","",COUNTIF($K$2:K509,K509))</f>
        <v/>
      </c>
      <c r="M509" s="103" t="str">
        <f>IF(D509="","",VLOOKUP(D509,ENTRANTS!$A$1:$H$1000,4,0))</f>
        <v/>
      </c>
      <c r="N509" s="103" t="str">
        <f>IF(D509="","",COUNTIF($M$2:M509,M509))</f>
        <v/>
      </c>
      <c r="O509" s="108" t="str">
        <f>IF(D509="","",VLOOKUP(D509,ENTRANTS!$A$1:$H$1000,6,0))</f>
        <v/>
      </c>
      <c r="P509" s="86" t="str">
        <f t="shared" si="100"/>
        <v/>
      </c>
      <c r="Q509" s="31"/>
      <c r="R509" s="3" t="str">
        <f t="shared" si="101"/>
        <v/>
      </c>
      <c r="S509" s="4" t="str">
        <f>IF(D509="","",COUNTIF($R$2:R509,R509))</f>
        <v/>
      </c>
      <c r="T509" s="5" t="str">
        <f t="shared" si="105"/>
        <v/>
      </c>
      <c r="U509" s="35" t="str">
        <f>IF(AND(S509=4,K509="M",NOT(O509="Unattached")),SUMIF(R$2:R509,R509,L$2:L509),"")</f>
        <v/>
      </c>
      <c r="V509" s="5" t="str">
        <f t="shared" si="106"/>
        <v/>
      </c>
      <c r="W509" s="35" t="str">
        <f>IF(AND(S509=3,K509="F",NOT(O509="Unattached")),SUMIF(R$2:R509,R509,L$2:L509),"")</f>
        <v/>
      </c>
      <c r="X509" s="6" t="str">
        <f t="shared" si="97"/>
        <v/>
      </c>
      <c r="Y509" s="6" t="str">
        <f t="shared" si="102"/>
        <v/>
      </c>
      <c r="Z509" s="33" t="str">
        <f t="shared" si="98"/>
        <v xml:space="preserve"> </v>
      </c>
      <c r="AA509" s="33" t="str">
        <f>IF(K509="M",IF(S509&lt;&gt;4,"",VLOOKUP(CONCATENATE(R509," ",(S509-3)),$Z$2:AD509,5,0)),IF(S509&lt;&gt;3,"",VLOOKUP(CONCATENATE(R509," ",(S509-2)),$Z$2:AD509,5,0)))</f>
        <v/>
      </c>
      <c r="AB509" s="33" t="str">
        <f>IF(K509="M",IF(S509&lt;&gt;4,"",VLOOKUP(CONCATENATE(R509," ",(S509-2)),$Z$2:AD509,5,0)),IF(S509&lt;&gt;3,"",VLOOKUP(CONCATENATE(R509," ",(S509-1)),$Z$2:AD509,5,0)))</f>
        <v/>
      </c>
      <c r="AC509" s="33" t="str">
        <f>IF(K509="M",IF(S509&lt;&gt;4,"",VLOOKUP(CONCATENATE(R509," ",(S509-1)),$Z$2:AD509,5,0)),IF(S509&lt;&gt;3,"",VLOOKUP(CONCATENATE(R509," ",(S509)),$Z$2:AD509,5,0)))</f>
        <v/>
      </c>
      <c r="AD509" s="33" t="str">
        <f t="shared" si="103"/>
        <v/>
      </c>
    </row>
    <row r="510" spans="1:30" x14ac:dyDescent="0.25">
      <c r="A510" s="65" t="str">
        <f t="shared" si="95"/>
        <v/>
      </c>
      <c r="B510" s="65" t="str">
        <f t="shared" si="96"/>
        <v/>
      </c>
      <c r="C510" s="103">
        <v>509</v>
      </c>
      <c r="D510" s="99"/>
      <c r="E510" s="100">
        <f t="shared" si="104"/>
        <v>1</v>
      </c>
      <c r="F510" s="100"/>
      <c r="G510" s="100"/>
      <c r="H510" s="107" t="str">
        <f t="shared" si="99"/>
        <v/>
      </c>
      <c r="I510" s="108" t="str">
        <f>IF(D510="","",VLOOKUP(D510,ENTRANTS!$A$1:$H$1000,2,0))</f>
        <v/>
      </c>
      <c r="J510" s="108" t="str">
        <f>IF(D510="","",VLOOKUP(D510,ENTRANTS!$A$1:$H$1000,3,0))</f>
        <v/>
      </c>
      <c r="K510" s="103" t="str">
        <f>IF(D510="","",LEFT(VLOOKUP(D510,ENTRANTS!$A$1:$H$1000,5,0),1))</f>
        <v/>
      </c>
      <c r="L510" s="103" t="str">
        <f>IF(D510="","",COUNTIF($K$2:K510,K510))</f>
        <v/>
      </c>
      <c r="M510" s="103" t="str">
        <f>IF(D510="","",VLOOKUP(D510,ENTRANTS!$A$1:$H$1000,4,0))</f>
        <v/>
      </c>
      <c r="N510" s="103" t="str">
        <f>IF(D510="","",COUNTIF($M$2:M510,M510))</f>
        <v/>
      </c>
      <c r="O510" s="108" t="str">
        <f>IF(D510="","",VLOOKUP(D510,ENTRANTS!$A$1:$H$1000,6,0))</f>
        <v/>
      </c>
      <c r="P510" s="86" t="str">
        <f t="shared" si="100"/>
        <v/>
      </c>
      <c r="Q510" s="31"/>
      <c r="R510" s="3" t="str">
        <f t="shared" si="101"/>
        <v/>
      </c>
      <c r="S510" s="4" t="str">
        <f>IF(D510="","",COUNTIF($R$2:R510,R510))</f>
        <v/>
      </c>
      <c r="T510" s="5" t="str">
        <f t="shared" si="105"/>
        <v/>
      </c>
      <c r="U510" s="35" t="str">
        <f>IF(AND(S510=4,K510="M",NOT(O510="Unattached")),SUMIF(R$2:R510,R510,L$2:L510),"")</f>
        <v/>
      </c>
      <c r="V510" s="5" t="str">
        <f t="shared" si="106"/>
        <v/>
      </c>
      <c r="W510" s="35" t="str">
        <f>IF(AND(S510=3,K510="F",NOT(O510="Unattached")),SUMIF(R$2:R510,R510,L$2:L510),"")</f>
        <v/>
      </c>
      <c r="X510" s="6" t="str">
        <f t="shared" si="97"/>
        <v/>
      </c>
      <c r="Y510" s="6" t="str">
        <f t="shared" si="102"/>
        <v/>
      </c>
      <c r="Z510" s="33" t="str">
        <f t="shared" si="98"/>
        <v xml:space="preserve"> </v>
      </c>
      <c r="AA510" s="33" t="str">
        <f>IF(K510="M",IF(S510&lt;&gt;4,"",VLOOKUP(CONCATENATE(R510," ",(S510-3)),$Z$2:AD510,5,0)),IF(S510&lt;&gt;3,"",VLOOKUP(CONCATENATE(R510," ",(S510-2)),$Z$2:AD510,5,0)))</f>
        <v/>
      </c>
      <c r="AB510" s="33" t="str">
        <f>IF(K510="M",IF(S510&lt;&gt;4,"",VLOOKUP(CONCATENATE(R510," ",(S510-2)),$Z$2:AD510,5,0)),IF(S510&lt;&gt;3,"",VLOOKUP(CONCATENATE(R510," ",(S510-1)),$Z$2:AD510,5,0)))</f>
        <v/>
      </c>
      <c r="AC510" s="33" t="str">
        <f>IF(K510="M",IF(S510&lt;&gt;4,"",VLOOKUP(CONCATENATE(R510," ",(S510-1)),$Z$2:AD510,5,0)),IF(S510&lt;&gt;3,"",VLOOKUP(CONCATENATE(R510," ",(S510)),$Z$2:AD510,5,0)))</f>
        <v/>
      </c>
      <c r="AD510" s="33" t="str">
        <f t="shared" si="103"/>
        <v/>
      </c>
    </row>
    <row r="511" spans="1:30" x14ac:dyDescent="0.25">
      <c r="A511" s="65" t="str">
        <f t="shared" si="95"/>
        <v/>
      </c>
      <c r="B511" s="65" t="str">
        <f t="shared" si="96"/>
        <v/>
      </c>
      <c r="C511" s="103">
        <v>510</v>
      </c>
      <c r="D511" s="99"/>
      <c r="E511" s="100">
        <f t="shared" si="104"/>
        <v>1</v>
      </c>
      <c r="F511" s="100"/>
      <c r="G511" s="100"/>
      <c r="H511" s="107" t="str">
        <f t="shared" si="99"/>
        <v/>
      </c>
      <c r="I511" s="108" t="str">
        <f>IF(D511="","",VLOOKUP(D511,ENTRANTS!$A$1:$H$1000,2,0))</f>
        <v/>
      </c>
      <c r="J511" s="108" t="str">
        <f>IF(D511="","",VLOOKUP(D511,ENTRANTS!$A$1:$H$1000,3,0))</f>
        <v/>
      </c>
      <c r="K511" s="103" t="str">
        <f>IF(D511="","",LEFT(VLOOKUP(D511,ENTRANTS!$A$1:$H$1000,5,0),1))</f>
        <v/>
      </c>
      <c r="L511" s="103" t="str">
        <f>IF(D511="","",COUNTIF($K$2:K511,K511))</f>
        <v/>
      </c>
      <c r="M511" s="103" t="str">
        <f>IF(D511="","",VLOOKUP(D511,ENTRANTS!$A$1:$H$1000,4,0))</f>
        <v/>
      </c>
      <c r="N511" s="103" t="str">
        <f>IF(D511="","",COUNTIF($M$2:M511,M511))</f>
        <v/>
      </c>
      <c r="O511" s="108" t="str">
        <f>IF(D511="","",VLOOKUP(D511,ENTRANTS!$A$1:$H$1000,6,0))</f>
        <v/>
      </c>
      <c r="P511" s="86" t="str">
        <f t="shared" si="100"/>
        <v/>
      </c>
      <c r="Q511" s="31"/>
      <c r="R511" s="3" t="str">
        <f t="shared" si="101"/>
        <v/>
      </c>
      <c r="S511" s="4" t="str">
        <f>IF(D511="","",COUNTIF($R$2:R511,R511))</f>
        <v/>
      </c>
      <c r="T511" s="5" t="str">
        <f t="shared" si="105"/>
        <v/>
      </c>
      <c r="U511" s="35" t="str">
        <f>IF(AND(S511=4,K511="M",NOT(O511="Unattached")),SUMIF(R$2:R511,R511,L$2:L511),"")</f>
        <v/>
      </c>
      <c r="V511" s="5" t="str">
        <f t="shared" si="106"/>
        <v/>
      </c>
      <c r="W511" s="35" t="str">
        <f>IF(AND(S511=3,K511="F",NOT(O511="Unattached")),SUMIF(R$2:R511,R511,L$2:L511),"")</f>
        <v/>
      </c>
      <c r="X511" s="6" t="str">
        <f t="shared" si="97"/>
        <v/>
      </c>
      <c r="Y511" s="6" t="str">
        <f t="shared" si="102"/>
        <v/>
      </c>
      <c r="Z511" s="33" t="str">
        <f t="shared" si="98"/>
        <v xml:space="preserve"> </v>
      </c>
      <c r="AA511" s="33" t="str">
        <f>IF(K511="M",IF(S511&lt;&gt;4,"",VLOOKUP(CONCATENATE(R511," ",(S511-3)),$Z$2:AD511,5,0)),IF(S511&lt;&gt;3,"",VLOOKUP(CONCATENATE(R511," ",(S511-2)),$Z$2:AD511,5,0)))</f>
        <v/>
      </c>
      <c r="AB511" s="33" t="str">
        <f>IF(K511="M",IF(S511&lt;&gt;4,"",VLOOKUP(CONCATENATE(R511," ",(S511-2)),$Z$2:AD511,5,0)),IF(S511&lt;&gt;3,"",VLOOKUP(CONCATENATE(R511," ",(S511-1)),$Z$2:AD511,5,0)))</f>
        <v/>
      </c>
      <c r="AC511" s="33" t="str">
        <f>IF(K511="M",IF(S511&lt;&gt;4,"",VLOOKUP(CONCATENATE(R511," ",(S511-1)),$Z$2:AD511,5,0)),IF(S511&lt;&gt;3,"",VLOOKUP(CONCATENATE(R511," ",(S511)),$Z$2:AD511,5,0)))</f>
        <v/>
      </c>
      <c r="AD511" s="33" t="str">
        <f t="shared" si="103"/>
        <v/>
      </c>
    </row>
    <row r="512" spans="1:30" x14ac:dyDescent="0.25">
      <c r="A512" s="65" t="str">
        <f t="shared" si="95"/>
        <v/>
      </c>
      <c r="B512" s="65" t="str">
        <f t="shared" si="96"/>
        <v/>
      </c>
      <c r="C512" s="103">
        <v>511</v>
      </c>
      <c r="D512" s="99"/>
      <c r="E512" s="100">
        <f t="shared" si="104"/>
        <v>1</v>
      </c>
      <c r="F512" s="100"/>
      <c r="G512" s="100"/>
      <c r="H512" s="107" t="str">
        <f t="shared" si="99"/>
        <v/>
      </c>
      <c r="I512" s="108" t="str">
        <f>IF(D512="","",VLOOKUP(D512,ENTRANTS!$A$1:$H$1000,2,0))</f>
        <v/>
      </c>
      <c r="J512" s="108" t="str">
        <f>IF(D512="","",VLOOKUP(D512,ENTRANTS!$A$1:$H$1000,3,0))</f>
        <v/>
      </c>
      <c r="K512" s="103" t="str">
        <f>IF(D512="","",LEFT(VLOOKUP(D512,ENTRANTS!$A$1:$H$1000,5,0),1))</f>
        <v/>
      </c>
      <c r="L512" s="103" t="str">
        <f>IF(D512="","",COUNTIF($K$2:K512,K512))</f>
        <v/>
      </c>
      <c r="M512" s="103" t="str">
        <f>IF(D512="","",VLOOKUP(D512,ENTRANTS!$A$1:$H$1000,4,0))</f>
        <v/>
      </c>
      <c r="N512" s="103" t="str">
        <f>IF(D512="","",COUNTIF($M$2:M512,M512))</f>
        <v/>
      </c>
      <c r="O512" s="108" t="str">
        <f>IF(D512="","",VLOOKUP(D512,ENTRANTS!$A$1:$H$1000,6,0))</f>
        <v/>
      </c>
      <c r="P512" s="86" t="str">
        <f t="shared" si="100"/>
        <v/>
      </c>
      <c r="Q512" s="31"/>
      <c r="R512" s="3" t="str">
        <f t="shared" si="101"/>
        <v/>
      </c>
      <c r="S512" s="4" t="str">
        <f>IF(D512="","",COUNTIF($R$2:R512,R512))</f>
        <v/>
      </c>
      <c r="T512" s="5" t="str">
        <f t="shared" si="105"/>
        <v/>
      </c>
      <c r="U512" s="35" t="str">
        <f>IF(AND(S512=4,K512="M",NOT(O512="Unattached")),SUMIF(R$2:R512,R512,L$2:L512),"")</f>
        <v/>
      </c>
      <c r="V512" s="5" t="str">
        <f t="shared" si="106"/>
        <v/>
      </c>
      <c r="W512" s="35" t="str">
        <f>IF(AND(S512=3,K512="F",NOT(O512="Unattached")),SUMIF(R$2:R512,R512,L$2:L512),"")</f>
        <v/>
      </c>
      <c r="X512" s="6" t="str">
        <f t="shared" si="97"/>
        <v/>
      </c>
      <c r="Y512" s="6" t="str">
        <f t="shared" si="102"/>
        <v/>
      </c>
      <c r="Z512" s="33" t="str">
        <f t="shared" si="98"/>
        <v xml:space="preserve"> </v>
      </c>
      <c r="AA512" s="33" t="str">
        <f>IF(K512="M",IF(S512&lt;&gt;4,"",VLOOKUP(CONCATENATE(R512," ",(S512-3)),$Z$2:AD512,5,0)),IF(S512&lt;&gt;3,"",VLOOKUP(CONCATENATE(R512," ",(S512-2)),$Z$2:AD512,5,0)))</f>
        <v/>
      </c>
      <c r="AB512" s="33" t="str">
        <f>IF(K512="M",IF(S512&lt;&gt;4,"",VLOOKUP(CONCATENATE(R512," ",(S512-2)),$Z$2:AD512,5,0)),IF(S512&lt;&gt;3,"",VLOOKUP(CONCATENATE(R512," ",(S512-1)),$Z$2:AD512,5,0)))</f>
        <v/>
      </c>
      <c r="AC512" s="33" t="str">
        <f>IF(K512="M",IF(S512&lt;&gt;4,"",VLOOKUP(CONCATENATE(R512," ",(S512-1)),$Z$2:AD512,5,0)),IF(S512&lt;&gt;3,"",VLOOKUP(CONCATENATE(R512," ",(S512)),$Z$2:AD512,5,0)))</f>
        <v/>
      </c>
      <c r="AD512" s="33" t="str">
        <f t="shared" si="103"/>
        <v/>
      </c>
    </row>
    <row r="513" spans="1:30" x14ac:dyDescent="0.25">
      <c r="A513" s="65" t="str">
        <f t="shared" si="95"/>
        <v/>
      </c>
      <c r="B513" s="65" t="str">
        <f t="shared" si="96"/>
        <v/>
      </c>
      <c r="C513" s="103">
        <v>512</v>
      </c>
      <c r="D513" s="99"/>
      <c r="E513" s="100">
        <f t="shared" si="104"/>
        <v>1</v>
      </c>
      <c r="F513" s="100"/>
      <c r="G513" s="100"/>
      <c r="H513" s="107" t="str">
        <f t="shared" si="99"/>
        <v/>
      </c>
      <c r="I513" s="108" t="str">
        <f>IF(D513="","",VLOOKUP(D513,ENTRANTS!$A$1:$H$1000,2,0))</f>
        <v/>
      </c>
      <c r="J513" s="108" t="str">
        <f>IF(D513="","",VLOOKUP(D513,ENTRANTS!$A$1:$H$1000,3,0))</f>
        <v/>
      </c>
      <c r="K513" s="103" t="str">
        <f>IF(D513="","",LEFT(VLOOKUP(D513,ENTRANTS!$A$1:$H$1000,5,0),1))</f>
        <v/>
      </c>
      <c r="L513" s="103" t="str">
        <f>IF(D513="","",COUNTIF($K$2:K513,K513))</f>
        <v/>
      </c>
      <c r="M513" s="103" t="str">
        <f>IF(D513="","",VLOOKUP(D513,ENTRANTS!$A$1:$H$1000,4,0))</f>
        <v/>
      </c>
      <c r="N513" s="103" t="str">
        <f>IF(D513="","",COUNTIF($M$2:M513,M513))</f>
        <v/>
      </c>
      <c r="O513" s="108" t="str">
        <f>IF(D513="","",VLOOKUP(D513,ENTRANTS!$A$1:$H$1000,6,0))</f>
        <v/>
      </c>
      <c r="P513" s="86" t="str">
        <f t="shared" si="100"/>
        <v/>
      </c>
      <c r="Q513" s="31"/>
      <c r="R513" s="3" t="str">
        <f t="shared" si="101"/>
        <v/>
      </c>
      <c r="S513" s="4" t="str">
        <f>IF(D513="","",COUNTIF($R$2:R513,R513))</f>
        <v/>
      </c>
      <c r="T513" s="5" t="str">
        <f t="shared" si="105"/>
        <v/>
      </c>
      <c r="U513" s="35" t="str">
        <f>IF(AND(S513=4,K513="M",NOT(O513="Unattached")),SUMIF(R$2:R513,R513,L$2:L513),"")</f>
        <v/>
      </c>
      <c r="V513" s="5" t="str">
        <f t="shared" si="106"/>
        <v/>
      </c>
      <c r="W513" s="35" t="str">
        <f>IF(AND(S513=3,K513="F",NOT(O513="Unattached")),SUMIF(R$2:R513,R513,L$2:L513),"")</f>
        <v/>
      </c>
      <c r="X513" s="6" t="str">
        <f t="shared" si="97"/>
        <v/>
      </c>
      <c r="Y513" s="6" t="str">
        <f t="shared" si="102"/>
        <v/>
      </c>
      <c r="Z513" s="33" t="str">
        <f t="shared" si="98"/>
        <v xml:space="preserve"> </v>
      </c>
      <c r="AA513" s="33" t="str">
        <f>IF(K513="M",IF(S513&lt;&gt;4,"",VLOOKUP(CONCATENATE(R513," ",(S513-3)),$Z$2:AD513,5,0)),IF(S513&lt;&gt;3,"",VLOOKUP(CONCATENATE(R513," ",(S513-2)),$Z$2:AD513,5,0)))</f>
        <v/>
      </c>
      <c r="AB513" s="33" t="str">
        <f>IF(K513="M",IF(S513&lt;&gt;4,"",VLOOKUP(CONCATENATE(R513," ",(S513-2)),$Z$2:AD513,5,0)),IF(S513&lt;&gt;3,"",VLOOKUP(CONCATENATE(R513," ",(S513-1)),$Z$2:AD513,5,0)))</f>
        <v/>
      </c>
      <c r="AC513" s="33" t="str">
        <f>IF(K513="M",IF(S513&lt;&gt;4,"",VLOOKUP(CONCATENATE(R513," ",(S513-1)),$Z$2:AD513,5,0)),IF(S513&lt;&gt;3,"",VLOOKUP(CONCATENATE(R513," ",(S513)),$Z$2:AD513,5,0)))</f>
        <v/>
      </c>
      <c r="AD513" s="33" t="str">
        <f t="shared" si="103"/>
        <v/>
      </c>
    </row>
    <row r="514" spans="1:30" x14ac:dyDescent="0.25">
      <c r="A514" s="65" t="str">
        <f t="shared" ref="A514:A577" si="107">IF(C514&lt;1,"",CONCATENATE(K514,L514))</f>
        <v/>
      </c>
      <c r="B514" s="65" t="str">
        <f t="shared" ref="B514:B577" si="108">IF(C514&lt;1,"",CONCATENATE(M514,N514))</f>
        <v/>
      </c>
      <c r="C514" s="103">
        <v>513</v>
      </c>
      <c r="D514" s="99"/>
      <c r="E514" s="100">
        <f t="shared" si="104"/>
        <v>1</v>
      </c>
      <c r="F514" s="100"/>
      <c r="G514" s="100"/>
      <c r="H514" s="107" t="str">
        <f t="shared" si="99"/>
        <v/>
      </c>
      <c r="I514" s="108" t="str">
        <f>IF(D514="","",VLOOKUP(D514,ENTRANTS!$A$1:$H$1000,2,0))</f>
        <v/>
      </c>
      <c r="J514" s="108" t="str">
        <f>IF(D514="","",VLOOKUP(D514,ENTRANTS!$A$1:$H$1000,3,0))</f>
        <v/>
      </c>
      <c r="K514" s="103" t="str">
        <f>IF(D514="","",LEFT(VLOOKUP(D514,ENTRANTS!$A$1:$H$1000,5,0),1))</f>
        <v/>
      </c>
      <c r="L514" s="103" t="str">
        <f>IF(D514="","",COUNTIF($K$2:K514,K514))</f>
        <v/>
      </c>
      <c r="M514" s="103" t="str">
        <f>IF(D514="","",VLOOKUP(D514,ENTRANTS!$A$1:$H$1000,4,0))</f>
        <v/>
      </c>
      <c r="N514" s="103" t="str">
        <f>IF(D514="","",COUNTIF($M$2:M514,M514))</f>
        <v/>
      </c>
      <c r="O514" s="108" t="str">
        <f>IF(D514="","",VLOOKUP(D514,ENTRANTS!$A$1:$H$1000,6,0))</f>
        <v/>
      </c>
      <c r="P514" s="86" t="str">
        <f t="shared" si="100"/>
        <v/>
      </c>
      <c r="Q514" s="31"/>
      <c r="R514" s="3" t="str">
        <f t="shared" si="101"/>
        <v/>
      </c>
      <c r="S514" s="4" t="str">
        <f>IF(D514="","",COUNTIF($R$2:R514,R514))</f>
        <v/>
      </c>
      <c r="T514" s="5" t="str">
        <f t="shared" si="105"/>
        <v/>
      </c>
      <c r="U514" s="35" t="str">
        <f>IF(AND(S514=4,K514="M",NOT(O514="Unattached")),SUMIF(R$2:R514,R514,L$2:L514),"")</f>
        <v/>
      </c>
      <c r="V514" s="5" t="str">
        <f t="shared" si="106"/>
        <v/>
      </c>
      <c r="W514" s="35" t="str">
        <f>IF(AND(S514=3,K514="F",NOT(O514="Unattached")),SUMIF(R$2:R514,R514,L$2:L514),"")</f>
        <v/>
      </c>
      <c r="X514" s="6" t="str">
        <f t="shared" ref="X514:X577" si="109">IF(AND(O514&lt;&gt;"Unattached",OR(T514&lt;&gt;"",V514&lt;&gt;"")),O514,"")</f>
        <v/>
      </c>
      <c r="Y514" s="6" t="str">
        <f t="shared" si="102"/>
        <v/>
      </c>
      <c r="Z514" s="33" t="str">
        <f t="shared" ref="Z514:Z577" si="110">CONCATENATE(R514," ",S514)</f>
        <v xml:space="preserve"> </v>
      </c>
      <c r="AA514" s="33" t="str">
        <f>IF(K514="M",IF(S514&lt;&gt;4,"",VLOOKUP(CONCATENATE(R514," ",(S514-3)),$Z$2:AD514,5,0)),IF(S514&lt;&gt;3,"",VLOOKUP(CONCATENATE(R514," ",(S514-2)),$Z$2:AD514,5,0)))</f>
        <v/>
      </c>
      <c r="AB514" s="33" t="str">
        <f>IF(K514="M",IF(S514&lt;&gt;4,"",VLOOKUP(CONCATENATE(R514," ",(S514-2)),$Z$2:AD514,5,0)),IF(S514&lt;&gt;3,"",VLOOKUP(CONCATENATE(R514," ",(S514-1)),$Z$2:AD514,5,0)))</f>
        <v/>
      </c>
      <c r="AC514" s="33" t="str">
        <f>IF(K514="M",IF(S514&lt;&gt;4,"",VLOOKUP(CONCATENATE(R514," ",(S514-1)),$Z$2:AD514,5,0)),IF(S514&lt;&gt;3,"",VLOOKUP(CONCATENATE(R514," ",(S514)),$Z$2:AD514,5,0)))</f>
        <v/>
      </c>
      <c r="AD514" s="33" t="str">
        <f t="shared" si="103"/>
        <v/>
      </c>
    </row>
    <row r="515" spans="1:30" x14ac:dyDescent="0.25">
      <c r="A515" s="65" t="str">
        <f t="shared" si="107"/>
        <v/>
      </c>
      <c r="B515" s="65" t="str">
        <f t="shared" si="108"/>
        <v/>
      </c>
      <c r="C515" s="103">
        <v>514</v>
      </c>
      <c r="D515" s="99"/>
      <c r="E515" s="100">
        <f t="shared" si="104"/>
        <v>1</v>
      </c>
      <c r="F515" s="100"/>
      <c r="G515" s="100"/>
      <c r="H515" s="107" t="str">
        <f t="shared" ref="H515:H578" si="111">IF(D515="","",($E515+$F515/60+$G515/3600)/24)</f>
        <v/>
      </c>
      <c r="I515" s="108" t="str">
        <f>IF(D515="","",VLOOKUP(D515,ENTRANTS!$A$1:$H$1000,2,0))</f>
        <v/>
      </c>
      <c r="J515" s="108" t="str">
        <f>IF(D515="","",VLOOKUP(D515,ENTRANTS!$A$1:$H$1000,3,0))</f>
        <v/>
      </c>
      <c r="K515" s="103" t="str">
        <f>IF(D515="","",LEFT(VLOOKUP(D515,ENTRANTS!$A$1:$H$1000,5,0),1))</f>
        <v/>
      </c>
      <c r="L515" s="103" t="str">
        <f>IF(D515="","",COUNTIF($K$2:K515,K515))</f>
        <v/>
      </c>
      <c r="M515" s="103" t="str">
        <f>IF(D515="","",VLOOKUP(D515,ENTRANTS!$A$1:$H$1000,4,0))</f>
        <v/>
      </c>
      <c r="N515" s="103" t="str">
        <f>IF(D515="","",COUNTIF($M$2:M515,M515))</f>
        <v/>
      </c>
      <c r="O515" s="108" t="str">
        <f>IF(D515="","",VLOOKUP(D515,ENTRANTS!$A$1:$H$1000,6,0))</f>
        <v/>
      </c>
      <c r="P515" s="86" t="str">
        <f t="shared" ref="P515:P578" si="112">IF(D515&lt;1,"",IF(COUNTIF($D$2:$D$501,D515)=1,"","DUPLICATE"))</f>
        <v/>
      </c>
      <c r="Q515" s="31"/>
      <c r="R515" s="3" t="str">
        <f t="shared" ref="R515:R578" si="113">IF(D515="","",CONCATENATE(K515," ",O515))</f>
        <v/>
      </c>
      <c r="S515" s="4" t="str">
        <f>IF(D515="","",COUNTIF($R$2:R515,R515))</f>
        <v/>
      </c>
      <c r="T515" s="5" t="str">
        <f t="shared" si="105"/>
        <v/>
      </c>
      <c r="U515" s="35" t="str">
        <f>IF(AND(S515=4,K515="M",NOT(O515="Unattached")),SUMIF(R$2:R515,R515,L$2:L515),"")</f>
        <v/>
      </c>
      <c r="V515" s="5" t="str">
        <f t="shared" si="106"/>
        <v/>
      </c>
      <c r="W515" s="35" t="str">
        <f>IF(AND(S515=3,K515="F",NOT(O515="Unattached")),SUMIF(R$2:R515,R515,L$2:L515),"")</f>
        <v/>
      </c>
      <c r="X515" s="6" t="str">
        <f t="shared" si="109"/>
        <v/>
      </c>
      <c r="Y515" s="6" t="str">
        <f t="shared" ref="Y515:Y578" si="114">IF(X515="","",IF(K515="M",CONCATENATE(X515," (",AA515,", ",AB515,", ",AC515,", ",AD515,")"),CONCATENATE(X515," (",AA515,", ",AB515,", ",AC515,")")))</f>
        <v/>
      </c>
      <c r="Z515" s="33" t="str">
        <f t="shared" si="110"/>
        <v xml:space="preserve"> </v>
      </c>
      <c r="AA515" s="33" t="str">
        <f>IF(K515="M",IF(S515&lt;&gt;4,"",VLOOKUP(CONCATENATE(R515," ",(S515-3)),$Z$2:AD515,5,0)),IF(S515&lt;&gt;3,"",VLOOKUP(CONCATENATE(R515," ",(S515-2)),$Z$2:AD515,5,0)))</f>
        <v/>
      </c>
      <c r="AB515" s="33" t="str">
        <f>IF(K515="M",IF(S515&lt;&gt;4,"",VLOOKUP(CONCATENATE(R515," ",(S515-2)),$Z$2:AD515,5,0)),IF(S515&lt;&gt;3,"",VLOOKUP(CONCATENATE(R515," ",(S515-1)),$Z$2:AD515,5,0)))</f>
        <v/>
      </c>
      <c r="AC515" s="33" t="str">
        <f>IF(K515="M",IF(S515&lt;&gt;4,"",VLOOKUP(CONCATENATE(R515," ",(S515-1)),$Z$2:AD515,5,0)),IF(S515&lt;&gt;3,"",VLOOKUP(CONCATENATE(R515," ",(S515)),$Z$2:AD515,5,0)))</f>
        <v/>
      </c>
      <c r="AD515" s="33" t="str">
        <f t="shared" ref="AD515:AD578" si="115">IF(AND(O515&lt;&gt;"Unattached",S515&lt;=4),CONCATENATE(I515," ",J515),"")</f>
        <v/>
      </c>
    </row>
    <row r="516" spans="1:30" x14ac:dyDescent="0.25">
      <c r="A516" s="65" t="str">
        <f t="shared" si="107"/>
        <v/>
      </c>
      <c r="B516" s="65" t="str">
        <f t="shared" si="108"/>
        <v/>
      </c>
      <c r="C516" s="103">
        <v>515</v>
      </c>
      <c r="D516" s="99"/>
      <c r="E516" s="100">
        <f t="shared" ref="E516:E579" si="116">E515</f>
        <v>1</v>
      </c>
      <c r="F516" s="100"/>
      <c r="G516" s="100"/>
      <c r="H516" s="107" t="str">
        <f t="shared" si="111"/>
        <v/>
      </c>
      <c r="I516" s="108" t="str">
        <f>IF(D516="","",VLOOKUP(D516,ENTRANTS!$A$1:$H$1000,2,0))</f>
        <v/>
      </c>
      <c r="J516" s="108" t="str">
        <f>IF(D516="","",VLOOKUP(D516,ENTRANTS!$A$1:$H$1000,3,0))</f>
        <v/>
      </c>
      <c r="K516" s="103" t="str">
        <f>IF(D516="","",LEFT(VLOOKUP(D516,ENTRANTS!$A$1:$H$1000,5,0),1))</f>
        <v/>
      </c>
      <c r="L516" s="103" t="str">
        <f>IF(D516="","",COUNTIF($K$2:K516,K516))</f>
        <v/>
      </c>
      <c r="M516" s="103" t="str">
        <f>IF(D516="","",VLOOKUP(D516,ENTRANTS!$A$1:$H$1000,4,0))</f>
        <v/>
      </c>
      <c r="N516" s="103" t="str">
        <f>IF(D516="","",COUNTIF($M$2:M516,M516))</f>
        <v/>
      </c>
      <c r="O516" s="108" t="str">
        <f>IF(D516="","",VLOOKUP(D516,ENTRANTS!$A$1:$H$1000,6,0))</f>
        <v/>
      </c>
      <c r="P516" s="86" t="str">
        <f t="shared" si="112"/>
        <v/>
      </c>
      <c r="Q516" s="31"/>
      <c r="R516" s="3" t="str">
        <f t="shared" si="113"/>
        <v/>
      </c>
      <c r="S516" s="4" t="str">
        <f>IF(D516="","",COUNTIF($R$2:R516,R516))</f>
        <v/>
      </c>
      <c r="T516" s="5" t="str">
        <f t="shared" si="105"/>
        <v/>
      </c>
      <c r="U516" s="35" t="str">
        <f>IF(AND(S516=4,K516="M",NOT(O516="Unattached")),SUMIF(R$2:R516,R516,L$2:L516),"")</f>
        <v/>
      </c>
      <c r="V516" s="5" t="str">
        <f t="shared" si="106"/>
        <v/>
      </c>
      <c r="W516" s="35" t="str">
        <f>IF(AND(S516=3,K516="F",NOT(O516="Unattached")),SUMIF(R$2:R516,R516,L$2:L516),"")</f>
        <v/>
      </c>
      <c r="X516" s="6" t="str">
        <f t="shared" si="109"/>
        <v/>
      </c>
      <c r="Y516" s="6" t="str">
        <f t="shared" si="114"/>
        <v/>
      </c>
      <c r="Z516" s="33" t="str">
        <f t="shared" si="110"/>
        <v xml:space="preserve"> </v>
      </c>
      <c r="AA516" s="33" t="str">
        <f>IF(K516="M",IF(S516&lt;&gt;4,"",VLOOKUP(CONCATENATE(R516," ",(S516-3)),$Z$2:AD516,5,0)),IF(S516&lt;&gt;3,"",VLOOKUP(CONCATENATE(R516," ",(S516-2)),$Z$2:AD516,5,0)))</f>
        <v/>
      </c>
      <c r="AB516" s="33" t="str">
        <f>IF(K516="M",IF(S516&lt;&gt;4,"",VLOOKUP(CONCATENATE(R516," ",(S516-2)),$Z$2:AD516,5,0)),IF(S516&lt;&gt;3,"",VLOOKUP(CONCATENATE(R516," ",(S516-1)),$Z$2:AD516,5,0)))</f>
        <v/>
      </c>
      <c r="AC516" s="33" t="str">
        <f>IF(K516="M",IF(S516&lt;&gt;4,"",VLOOKUP(CONCATENATE(R516," ",(S516-1)),$Z$2:AD516,5,0)),IF(S516&lt;&gt;3,"",VLOOKUP(CONCATENATE(R516," ",(S516)),$Z$2:AD516,5,0)))</f>
        <v/>
      </c>
      <c r="AD516" s="33" t="str">
        <f t="shared" si="115"/>
        <v/>
      </c>
    </row>
    <row r="517" spans="1:30" x14ac:dyDescent="0.25">
      <c r="A517" s="65" t="str">
        <f t="shared" si="107"/>
        <v/>
      </c>
      <c r="B517" s="65" t="str">
        <f t="shared" si="108"/>
        <v/>
      </c>
      <c r="C517" s="103">
        <v>516</v>
      </c>
      <c r="D517" s="99"/>
      <c r="E517" s="100">
        <f t="shared" si="116"/>
        <v>1</v>
      </c>
      <c r="F517" s="100"/>
      <c r="G517" s="100"/>
      <c r="H517" s="107" t="str">
        <f t="shared" si="111"/>
        <v/>
      </c>
      <c r="I517" s="108" t="str">
        <f>IF(D517="","",VLOOKUP(D517,ENTRANTS!$A$1:$H$1000,2,0))</f>
        <v/>
      </c>
      <c r="J517" s="108" t="str">
        <f>IF(D517="","",VLOOKUP(D517,ENTRANTS!$A$1:$H$1000,3,0))</f>
        <v/>
      </c>
      <c r="K517" s="103" t="str">
        <f>IF(D517="","",LEFT(VLOOKUP(D517,ENTRANTS!$A$1:$H$1000,5,0),1))</f>
        <v/>
      </c>
      <c r="L517" s="103" t="str">
        <f>IF(D517="","",COUNTIF($K$2:K517,K517))</f>
        <v/>
      </c>
      <c r="M517" s="103" t="str">
        <f>IF(D517="","",VLOOKUP(D517,ENTRANTS!$A$1:$H$1000,4,0))</f>
        <v/>
      </c>
      <c r="N517" s="103" t="str">
        <f>IF(D517="","",COUNTIF($M$2:M517,M517))</f>
        <v/>
      </c>
      <c r="O517" s="108" t="str">
        <f>IF(D517="","",VLOOKUP(D517,ENTRANTS!$A$1:$H$1000,6,0))</f>
        <v/>
      </c>
      <c r="P517" s="86" t="str">
        <f t="shared" si="112"/>
        <v/>
      </c>
      <c r="Q517" s="31"/>
      <c r="R517" s="3" t="str">
        <f t="shared" si="113"/>
        <v/>
      </c>
      <c r="S517" s="4" t="str">
        <f>IF(D517="","",COUNTIF($R$2:R517,R517))</f>
        <v/>
      </c>
      <c r="T517" s="5" t="str">
        <f t="shared" si="105"/>
        <v/>
      </c>
      <c r="U517" s="35" t="str">
        <f>IF(AND(S517=4,K517="M",NOT(O517="Unattached")),SUMIF(R$2:R517,R517,L$2:L517),"")</f>
        <v/>
      </c>
      <c r="V517" s="5" t="str">
        <f t="shared" si="106"/>
        <v/>
      </c>
      <c r="W517" s="35" t="str">
        <f>IF(AND(S517=3,K517="F",NOT(O517="Unattached")),SUMIF(R$2:R517,R517,L$2:L517),"")</f>
        <v/>
      </c>
      <c r="X517" s="6" t="str">
        <f t="shared" si="109"/>
        <v/>
      </c>
      <c r="Y517" s="6" t="str">
        <f t="shared" si="114"/>
        <v/>
      </c>
      <c r="Z517" s="33" t="str">
        <f t="shared" si="110"/>
        <v xml:space="preserve"> </v>
      </c>
      <c r="AA517" s="33" t="str">
        <f>IF(K517="M",IF(S517&lt;&gt;4,"",VLOOKUP(CONCATENATE(R517," ",(S517-3)),$Z$2:AD517,5,0)),IF(S517&lt;&gt;3,"",VLOOKUP(CONCATENATE(R517," ",(S517-2)),$Z$2:AD517,5,0)))</f>
        <v/>
      </c>
      <c r="AB517" s="33" t="str">
        <f>IF(K517="M",IF(S517&lt;&gt;4,"",VLOOKUP(CONCATENATE(R517," ",(S517-2)),$Z$2:AD517,5,0)),IF(S517&lt;&gt;3,"",VLOOKUP(CONCATENATE(R517," ",(S517-1)),$Z$2:AD517,5,0)))</f>
        <v/>
      </c>
      <c r="AC517" s="33" t="str">
        <f>IF(K517="M",IF(S517&lt;&gt;4,"",VLOOKUP(CONCATENATE(R517," ",(S517-1)),$Z$2:AD517,5,0)),IF(S517&lt;&gt;3,"",VLOOKUP(CONCATENATE(R517," ",(S517)),$Z$2:AD517,5,0)))</f>
        <v/>
      </c>
      <c r="AD517" s="33" t="str">
        <f t="shared" si="115"/>
        <v/>
      </c>
    </row>
    <row r="518" spans="1:30" x14ac:dyDescent="0.25">
      <c r="A518" s="65" t="str">
        <f t="shared" si="107"/>
        <v/>
      </c>
      <c r="B518" s="65" t="str">
        <f t="shared" si="108"/>
        <v/>
      </c>
      <c r="C518" s="103">
        <v>517</v>
      </c>
      <c r="D518" s="99"/>
      <c r="E518" s="100">
        <f t="shared" si="116"/>
        <v>1</v>
      </c>
      <c r="F518" s="100"/>
      <c r="G518" s="100"/>
      <c r="H518" s="107" t="str">
        <f t="shared" si="111"/>
        <v/>
      </c>
      <c r="I518" s="108" t="str">
        <f>IF(D518="","",VLOOKUP(D518,ENTRANTS!$A$1:$H$1000,2,0))</f>
        <v/>
      </c>
      <c r="J518" s="108" t="str">
        <f>IF(D518="","",VLOOKUP(D518,ENTRANTS!$A$1:$H$1000,3,0))</f>
        <v/>
      </c>
      <c r="K518" s="103" t="str">
        <f>IF(D518="","",LEFT(VLOOKUP(D518,ENTRANTS!$A$1:$H$1000,5,0),1))</f>
        <v/>
      </c>
      <c r="L518" s="103" t="str">
        <f>IF(D518="","",COUNTIF($K$2:K518,K518))</f>
        <v/>
      </c>
      <c r="M518" s="103" t="str">
        <f>IF(D518="","",VLOOKUP(D518,ENTRANTS!$A$1:$H$1000,4,0))</f>
        <v/>
      </c>
      <c r="N518" s="103" t="str">
        <f>IF(D518="","",COUNTIF($M$2:M518,M518))</f>
        <v/>
      </c>
      <c r="O518" s="108" t="str">
        <f>IF(D518="","",VLOOKUP(D518,ENTRANTS!$A$1:$H$1000,6,0))</f>
        <v/>
      </c>
      <c r="P518" s="86" t="str">
        <f t="shared" si="112"/>
        <v/>
      </c>
      <c r="Q518" s="31"/>
      <c r="R518" s="3" t="str">
        <f t="shared" si="113"/>
        <v/>
      </c>
      <c r="S518" s="4" t="str">
        <f>IF(D518="","",COUNTIF($R$2:R518,R518))</f>
        <v/>
      </c>
      <c r="T518" s="5" t="str">
        <f t="shared" si="105"/>
        <v/>
      </c>
      <c r="U518" s="35" t="str">
        <f>IF(AND(S518=4,K518="M",NOT(O518="Unattached")),SUMIF(R$2:R518,R518,L$2:L518),"")</f>
        <v/>
      </c>
      <c r="V518" s="5" t="str">
        <f t="shared" si="106"/>
        <v/>
      </c>
      <c r="W518" s="35" t="str">
        <f>IF(AND(S518=3,K518="F",NOT(O518="Unattached")),SUMIF(R$2:R518,R518,L$2:L518),"")</f>
        <v/>
      </c>
      <c r="X518" s="6" t="str">
        <f t="shared" si="109"/>
        <v/>
      </c>
      <c r="Y518" s="6" t="str">
        <f t="shared" si="114"/>
        <v/>
      </c>
      <c r="Z518" s="33" t="str">
        <f t="shared" si="110"/>
        <v xml:space="preserve"> </v>
      </c>
      <c r="AA518" s="33" t="str">
        <f>IF(K518="M",IF(S518&lt;&gt;4,"",VLOOKUP(CONCATENATE(R518," ",(S518-3)),$Z$2:AD518,5,0)),IF(S518&lt;&gt;3,"",VLOOKUP(CONCATENATE(R518," ",(S518-2)),$Z$2:AD518,5,0)))</f>
        <v/>
      </c>
      <c r="AB518" s="33" t="str">
        <f>IF(K518="M",IF(S518&lt;&gt;4,"",VLOOKUP(CONCATENATE(R518," ",(S518-2)),$Z$2:AD518,5,0)),IF(S518&lt;&gt;3,"",VLOOKUP(CONCATENATE(R518," ",(S518-1)),$Z$2:AD518,5,0)))</f>
        <v/>
      </c>
      <c r="AC518" s="33" t="str">
        <f>IF(K518="M",IF(S518&lt;&gt;4,"",VLOOKUP(CONCATENATE(R518," ",(S518-1)),$Z$2:AD518,5,0)),IF(S518&lt;&gt;3,"",VLOOKUP(CONCATENATE(R518," ",(S518)),$Z$2:AD518,5,0)))</f>
        <v/>
      </c>
      <c r="AD518" s="33" t="str">
        <f t="shared" si="115"/>
        <v/>
      </c>
    </row>
    <row r="519" spans="1:30" x14ac:dyDescent="0.25">
      <c r="A519" s="65" t="str">
        <f t="shared" si="107"/>
        <v/>
      </c>
      <c r="B519" s="65" t="str">
        <f t="shared" si="108"/>
        <v/>
      </c>
      <c r="C519" s="103">
        <v>518</v>
      </c>
      <c r="D519" s="99"/>
      <c r="E519" s="100">
        <f t="shared" si="116"/>
        <v>1</v>
      </c>
      <c r="F519" s="100"/>
      <c r="G519" s="100"/>
      <c r="H519" s="107" t="str">
        <f t="shared" si="111"/>
        <v/>
      </c>
      <c r="I519" s="108" t="str">
        <f>IF(D519="","",VLOOKUP(D519,ENTRANTS!$A$1:$H$1000,2,0))</f>
        <v/>
      </c>
      <c r="J519" s="108" t="str">
        <f>IF(D519="","",VLOOKUP(D519,ENTRANTS!$A$1:$H$1000,3,0))</f>
        <v/>
      </c>
      <c r="K519" s="103" t="str">
        <f>IF(D519="","",LEFT(VLOOKUP(D519,ENTRANTS!$A$1:$H$1000,5,0),1))</f>
        <v/>
      </c>
      <c r="L519" s="103" t="str">
        <f>IF(D519="","",COUNTIF($K$2:K519,K519))</f>
        <v/>
      </c>
      <c r="M519" s="103" t="str">
        <f>IF(D519="","",VLOOKUP(D519,ENTRANTS!$A$1:$H$1000,4,0))</f>
        <v/>
      </c>
      <c r="N519" s="103" t="str">
        <f>IF(D519="","",COUNTIF($M$2:M519,M519))</f>
        <v/>
      </c>
      <c r="O519" s="108" t="str">
        <f>IF(D519="","",VLOOKUP(D519,ENTRANTS!$A$1:$H$1000,6,0))</f>
        <v/>
      </c>
      <c r="P519" s="86" t="str">
        <f t="shared" si="112"/>
        <v/>
      </c>
      <c r="Q519" s="31"/>
      <c r="R519" s="3" t="str">
        <f t="shared" si="113"/>
        <v/>
      </c>
      <c r="S519" s="4" t="str">
        <f>IF(D519="","",COUNTIF($R$2:R519,R519))</f>
        <v/>
      </c>
      <c r="T519" s="5" t="str">
        <f t="shared" si="105"/>
        <v/>
      </c>
      <c r="U519" s="35" t="str">
        <f>IF(AND(S519=4,K519="M",NOT(O519="Unattached")),SUMIF(R$2:R519,R519,L$2:L519),"")</f>
        <v/>
      </c>
      <c r="V519" s="5" t="str">
        <f t="shared" si="106"/>
        <v/>
      </c>
      <c r="W519" s="35" t="str">
        <f>IF(AND(S519=3,K519="F",NOT(O519="Unattached")),SUMIF(R$2:R519,R519,L$2:L519),"")</f>
        <v/>
      </c>
      <c r="X519" s="6" t="str">
        <f t="shared" si="109"/>
        <v/>
      </c>
      <c r="Y519" s="6" t="str">
        <f t="shared" si="114"/>
        <v/>
      </c>
      <c r="Z519" s="33" t="str">
        <f t="shared" si="110"/>
        <v xml:space="preserve"> </v>
      </c>
      <c r="AA519" s="33" t="str">
        <f>IF(K519="M",IF(S519&lt;&gt;4,"",VLOOKUP(CONCATENATE(R519," ",(S519-3)),$Z$2:AD519,5,0)),IF(S519&lt;&gt;3,"",VLOOKUP(CONCATENATE(R519," ",(S519-2)),$Z$2:AD519,5,0)))</f>
        <v/>
      </c>
      <c r="AB519" s="33" t="str">
        <f>IF(K519="M",IF(S519&lt;&gt;4,"",VLOOKUP(CONCATENATE(R519," ",(S519-2)),$Z$2:AD519,5,0)),IF(S519&lt;&gt;3,"",VLOOKUP(CONCATENATE(R519," ",(S519-1)),$Z$2:AD519,5,0)))</f>
        <v/>
      </c>
      <c r="AC519" s="33" t="str">
        <f>IF(K519="M",IF(S519&lt;&gt;4,"",VLOOKUP(CONCATENATE(R519," ",(S519-1)),$Z$2:AD519,5,0)),IF(S519&lt;&gt;3,"",VLOOKUP(CONCATENATE(R519," ",(S519)),$Z$2:AD519,5,0)))</f>
        <v/>
      </c>
      <c r="AD519" s="33" t="str">
        <f t="shared" si="115"/>
        <v/>
      </c>
    </row>
    <row r="520" spans="1:30" x14ac:dyDescent="0.25">
      <c r="A520" s="65" t="str">
        <f t="shared" si="107"/>
        <v/>
      </c>
      <c r="B520" s="65" t="str">
        <f t="shared" si="108"/>
        <v/>
      </c>
      <c r="C520" s="103">
        <v>519</v>
      </c>
      <c r="D520" s="99"/>
      <c r="E520" s="100">
        <f t="shared" si="116"/>
        <v>1</v>
      </c>
      <c r="F520" s="100"/>
      <c r="G520" s="100"/>
      <c r="H520" s="107" t="str">
        <f t="shared" si="111"/>
        <v/>
      </c>
      <c r="I520" s="108" t="str">
        <f>IF(D520="","",VLOOKUP(D520,ENTRANTS!$A$1:$H$1000,2,0))</f>
        <v/>
      </c>
      <c r="J520" s="108" t="str">
        <f>IF(D520="","",VLOOKUP(D520,ENTRANTS!$A$1:$H$1000,3,0))</f>
        <v/>
      </c>
      <c r="K520" s="103" t="str">
        <f>IF(D520="","",LEFT(VLOOKUP(D520,ENTRANTS!$A$1:$H$1000,5,0),1))</f>
        <v/>
      </c>
      <c r="L520" s="103" t="str">
        <f>IF(D520="","",COUNTIF($K$2:K520,K520))</f>
        <v/>
      </c>
      <c r="M520" s="103" t="str">
        <f>IF(D520="","",VLOOKUP(D520,ENTRANTS!$A$1:$H$1000,4,0))</f>
        <v/>
      </c>
      <c r="N520" s="103" t="str">
        <f>IF(D520="","",COUNTIF($M$2:M520,M520))</f>
        <v/>
      </c>
      <c r="O520" s="108" t="str">
        <f>IF(D520="","",VLOOKUP(D520,ENTRANTS!$A$1:$H$1000,6,0))</f>
        <v/>
      </c>
      <c r="P520" s="86" t="str">
        <f t="shared" si="112"/>
        <v/>
      </c>
      <c r="Q520" s="31"/>
      <c r="R520" s="3" t="str">
        <f t="shared" si="113"/>
        <v/>
      </c>
      <c r="S520" s="4" t="str">
        <f>IF(D520="","",COUNTIF($R$2:R520,R520))</f>
        <v/>
      </c>
      <c r="T520" s="5" t="str">
        <f t="shared" si="105"/>
        <v/>
      </c>
      <c r="U520" s="35" t="str">
        <f>IF(AND(S520=4,K520="M",NOT(O520="Unattached")),SUMIF(R$2:R520,R520,L$2:L520),"")</f>
        <v/>
      </c>
      <c r="V520" s="5" t="str">
        <f t="shared" si="106"/>
        <v/>
      </c>
      <c r="W520" s="35" t="str">
        <f>IF(AND(S520=3,K520="F",NOT(O520="Unattached")),SUMIF(R$2:R520,R520,L$2:L520),"")</f>
        <v/>
      </c>
      <c r="X520" s="6" t="str">
        <f t="shared" si="109"/>
        <v/>
      </c>
      <c r="Y520" s="6" t="str">
        <f t="shared" si="114"/>
        <v/>
      </c>
      <c r="Z520" s="33" t="str">
        <f t="shared" si="110"/>
        <v xml:space="preserve"> </v>
      </c>
      <c r="AA520" s="33" t="str">
        <f>IF(K520="M",IF(S520&lt;&gt;4,"",VLOOKUP(CONCATENATE(R520," ",(S520-3)),$Z$2:AD520,5,0)),IF(S520&lt;&gt;3,"",VLOOKUP(CONCATENATE(R520," ",(S520-2)),$Z$2:AD520,5,0)))</f>
        <v/>
      </c>
      <c r="AB520" s="33" t="str">
        <f>IF(K520="M",IF(S520&lt;&gt;4,"",VLOOKUP(CONCATENATE(R520," ",(S520-2)),$Z$2:AD520,5,0)),IF(S520&lt;&gt;3,"",VLOOKUP(CONCATENATE(R520," ",(S520-1)),$Z$2:AD520,5,0)))</f>
        <v/>
      </c>
      <c r="AC520" s="33" t="str">
        <f>IF(K520="M",IF(S520&lt;&gt;4,"",VLOOKUP(CONCATENATE(R520," ",(S520-1)),$Z$2:AD520,5,0)),IF(S520&lt;&gt;3,"",VLOOKUP(CONCATENATE(R520," ",(S520)),$Z$2:AD520,5,0)))</f>
        <v/>
      </c>
      <c r="AD520" s="33" t="str">
        <f t="shared" si="115"/>
        <v/>
      </c>
    </row>
    <row r="521" spans="1:30" x14ac:dyDescent="0.25">
      <c r="A521" s="65" t="str">
        <f t="shared" si="107"/>
        <v/>
      </c>
      <c r="B521" s="65" t="str">
        <f t="shared" si="108"/>
        <v/>
      </c>
      <c r="C521" s="103">
        <v>520</v>
      </c>
      <c r="D521" s="99"/>
      <c r="E521" s="100">
        <f t="shared" si="116"/>
        <v>1</v>
      </c>
      <c r="F521" s="100"/>
      <c r="G521" s="100"/>
      <c r="H521" s="107" t="str">
        <f t="shared" si="111"/>
        <v/>
      </c>
      <c r="I521" s="108" t="str">
        <f>IF(D521="","",VLOOKUP(D521,ENTRANTS!$A$1:$H$1000,2,0))</f>
        <v/>
      </c>
      <c r="J521" s="108" t="str">
        <f>IF(D521="","",VLOOKUP(D521,ENTRANTS!$A$1:$H$1000,3,0))</f>
        <v/>
      </c>
      <c r="K521" s="103" t="str">
        <f>IF(D521="","",LEFT(VLOOKUP(D521,ENTRANTS!$A$1:$H$1000,5,0),1))</f>
        <v/>
      </c>
      <c r="L521" s="103" t="str">
        <f>IF(D521="","",COUNTIF($K$2:K521,K521))</f>
        <v/>
      </c>
      <c r="M521" s="103" t="str">
        <f>IF(D521="","",VLOOKUP(D521,ENTRANTS!$A$1:$H$1000,4,0))</f>
        <v/>
      </c>
      <c r="N521" s="103" t="str">
        <f>IF(D521="","",COUNTIF($M$2:M521,M521))</f>
        <v/>
      </c>
      <c r="O521" s="108" t="str">
        <f>IF(D521="","",VLOOKUP(D521,ENTRANTS!$A$1:$H$1000,6,0))</f>
        <v/>
      </c>
      <c r="P521" s="86" t="str">
        <f t="shared" si="112"/>
        <v/>
      </c>
      <c r="Q521" s="31"/>
      <c r="R521" s="3" t="str">
        <f t="shared" si="113"/>
        <v/>
      </c>
      <c r="S521" s="4" t="str">
        <f>IF(D521="","",COUNTIF($R$2:R521,R521))</f>
        <v/>
      </c>
      <c r="T521" s="5" t="str">
        <f t="shared" si="105"/>
        <v/>
      </c>
      <c r="U521" s="35" t="str">
        <f>IF(AND(S521=4,K521="M",NOT(O521="Unattached")),SUMIF(R$2:R521,R521,L$2:L521),"")</f>
        <v/>
      </c>
      <c r="V521" s="5" t="str">
        <f t="shared" si="106"/>
        <v/>
      </c>
      <c r="W521" s="35" t="str">
        <f>IF(AND(S521=3,K521="F",NOT(O521="Unattached")),SUMIF(R$2:R521,R521,L$2:L521),"")</f>
        <v/>
      </c>
      <c r="X521" s="6" t="str">
        <f t="shared" si="109"/>
        <v/>
      </c>
      <c r="Y521" s="6" t="str">
        <f t="shared" si="114"/>
        <v/>
      </c>
      <c r="Z521" s="33" t="str">
        <f t="shared" si="110"/>
        <v xml:space="preserve"> </v>
      </c>
      <c r="AA521" s="33" t="str">
        <f>IF(K521="M",IF(S521&lt;&gt;4,"",VLOOKUP(CONCATENATE(R521," ",(S521-3)),$Z$2:AD521,5,0)),IF(S521&lt;&gt;3,"",VLOOKUP(CONCATENATE(R521," ",(S521-2)),$Z$2:AD521,5,0)))</f>
        <v/>
      </c>
      <c r="AB521" s="33" t="str">
        <f>IF(K521="M",IF(S521&lt;&gt;4,"",VLOOKUP(CONCATENATE(R521," ",(S521-2)),$Z$2:AD521,5,0)),IF(S521&lt;&gt;3,"",VLOOKUP(CONCATENATE(R521," ",(S521-1)),$Z$2:AD521,5,0)))</f>
        <v/>
      </c>
      <c r="AC521" s="33" t="str">
        <f>IF(K521="M",IF(S521&lt;&gt;4,"",VLOOKUP(CONCATENATE(R521," ",(S521-1)),$Z$2:AD521,5,0)),IF(S521&lt;&gt;3,"",VLOOKUP(CONCATENATE(R521," ",(S521)),$Z$2:AD521,5,0)))</f>
        <v/>
      </c>
      <c r="AD521" s="33" t="str">
        <f t="shared" si="115"/>
        <v/>
      </c>
    </row>
    <row r="522" spans="1:30" x14ac:dyDescent="0.25">
      <c r="A522" s="65" t="str">
        <f t="shared" si="107"/>
        <v/>
      </c>
      <c r="B522" s="65" t="str">
        <f t="shared" si="108"/>
        <v/>
      </c>
      <c r="C522" s="103">
        <v>521</v>
      </c>
      <c r="D522" s="99"/>
      <c r="E522" s="100">
        <f t="shared" si="116"/>
        <v>1</v>
      </c>
      <c r="F522" s="100"/>
      <c r="G522" s="100"/>
      <c r="H522" s="107" t="str">
        <f t="shared" si="111"/>
        <v/>
      </c>
      <c r="I522" s="108" t="str">
        <f>IF(D522="","",VLOOKUP(D522,ENTRANTS!$A$1:$H$1000,2,0))</f>
        <v/>
      </c>
      <c r="J522" s="108" t="str">
        <f>IF(D522="","",VLOOKUP(D522,ENTRANTS!$A$1:$H$1000,3,0))</f>
        <v/>
      </c>
      <c r="K522" s="103" t="str">
        <f>IF(D522="","",LEFT(VLOOKUP(D522,ENTRANTS!$A$1:$H$1000,5,0),1))</f>
        <v/>
      </c>
      <c r="L522" s="103" t="str">
        <f>IF(D522="","",COUNTIF($K$2:K522,K522))</f>
        <v/>
      </c>
      <c r="M522" s="103" t="str">
        <f>IF(D522="","",VLOOKUP(D522,ENTRANTS!$A$1:$H$1000,4,0))</f>
        <v/>
      </c>
      <c r="N522" s="103" t="str">
        <f>IF(D522="","",COUNTIF($M$2:M522,M522))</f>
        <v/>
      </c>
      <c r="O522" s="108" t="str">
        <f>IF(D522="","",VLOOKUP(D522,ENTRANTS!$A$1:$H$1000,6,0))</f>
        <v/>
      </c>
      <c r="P522" s="86" t="str">
        <f t="shared" si="112"/>
        <v/>
      </c>
      <c r="Q522" s="31"/>
      <c r="R522" s="3" t="str">
        <f t="shared" si="113"/>
        <v/>
      </c>
      <c r="S522" s="4" t="str">
        <f>IF(D522="","",COUNTIF($R$2:R522,R522))</f>
        <v/>
      </c>
      <c r="T522" s="5" t="str">
        <f t="shared" si="105"/>
        <v/>
      </c>
      <c r="U522" s="35" t="str">
        <f>IF(AND(S522=4,K522="M",NOT(O522="Unattached")),SUMIF(R$2:R522,R522,L$2:L522),"")</f>
        <v/>
      </c>
      <c r="V522" s="5" t="str">
        <f t="shared" si="106"/>
        <v/>
      </c>
      <c r="W522" s="35" t="str">
        <f>IF(AND(S522=3,K522="F",NOT(O522="Unattached")),SUMIF(R$2:R522,R522,L$2:L522),"")</f>
        <v/>
      </c>
      <c r="X522" s="6" t="str">
        <f t="shared" si="109"/>
        <v/>
      </c>
      <c r="Y522" s="6" t="str">
        <f t="shared" si="114"/>
        <v/>
      </c>
      <c r="Z522" s="33" t="str">
        <f t="shared" si="110"/>
        <v xml:space="preserve"> </v>
      </c>
      <c r="AA522" s="33" t="str">
        <f>IF(K522="M",IF(S522&lt;&gt;4,"",VLOOKUP(CONCATENATE(R522," ",(S522-3)),$Z$2:AD522,5,0)),IF(S522&lt;&gt;3,"",VLOOKUP(CONCATENATE(R522," ",(S522-2)),$Z$2:AD522,5,0)))</f>
        <v/>
      </c>
      <c r="AB522" s="33" t="str">
        <f>IF(K522="M",IF(S522&lt;&gt;4,"",VLOOKUP(CONCATENATE(R522," ",(S522-2)),$Z$2:AD522,5,0)),IF(S522&lt;&gt;3,"",VLOOKUP(CONCATENATE(R522," ",(S522-1)),$Z$2:AD522,5,0)))</f>
        <v/>
      </c>
      <c r="AC522" s="33" t="str">
        <f>IF(K522="M",IF(S522&lt;&gt;4,"",VLOOKUP(CONCATENATE(R522," ",(S522-1)),$Z$2:AD522,5,0)),IF(S522&lt;&gt;3,"",VLOOKUP(CONCATENATE(R522," ",(S522)),$Z$2:AD522,5,0)))</f>
        <v/>
      </c>
      <c r="AD522" s="33" t="str">
        <f t="shared" si="115"/>
        <v/>
      </c>
    </row>
    <row r="523" spans="1:30" x14ac:dyDescent="0.25">
      <c r="A523" s="65" t="str">
        <f t="shared" si="107"/>
        <v/>
      </c>
      <c r="B523" s="65" t="str">
        <f t="shared" si="108"/>
        <v/>
      </c>
      <c r="C523" s="103">
        <v>522</v>
      </c>
      <c r="D523" s="99"/>
      <c r="E523" s="100">
        <f t="shared" si="116"/>
        <v>1</v>
      </c>
      <c r="F523" s="100"/>
      <c r="G523" s="100"/>
      <c r="H523" s="107" t="str">
        <f t="shared" si="111"/>
        <v/>
      </c>
      <c r="I523" s="108" t="str">
        <f>IF(D523="","",VLOOKUP(D523,ENTRANTS!$A$1:$H$1000,2,0))</f>
        <v/>
      </c>
      <c r="J523" s="108" t="str">
        <f>IF(D523="","",VLOOKUP(D523,ENTRANTS!$A$1:$H$1000,3,0))</f>
        <v/>
      </c>
      <c r="K523" s="103" t="str">
        <f>IF(D523="","",LEFT(VLOOKUP(D523,ENTRANTS!$A$1:$H$1000,5,0),1))</f>
        <v/>
      </c>
      <c r="L523" s="103" t="str">
        <f>IF(D523="","",COUNTIF($K$2:K523,K523))</f>
        <v/>
      </c>
      <c r="M523" s="103" t="str">
        <f>IF(D523="","",VLOOKUP(D523,ENTRANTS!$A$1:$H$1000,4,0))</f>
        <v/>
      </c>
      <c r="N523" s="103" t="str">
        <f>IF(D523="","",COUNTIF($M$2:M523,M523))</f>
        <v/>
      </c>
      <c r="O523" s="108" t="str">
        <f>IF(D523="","",VLOOKUP(D523,ENTRANTS!$A$1:$H$1000,6,0))</f>
        <v/>
      </c>
      <c r="P523" s="86" t="str">
        <f t="shared" si="112"/>
        <v/>
      </c>
      <c r="Q523" s="31"/>
      <c r="R523" s="3" t="str">
        <f t="shared" si="113"/>
        <v/>
      </c>
      <c r="S523" s="4" t="str">
        <f>IF(D523="","",COUNTIF($R$2:R523,R523))</f>
        <v/>
      </c>
      <c r="T523" s="5" t="str">
        <f t="shared" si="105"/>
        <v/>
      </c>
      <c r="U523" s="35" t="str">
        <f>IF(AND(S523=4,K523="M",NOT(O523="Unattached")),SUMIF(R$2:R523,R523,L$2:L523),"")</f>
        <v/>
      </c>
      <c r="V523" s="5" t="str">
        <f t="shared" si="106"/>
        <v/>
      </c>
      <c r="W523" s="35" t="str">
        <f>IF(AND(S523=3,K523="F",NOT(O523="Unattached")),SUMIF(R$2:R523,R523,L$2:L523),"")</f>
        <v/>
      </c>
      <c r="X523" s="6" t="str">
        <f t="shared" si="109"/>
        <v/>
      </c>
      <c r="Y523" s="6" t="str">
        <f t="shared" si="114"/>
        <v/>
      </c>
      <c r="Z523" s="33" t="str">
        <f t="shared" si="110"/>
        <v xml:space="preserve"> </v>
      </c>
      <c r="AA523" s="33" t="str">
        <f>IF(K523="M",IF(S523&lt;&gt;4,"",VLOOKUP(CONCATENATE(R523," ",(S523-3)),$Z$2:AD523,5,0)),IF(S523&lt;&gt;3,"",VLOOKUP(CONCATENATE(R523," ",(S523-2)),$Z$2:AD523,5,0)))</f>
        <v/>
      </c>
      <c r="AB523" s="33" t="str">
        <f>IF(K523="M",IF(S523&lt;&gt;4,"",VLOOKUP(CONCATENATE(R523," ",(S523-2)),$Z$2:AD523,5,0)),IF(S523&lt;&gt;3,"",VLOOKUP(CONCATENATE(R523," ",(S523-1)),$Z$2:AD523,5,0)))</f>
        <v/>
      </c>
      <c r="AC523" s="33" t="str">
        <f>IF(K523="M",IF(S523&lt;&gt;4,"",VLOOKUP(CONCATENATE(R523," ",(S523-1)),$Z$2:AD523,5,0)),IF(S523&lt;&gt;3,"",VLOOKUP(CONCATENATE(R523," ",(S523)),$Z$2:AD523,5,0)))</f>
        <v/>
      </c>
      <c r="AD523" s="33" t="str">
        <f t="shared" si="115"/>
        <v/>
      </c>
    </row>
    <row r="524" spans="1:30" x14ac:dyDescent="0.25">
      <c r="A524" s="65" t="str">
        <f t="shared" si="107"/>
        <v/>
      </c>
      <c r="B524" s="65" t="str">
        <f t="shared" si="108"/>
        <v/>
      </c>
      <c r="C524" s="103">
        <v>523</v>
      </c>
      <c r="D524" s="99"/>
      <c r="E524" s="100">
        <f t="shared" si="116"/>
        <v>1</v>
      </c>
      <c r="F524" s="100"/>
      <c r="G524" s="100"/>
      <c r="H524" s="107" t="str">
        <f t="shared" si="111"/>
        <v/>
      </c>
      <c r="I524" s="108" t="str">
        <f>IF(D524="","",VLOOKUP(D524,ENTRANTS!$A$1:$H$1000,2,0))</f>
        <v/>
      </c>
      <c r="J524" s="108" t="str">
        <f>IF(D524="","",VLOOKUP(D524,ENTRANTS!$A$1:$H$1000,3,0))</f>
        <v/>
      </c>
      <c r="K524" s="103" t="str">
        <f>IF(D524="","",LEFT(VLOOKUP(D524,ENTRANTS!$A$1:$H$1000,5,0),1))</f>
        <v/>
      </c>
      <c r="L524" s="103" t="str">
        <f>IF(D524="","",COUNTIF($K$2:K524,K524))</f>
        <v/>
      </c>
      <c r="M524" s="103" t="str">
        <f>IF(D524="","",VLOOKUP(D524,ENTRANTS!$A$1:$H$1000,4,0))</f>
        <v/>
      </c>
      <c r="N524" s="103" t="str">
        <f>IF(D524="","",COUNTIF($M$2:M524,M524))</f>
        <v/>
      </c>
      <c r="O524" s="108" t="str">
        <f>IF(D524="","",VLOOKUP(D524,ENTRANTS!$A$1:$H$1000,6,0))</f>
        <v/>
      </c>
      <c r="P524" s="86" t="str">
        <f t="shared" si="112"/>
        <v/>
      </c>
      <c r="Q524" s="31"/>
      <c r="R524" s="3" t="str">
        <f t="shared" si="113"/>
        <v/>
      </c>
      <c r="S524" s="4" t="str">
        <f>IF(D524="","",COUNTIF($R$2:R524,R524))</f>
        <v/>
      </c>
      <c r="T524" s="5" t="str">
        <f t="shared" si="105"/>
        <v/>
      </c>
      <c r="U524" s="35" t="str">
        <f>IF(AND(S524=4,K524="M",NOT(O524="Unattached")),SUMIF(R$2:R524,R524,L$2:L524),"")</f>
        <v/>
      </c>
      <c r="V524" s="5" t="str">
        <f t="shared" si="106"/>
        <v/>
      </c>
      <c r="W524" s="35" t="str">
        <f>IF(AND(S524=3,K524="F",NOT(O524="Unattached")),SUMIF(R$2:R524,R524,L$2:L524),"")</f>
        <v/>
      </c>
      <c r="X524" s="6" t="str">
        <f t="shared" si="109"/>
        <v/>
      </c>
      <c r="Y524" s="6" t="str">
        <f t="shared" si="114"/>
        <v/>
      </c>
      <c r="Z524" s="33" t="str">
        <f t="shared" si="110"/>
        <v xml:space="preserve"> </v>
      </c>
      <c r="AA524" s="33" t="str">
        <f>IF(K524="M",IF(S524&lt;&gt;4,"",VLOOKUP(CONCATENATE(R524," ",(S524-3)),$Z$2:AD524,5,0)),IF(S524&lt;&gt;3,"",VLOOKUP(CONCATENATE(R524," ",(S524-2)),$Z$2:AD524,5,0)))</f>
        <v/>
      </c>
      <c r="AB524" s="33" t="str">
        <f>IF(K524="M",IF(S524&lt;&gt;4,"",VLOOKUP(CONCATENATE(R524," ",(S524-2)),$Z$2:AD524,5,0)),IF(S524&lt;&gt;3,"",VLOOKUP(CONCATENATE(R524," ",(S524-1)),$Z$2:AD524,5,0)))</f>
        <v/>
      </c>
      <c r="AC524" s="33" t="str">
        <f>IF(K524="M",IF(S524&lt;&gt;4,"",VLOOKUP(CONCATENATE(R524," ",(S524-1)),$Z$2:AD524,5,0)),IF(S524&lt;&gt;3,"",VLOOKUP(CONCATENATE(R524," ",(S524)),$Z$2:AD524,5,0)))</f>
        <v/>
      </c>
      <c r="AD524" s="33" t="str">
        <f t="shared" si="115"/>
        <v/>
      </c>
    </row>
    <row r="525" spans="1:30" x14ac:dyDescent="0.25">
      <c r="A525" s="65" t="str">
        <f t="shared" si="107"/>
        <v/>
      </c>
      <c r="B525" s="65" t="str">
        <f t="shared" si="108"/>
        <v/>
      </c>
      <c r="C525" s="103">
        <v>524</v>
      </c>
      <c r="D525" s="99"/>
      <c r="E525" s="100">
        <f t="shared" si="116"/>
        <v>1</v>
      </c>
      <c r="F525" s="100"/>
      <c r="G525" s="100"/>
      <c r="H525" s="107" t="str">
        <f t="shared" si="111"/>
        <v/>
      </c>
      <c r="I525" s="108" t="str">
        <f>IF(D525="","",VLOOKUP(D525,ENTRANTS!$A$1:$H$1000,2,0))</f>
        <v/>
      </c>
      <c r="J525" s="108" t="str">
        <f>IF(D525="","",VLOOKUP(D525,ENTRANTS!$A$1:$H$1000,3,0))</f>
        <v/>
      </c>
      <c r="K525" s="103" t="str">
        <f>IF(D525="","",LEFT(VLOOKUP(D525,ENTRANTS!$A$1:$H$1000,5,0),1))</f>
        <v/>
      </c>
      <c r="L525" s="103" t="str">
        <f>IF(D525="","",COUNTIF($K$2:K525,K525))</f>
        <v/>
      </c>
      <c r="M525" s="103" t="str">
        <f>IF(D525="","",VLOOKUP(D525,ENTRANTS!$A$1:$H$1000,4,0))</f>
        <v/>
      </c>
      <c r="N525" s="103" t="str">
        <f>IF(D525="","",COUNTIF($M$2:M525,M525))</f>
        <v/>
      </c>
      <c r="O525" s="108" t="str">
        <f>IF(D525="","",VLOOKUP(D525,ENTRANTS!$A$1:$H$1000,6,0))</f>
        <v/>
      </c>
      <c r="P525" s="86" t="str">
        <f t="shared" si="112"/>
        <v/>
      </c>
      <c r="Q525" s="31"/>
      <c r="R525" s="3" t="str">
        <f t="shared" si="113"/>
        <v/>
      </c>
      <c r="S525" s="4" t="str">
        <f>IF(D525="","",COUNTIF($R$2:R525,R525))</f>
        <v/>
      </c>
      <c r="T525" s="5" t="str">
        <f t="shared" si="105"/>
        <v/>
      </c>
      <c r="U525" s="35" t="str">
        <f>IF(AND(S525=4,K525="M",NOT(O525="Unattached")),SUMIF(R$2:R525,R525,L$2:L525),"")</f>
        <v/>
      </c>
      <c r="V525" s="5" t="str">
        <f t="shared" si="106"/>
        <v/>
      </c>
      <c r="W525" s="35" t="str">
        <f>IF(AND(S525=3,K525="F",NOT(O525="Unattached")),SUMIF(R$2:R525,R525,L$2:L525),"")</f>
        <v/>
      </c>
      <c r="X525" s="6" t="str">
        <f t="shared" si="109"/>
        <v/>
      </c>
      <c r="Y525" s="6" t="str">
        <f t="shared" si="114"/>
        <v/>
      </c>
      <c r="Z525" s="33" t="str">
        <f t="shared" si="110"/>
        <v xml:space="preserve"> </v>
      </c>
      <c r="AA525" s="33" t="str">
        <f>IF(K525="M",IF(S525&lt;&gt;4,"",VLOOKUP(CONCATENATE(R525," ",(S525-3)),$Z$2:AD525,5,0)),IF(S525&lt;&gt;3,"",VLOOKUP(CONCATENATE(R525," ",(S525-2)),$Z$2:AD525,5,0)))</f>
        <v/>
      </c>
      <c r="AB525" s="33" t="str">
        <f>IF(K525="M",IF(S525&lt;&gt;4,"",VLOOKUP(CONCATENATE(R525," ",(S525-2)),$Z$2:AD525,5,0)),IF(S525&lt;&gt;3,"",VLOOKUP(CONCATENATE(R525," ",(S525-1)),$Z$2:AD525,5,0)))</f>
        <v/>
      </c>
      <c r="AC525" s="33" t="str">
        <f>IF(K525="M",IF(S525&lt;&gt;4,"",VLOOKUP(CONCATENATE(R525," ",(S525-1)),$Z$2:AD525,5,0)),IF(S525&lt;&gt;3,"",VLOOKUP(CONCATENATE(R525," ",(S525)),$Z$2:AD525,5,0)))</f>
        <v/>
      </c>
      <c r="AD525" s="33" t="str">
        <f t="shared" si="115"/>
        <v/>
      </c>
    </row>
    <row r="526" spans="1:30" x14ac:dyDescent="0.25">
      <c r="A526" s="65" t="str">
        <f t="shared" si="107"/>
        <v/>
      </c>
      <c r="B526" s="65" t="str">
        <f t="shared" si="108"/>
        <v/>
      </c>
      <c r="C526" s="103">
        <v>525</v>
      </c>
      <c r="D526" s="99"/>
      <c r="E526" s="100">
        <f t="shared" si="116"/>
        <v>1</v>
      </c>
      <c r="F526" s="100"/>
      <c r="G526" s="100"/>
      <c r="H526" s="107" t="str">
        <f t="shared" si="111"/>
        <v/>
      </c>
      <c r="I526" s="108" t="str">
        <f>IF(D526="","",VLOOKUP(D526,ENTRANTS!$A$1:$H$1000,2,0))</f>
        <v/>
      </c>
      <c r="J526" s="108" t="str">
        <f>IF(D526="","",VLOOKUP(D526,ENTRANTS!$A$1:$H$1000,3,0))</f>
        <v/>
      </c>
      <c r="K526" s="103" t="str">
        <f>IF(D526="","",LEFT(VLOOKUP(D526,ENTRANTS!$A$1:$H$1000,5,0),1))</f>
        <v/>
      </c>
      <c r="L526" s="103" t="str">
        <f>IF(D526="","",COUNTIF($K$2:K526,K526))</f>
        <v/>
      </c>
      <c r="M526" s="103" t="str">
        <f>IF(D526="","",VLOOKUP(D526,ENTRANTS!$A$1:$H$1000,4,0))</f>
        <v/>
      </c>
      <c r="N526" s="103" t="str">
        <f>IF(D526="","",COUNTIF($M$2:M526,M526))</f>
        <v/>
      </c>
      <c r="O526" s="108" t="str">
        <f>IF(D526="","",VLOOKUP(D526,ENTRANTS!$A$1:$H$1000,6,0))</f>
        <v/>
      </c>
      <c r="P526" s="86" t="str">
        <f t="shared" si="112"/>
        <v/>
      </c>
      <c r="Q526" s="31"/>
      <c r="R526" s="3" t="str">
        <f t="shared" si="113"/>
        <v/>
      </c>
      <c r="S526" s="4" t="str">
        <f>IF(D526="","",COUNTIF($R$2:R526,R526))</f>
        <v/>
      </c>
      <c r="T526" s="5" t="str">
        <f t="shared" si="105"/>
        <v/>
      </c>
      <c r="U526" s="35" t="str">
        <f>IF(AND(S526=4,K526="M",NOT(O526="Unattached")),SUMIF(R$2:R526,R526,L$2:L526),"")</f>
        <v/>
      </c>
      <c r="V526" s="5" t="str">
        <f t="shared" si="106"/>
        <v/>
      </c>
      <c r="W526" s="35" t="str">
        <f>IF(AND(S526=3,K526="F",NOT(O526="Unattached")),SUMIF(R$2:R526,R526,L$2:L526),"")</f>
        <v/>
      </c>
      <c r="X526" s="6" t="str">
        <f t="shared" si="109"/>
        <v/>
      </c>
      <c r="Y526" s="6" t="str">
        <f t="shared" si="114"/>
        <v/>
      </c>
      <c r="Z526" s="33" t="str">
        <f t="shared" si="110"/>
        <v xml:space="preserve"> </v>
      </c>
      <c r="AA526" s="33" t="str">
        <f>IF(K526="M",IF(S526&lt;&gt;4,"",VLOOKUP(CONCATENATE(R526," ",(S526-3)),$Z$2:AD526,5,0)),IF(S526&lt;&gt;3,"",VLOOKUP(CONCATENATE(R526," ",(S526-2)),$Z$2:AD526,5,0)))</f>
        <v/>
      </c>
      <c r="AB526" s="33" t="str">
        <f>IF(K526="M",IF(S526&lt;&gt;4,"",VLOOKUP(CONCATENATE(R526," ",(S526-2)),$Z$2:AD526,5,0)),IF(S526&lt;&gt;3,"",VLOOKUP(CONCATENATE(R526," ",(S526-1)),$Z$2:AD526,5,0)))</f>
        <v/>
      </c>
      <c r="AC526" s="33" t="str">
        <f>IF(K526="M",IF(S526&lt;&gt;4,"",VLOOKUP(CONCATENATE(R526," ",(S526-1)),$Z$2:AD526,5,0)),IF(S526&lt;&gt;3,"",VLOOKUP(CONCATENATE(R526," ",(S526)),$Z$2:AD526,5,0)))</f>
        <v/>
      </c>
      <c r="AD526" s="33" t="str">
        <f t="shared" si="115"/>
        <v/>
      </c>
    </row>
    <row r="527" spans="1:30" x14ac:dyDescent="0.25">
      <c r="A527" s="65" t="str">
        <f t="shared" si="107"/>
        <v/>
      </c>
      <c r="B527" s="65" t="str">
        <f t="shared" si="108"/>
        <v/>
      </c>
      <c r="C527" s="103">
        <v>526</v>
      </c>
      <c r="D527" s="99"/>
      <c r="E527" s="100">
        <f t="shared" si="116"/>
        <v>1</v>
      </c>
      <c r="F527" s="100"/>
      <c r="G527" s="100"/>
      <c r="H527" s="107" t="str">
        <f t="shared" si="111"/>
        <v/>
      </c>
      <c r="I527" s="108" t="str">
        <f>IF(D527="","",VLOOKUP(D527,ENTRANTS!$A$1:$H$1000,2,0))</f>
        <v/>
      </c>
      <c r="J527" s="108" t="str">
        <f>IF(D527="","",VLOOKUP(D527,ENTRANTS!$A$1:$H$1000,3,0))</f>
        <v/>
      </c>
      <c r="K527" s="103" t="str">
        <f>IF(D527="","",LEFT(VLOOKUP(D527,ENTRANTS!$A$1:$H$1000,5,0),1))</f>
        <v/>
      </c>
      <c r="L527" s="103" t="str">
        <f>IF(D527="","",COUNTIF($K$2:K527,K527))</f>
        <v/>
      </c>
      <c r="M527" s="103" t="str">
        <f>IF(D527="","",VLOOKUP(D527,ENTRANTS!$A$1:$H$1000,4,0))</f>
        <v/>
      </c>
      <c r="N527" s="103" t="str">
        <f>IF(D527="","",COUNTIF($M$2:M527,M527))</f>
        <v/>
      </c>
      <c r="O527" s="108" t="str">
        <f>IF(D527="","",VLOOKUP(D527,ENTRANTS!$A$1:$H$1000,6,0))</f>
        <v/>
      </c>
      <c r="P527" s="86" t="str">
        <f t="shared" si="112"/>
        <v/>
      </c>
      <c r="Q527" s="31"/>
      <c r="R527" s="3" t="str">
        <f t="shared" si="113"/>
        <v/>
      </c>
      <c r="S527" s="4" t="str">
        <f>IF(D527="","",COUNTIF($R$2:R527,R527))</f>
        <v/>
      </c>
      <c r="T527" s="5" t="str">
        <f t="shared" si="105"/>
        <v/>
      </c>
      <c r="U527" s="35" t="str">
        <f>IF(AND(S527=4,K527="M",NOT(O527="Unattached")),SUMIF(R$2:R527,R527,L$2:L527),"")</f>
        <v/>
      </c>
      <c r="V527" s="5" t="str">
        <f t="shared" si="106"/>
        <v/>
      </c>
      <c r="W527" s="35" t="str">
        <f>IF(AND(S527=3,K527="F",NOT(O527="Unattached")),SUMIF(R$2:R527,R527,L$2:L527),"")</f>
        <v/>
      </c>
      <c r="X527" s="6" t="str">
        <f t="shared" si="109"/>
        <v/>
      </c>
      <c r="Y527" s="6" t="str">
        <f t="shared" si="114"/>
        <v/>
      </c>
      <c r="Z527" s="33" t="str">
        <f t="shared" si="110"/>
        <v xml:space="preserve"> </v>
      </c>
      <c r="AA527" s="33" t="str">
        <f>IF(K527="M",IF(S527&lt;&gt;4,"",VLOOKUP(CONCATENATE(R527," ",(S527-3)),$Z$2:AD527,5,0)),IF(S527&lt;&gt;3,"",VLOOKUP(CONCATENATE(R527," ",(S527-2)),$Z$2:AD527,5,0)))</f>
        <v/>
      </c>
      <c r="AB527" s="33" t="str">
        <f>IF(K527="M",IF(S527&lt;&gt;4,"",VLOOKUP(CONCATENATE(R527," ",(S527-2)),$Z$2:AD527,5,0)),IF(S527&lt;&gt;3,"",VLOOKUP(CONCATENATE(R527," ",(S527-1)),$Z$2:AD527,5,0)))</f>
        <v/>
      </c>
      <c r="AC527" s="33" t="str">
        <f>IF(K527="M",IF(S527&lt;&gt;4,"",VLOOKUP(CONCATENATE(R527," ",(S527-1)),$Z$2:AD527,5,0)),IF(S527&lt;&gt;3,"",VLOOKUP(CONCATENATE(R527," ",(S527)),$Z$2:AD527,5,0)))</f>
        <v/>
      </c>
      <c r="AD527" s="33" t="str">
        <f t="shared" si="115"/>
        <v/>
      </c>
    </row>
    <row r="528" spans="1:30" x14ac:dyDescent="0.25">
      <c r="A528" s="65" t="str">
        <f t="shared" si="107"/>
        <v/>
      </c>
      <c r="B528" s="65" t="str">
        <f t="shared" si="108"/>
        <v/>
      </c>
      <c r="C528" s="103">
        <v>527</v>
      </c>
      <c r="D528" s="99"/>
      <c r="E528" s="100">
        <f t="shared" si="116"/>
        <v>1</v>
      </c>
      <c r="F528" s="100"/>
      <c r="G528" s="100"/>
      <c r="H528" s="107" t="str">
        <f t="shared" si="111"/>
        <v/>
      </c>
      <c r="I528" s="108" t="str">
        <f>IF(D528="","",VLOOKUP(D528,ENTRANTS!$A$1:$H$1000,2,0))</f>
        <v/>
      </c>
      <c r="J528" s="108" t="str">
        <f>IF(D528="","",VLOOKUP(D528,ENTRANTS!$A$1:$H$1000,3,0))</f>
        <v/>
      </c>
      <c r="K528" s="103" t="str">
        <f>IF(D528="","",LEFT(VLOOKUP(D528,ENTRANTS!$A$1:$H$1000,5,0),1))</f>
        <v/>
      </c>
      <c r="L528" s="103" t="str">
        <f>IF(D528="","",COUNTIF($K$2:K528,K528))</f>
        <v/>
      </c>
      <c r="M528" s="103" t="str">
        <f>IF(D528="","",VLOOKUP(D528,ENTRANTS!$A$1:$H$1000,4,0))</f>
        <v/>
      </c>
      <c r="N528" s="103" t="str">
        <f>IF(D528="","",COUNTIF($M$2:M528,M528))</f>
        <v/>
      </c>
      <c r="O528" s="108" t="str">
        <f>IF(D528="","",VLOOKUP(D528,ENTRANTS!$A$1:$H$1000,6,0))</f>
        <v/>
      </c>
      <c r="P528" s="86" t="str">
        <f t="shared" si="112"/>
        <v/>
      </c>
      <c r="Q528" s="31"/>
      <c r="R528" s="3" t="str">
        <f t="shared" si="113"/>
        <v/>
      </c>
      <c r="S528" s="4" t="str">
        <f>IF(D528="","",COUNTIF($R$2:R528,R528))</f>
        <v/>
      </c>
      <c r="T528" s="5" t="str">
        <f t="shared" si="105"/>
        <v/>
      </c>
      <c r="U528" s="35" t="str">
        <f>IF(AND(S528=4,K528="M",NOT(O528="Unattached")),SUMIF(R$2:R528,R528,L$2:L528),"")</f>
        <v/>
      </c>
      <c r="V528" s="5" t="str">
        <f t="shared" si="106"/>
        <v/>
      </c>
      <c r="W528" s="35" t="str">
        <f>IF(AND(S528=3,K528="F",NOT(O528="Unattached")),SUMIF(R$2:R528,R528,L$2:L528),"")</f>
        <v/>
      </c>
      <c r="X528" s="6" t="str">
        <f t="shared" si="109"/>
        <v/>
      </c>
      <c r="Y528" s="6" t="str">
        <f t="shared" si="114"/>
        <v/>
      </c>
      <c r="Z528" s="33" t="str">
        <f t="shared" si="110"/>
        <v xml:space="preserve"> </v>
      </c>
      <c r="AA528" s="33" t="str">
        <f>IF(K528="M",IF(S528&lt;&gt;4,"",VLOOKUP(CONCATENATE(R528," ",(S528-3)),$Z$2:AD528,5,0)),IF(S528&lt;&gt;3,"",VLOOKUP(CONCATENATE(R528," ",(S528-2)),$Z$2:AD528,5,0)))</f>
        <v/>
      </c>
      <c r="AB528" s="33" t="str">
        <f>IF(K528="M",IF(S528&lt;&gt;4,"",VLOOKUP(CONCATENATE(R528," ",(S528-2)),$Z$2:AD528,5,0)),IF(S528&lt;&gt;3,"",VLOOKUP(CONCATENATE(R528," ",(S528-1)),$Z$2:AD528,5,0)))</f>
        <v/>
      </c>
      <c r="AC528" s="33" t="str">
        <f>IF(K528="M",IF(S528&lt;&gt;4,"",VLOOKUP(CONCATENATE(R528," ",(S528-1)),$Z$2:AD528,5,0)),IF(S528&lt;&gt;3,"",VLOOKUP(CONCATENATE(R528," ",(S528)),$Z$2:AD528,5,0)))</f>
        <v/>
      </c>
      <c r="AD528" s="33" t="str">
        <f t="shared" si="115"/>
        <v/>
      </c>
    </row>
    <row r="529" spans="1:30" x14ac:dyDescent="0.25">
      <c r="A529" s="65" t="str">
        <f t="shared" si="107"/>
        <v/>
      </c>
      <c r="B529" s="65" t="str">
        <f t="shared" si="108"/>
        <v/>
      </c>
      <c r="C529" s="103">
        <v>528</v>
      </c>
      <c r="D529" s="99"/>
      <c r="E529" s="100">
        <f t="shared" si="116"/>
        <v>1</v>
      </c>
      <c r="F529" s="100"/>
      <c r="G529" s="100"/>
      <c r="H529" s="107" t="str">
        <f t="shared" si="111"/>
        <v/>
      </c>
      <c r="I529" s="108" t="str">
        <f>IF(D529="","",VLOOKUP(D529,ENTRANTS!$A$1:$H$1000,2,0))</f>
        <v/>
      </c>
      <c r="J529" s="108" t="str">
        <f>IF(D529="","",VLOOKUP(D529,ENTRANTS!$A$1:$H$1000,3,0))</f>
        <v/>
      </c>
      <c r="K529" s="103" t="str">
        <f>IF(D529="","",LEFT(VLOOKUP(D529,ENTRANTS!$A$1:$H$1000,5,0),1))</f>
        <v/>
      </c>
      <c r="L529" s="103" t="str">
        <f>IF(D529="","",COUNTIF($K$2:K529,K529))</f>
        <v/>
      </c>
      <c r="M529" s="103" t="str">
        <f>IF(D529="","",VLOOKUP(D529,ENTRANTS!$A$1:$H$1000,4,0))</f>
        <v/>
      </c>
      <c r="N529" s="103" t="str">
        <f>IF(D529="","",COUNTIF($M$2:M529,M529))</f>
        <v/>
      </c>
      <c r="O529" s="108" t="str">
        <f>IF(D529="","",VLOOKUP(D529,ENTRANTS!$A$1:$H$1000,6,0))</f>
        <v/>
      </c>
      <c r="P529" s="86" t="str">
        <f t="shared" si="112"/>
        <v/>
      </c>
      <c r="Q529" s="31"/>
      <c r="R529" s="3" t="str">
        <f t="shared" si="113"/>
        <v/>
      </c>
      <c r="S529" s="4" t="str">
        <f>IF(D529="","",COUNTIF($R$2:R529,R529))</f>
        <v/>
      </c>
      <c r="T529" s="5" t="str">
        <f t="shared" si="105"/>
        <v/>
      </c>
      <c r="U529" s="35" t="str">
        <f>IF(AND(S529=4,K529="M",NOT(O529="Unattached")),SUMIF(R$2:R529,R529,L$2:L529),"")</f>
        <v/>
      </c>
      <c r="V529" s="5" t="str">
        <f t="shared" si="106"/>
        <v/>
      </c>
      <c r="W529" s="35" t="str">
        <f>IF(AND(S529=3,K529="F",NOT(O529="Unattached")),SUMIF(R$2:R529,R529,L$2:L529),"")</f>
        <v/>
      </c>
      <c r="X529" s="6" t="str">
        <f t="shared" si="109"/>
        <v/>
      </c>
      <c r="Y529" s="6" t="str">
        <f t="shared" si="114"/>
        <v/>
      </c>
      <c r="Z529" s="33" t="str">
        <f t="shared" si="110"/>
        <v xml:space="preserve"> </v>
      </c>
      <c r="AA529" s="33" t="str">
        <f>IF(K529="M",IF(S529&lt;&gt;4,"",VLOOKUP(CONCATENATE(R529," ",(S529-3)),$Z$2:AD529,5,0)),IF(S529&lt;&gt;3,"",VLOOKUP(CONCATENATE(R529," ",(S529-2)),$Z$2:AD529,5,0)))</f>
        <v/>
      </c>
      <c r="AB529" s="33" t="str">
        <f>IF(K529="M",IF(S529&lt;&gt;4,"",VLOOKUP(CONCATENATE(R529," ",(S529-2)),$Z$2:AD529,5,0)),IF(S529&lt;&gt;3,"",VLOOKUP(CONCATENATE(R529," ",(S529-1)),$Z$2:AD529,5,0)))</f>
        <v/>
      </c>
      <c r="AC529" s="33" t="str">
        <f>IF(K529="M",IF(S529&lt;&gt;4,"",VLOOKUP(CONCATENATE(R529," ",(S529-1)),$Z$2:AD529,5,0)),IF(S529&lt;&gt;3,"",VLOOKUP(CONCATENATE(R529," ",(S529)),$Z$2:AD529,5,0)))</f>
        <v/>
      </c>
      <c r="AD529" s="33" t="str">
        <f t="shared" si="115"/>
        <v/>
      </c>
    </row>
    <row r="530" spans="1:30" x14ac:dyDescent="0.25">
      <c r="A530" s="65" t="str">
        <f t="shared" si="107"/>
        <v/>
      </c>
      <c r="B530" s="65" t="str">
        <f t="shared" si="108"/>
        <v/>
      </c>
      <c r="C530" s="103">
        <v>529</v>
      </c>
      <c r="D530" s="99"/>
      <c r="E530" s="100">
        <f t="shared" si="116"/>
        <v>1</v>
      </c>
      <c r="F530" s="100"/>
      <c r="G530" s="100"/>
      <c r="H530" s="107" t="str">
        <f t="shared" si="111"/>
        <v/>
      </c>
      <c r="I530" s="108" t="str">
        <f>IF(D530="","",VLOOKUP(D530,ENTRANTS!$A$1:$H$1000,2,0))</f>
        <v/>
      </c>
      <c r="J530" s="108" t="str">
        <f>IF(D530="","",VLOOKUP(D530,ENTRANTS!$A$1:$H$1000,3,0))</f>
        <v/>
      </c>
      <c r="K530" s="103" t="str">
        <f>IF(D530="","",LEFT(VLOOKUP(D530,ENTRANTS!$A$1:$H$1000,5,0),1))</f>
        <v/>
      </c>
      <c r="L530" s="103" t="str">
        <f>IF(D530="","",COUNTIF($K$2:K530,K530))</f>
        <v/>
      </c>
      <c r="M530" s="103" t="str">
        <f>IF(D530="","",VLOOKUP(D530,ENTRANTS!$A$1:$H$1000,4,0))</f>
        <v/>
      </c>
      <c r="N530" s="103" t="str">
        <f>IF(D530="","",COUNTIF($M$2:M530,M530))</f>
        <v/>
      </c>
      <c r="O530" s="108" t="str">
        <f>IF(D530="","",VLOOKUP(D530,ENTRANTS!$A$1:$H$1000,6,0))</f>
        <v/>
      </c>
      <c r="P530" s="86" t="str">
        <f t="shared" si="112"/>
        <v/>
      </c>
      <c r="Q530" s="31"/>
      <c r="R530" s="3" t="str">
        <f t="shared" si="113"/>
        <v/>
      </c>
      <c r="S530" s="4" t="str">
        <f>IF(D530="","",COUNTIF($R$2:R530,R530))</f>
        <v/>
      </c>
      <c r="T530" s="5" t="str">
        <f t="shared" si="105"/>
        <v/>
      </c>
      <c r="U530" s="35" t="str">
        <f>IF(AND(S530=4,K530="M",NOT(O530="Unattached")),SUMIF(R$2:R530,R530,L$2:L530),"")</f>
        <v/>
      </c>
      <c r="V530" s="5" t="str">
        <f t="shared" si="106"/>
        <v/>
      </c>
      <c r="W530" s="35" t="str">
        <f>IF(AND(S530=3,K530="F",NOT(O530="Unattached")),SUMIF(R$2:R530,R530,L$2:L530),"")</f>
        <v/>
      </c>
      <c r="X530" s="6" t="str">
        <f t="shared" si="109"/>
        <v/>
      </c>
      <c r="Y530" s="6" t="str">
        <f t="shared" si="114"/>
        <v/>
      </c>
      <c r="Z530" s="33" t="str">
        <f t="shared" si="110"/>
        <v xml:space="preserve"> </v>
      </c>
      <c r="AA530" s="33" t="str">
        <f>IF(K530="M",IF(S530&lt;&gt;4,"",VLOOKUP(CONCATENATE(R530," ",(S530-3)),$Z$2:AD530,5,0)),IF(S530&lt;&gt;3,"",VLOOKUP(CONCATENATE(R530," ",(S530-2)),$Z$2:AD530,5,0)))</f>
        <v/>
      </c>
      <c r="AB530" s="33" t="str">
        <f>IF(K530="M",IF(S530&lt;&gt;4,"",VLOOKUP(CONCATENATE(R530," ",(S530-2)),$Z$2:AD530,5,0)),IF(S530&lt;&gt;3,"",VLOOKUP(CONCATENATE(R530," ",(S530-1)),$Z$2:AD530,5,0)))</f>
        <v/>
      </c>
      <c r="AC530" s="33" t="str">
        <f>IF(K530="M",IF(S530&lt;&gt;4,"",VLOOKUP(CONCATENATE(R530," ",(S530-1)),$Z$2:AD530,5,0)),IF(S530&lt;&gt;3,"",VLOOKUP(CONCATENATE(R530," ",(S530)),$Z$2:AD530,5,0)))</f>
        <v/>
      </c>
      <c r="AD530" s="33" t="str">
        <f t="shared" si="115"/>
        <v/>
      </c>
    </row>
    <row r="531" spans="1:30" x14ac:dyDescent="0.25">
      <c r="A531" s="65" t="str">
        <f t="shared" si="107"/>
        <v/>
      </c>
      <c r="B531" s="65" t="str">
        <f t="shared" si="108"/>
        <v/>
      </c>
      <c r="C531" s="103">
        <v>530</v>
      </c>
      <c r="D531" s="99"/>
      <c r="E531" s="100">
        <f t="shared" si="116"/>
        <v>1</v>
      </c>
      <c r="F531" s="100"/>
      <c r="G531" s="100"/>
      <c r="H531" s="107" t="str">
        <f t="shared" si="111"/>
        <v/>
      </c>
      <c r="I531" s="108" t="str">
        <f>IF(D531="","",VLOOKUP(D531,ENTRANTS!$A$1:$H$1000,2,0))</f>
        <v/>
      </c>
      <c r="J531" s="108" t="str">
        <f>IF(D531="","",VLOOKUP(D531,ENTRANTS!$A$1:$H$1000,3,0))</f>
        <v/>
      </c>
      <c r="K531" s="103" t="str">
        <f>IF(D531="","",LEFT(VLOOKUP(D531,ENTRANTS!$A$1:$H$1000,5,0),1))</f>
        <v/>
      </c>
      <c r="L531" s="103" t="str">
        <f>IF(D531="","",COUNTIF($K$2:K531,K531))</f>
        <v/>
      </c>
      <c r="M531" s="103" t="str">
        <f>IF(D531="","",VLOOKUP(D531,ENTRANTS!$A$1:$H$1000,4,0))</f>
        <v/>
      </c>
      <c r="N531" s="103" t="str">
        <f>IF(D531="","",COUNTIF($M$2:M531,M531))</f>
        <v/>
      </c>
      <c r="O531" s="108" t="str">
        <f>IF(D531="","",VLOOKUP(D531,ENTRANTS!$A$1:$H$1000,6,0))</f>
        <v/>
      </c>
      <c r="P531" s="86" t="str">
        <f t="shared" si="112"/>
        <v/>
      </c>
      <c r="Q531" s="31"/>
      <c r="R531" s="3" t="str">
        <f t="shared" si="113"/>
        <v/>
      </c>
      <c r="S531" s="4" t="str">
        <f>IF(D531="","",COUNTIF($R$2:R531,R531))</f>
        <v/>
      </c>
      <c r="T531" s="5" t="str">
        <f t="shared" si="105"/>
        <v/>
      </c>
      <c r="U531" s="35" t="str">
        <f>IF(AND(S531=4,K531="M",NOT(O531="Unattached")),SUMIF(R$2:R531,R531,L$2:L531),"")</f>
        <v/>
      </c>
      <c r="V531" s="5" t="str">
        <f t="shared" si="106"/>
        <v/>
      </c>
      <c r="W531" s="35" t="str">
        <f>IF(AND(S531=3,K531="F",NOT(O531="Unattached")),SUMIF(R$2:R531,R531,L$2:L531),"")</f>
        <v/>
      </c>
      <c r="X531" s="6" t="str">
        <f t="shared" si="109"/>
        <v/>
      </c>
      <c r="Y531" s="6" t="str">
        <f t="shared" si="114"/>
        <v/>
      </c>
      <c r="Z531" s="33" t="str">
        <f t="shared" si="110"/>
        <v xml:space="preserve"> </v>
      </c>
      <c r="AA531" s="33" t="str">
        <f>IF(K531="M",IF(S531&lt;&gt;4,"",VLOOKUP(CONCATENATE(R531," ",(S531-3)),$Z$2:AD531,5,0)),IF(S531&lt;&gt;3,"",VLOOKUP(CONCATENATE(R531," ",(S531-2)),$Z$2:AD531,5,0)))</f>
        <v/>
      </c>
      <c r="AB531" s="33" t="str">
        <f>IF(K531="M",IF(S531&lt;&gt;4,"",VLOOKUP(CONCATENATE(R531," ",(S531-2)),$Z$2:AD531,5,0)),IF(S531&lt;&gt;3,"",VLOOKUP(CONCATENATE(R531," ",(S531-1)),$Z$2:AD531,5,0)))</f>
        <v/>
      </c>
      <c r="AC531" s="33" t="str">
        <f>IF(K531="M",IF(S531&lt;&gt;4,"",VLOOKUP(CONCATENATE(R531," ",(S531-1)),$Z$2:AD531,5,0)),IF(S531&lt;&gt;3,"",VLOOKUP(CONCATENATE(R531," ",(S531)),$Z$2:AD531,5,0)))</f>
        <v/>
      </c>
      <c r="AD531" s="33" t="str">
        <f t="shared" si="115"/>
        <v/>
      </c>
    </row>
    <row r="532" spans="1:30" x14ac:dyDescent="0.25">
      <c r="A532" s="65" t="str">
        <f t="shared" si="107"/>
        <v/>
      </c>
      <c r="B532" s="65" t="str">
        <f t="shared" si="108"/>
        <v/>
      </c>
      <c r="C532" s="103">
        <v>531</v>
      </c>
      <c r="D532" s="99"/>
      <c r="E532" s="100">
        <f t="shared" si="116"/>
        <v>1</v>
      </c>
      <c r="F532" s="100"/>
      <c r="G532" s="100"/>
      <c r="H532" s="107" t="str">
        <f t="shared" si="111"/>
        <v/>
      </c>
      <c r="I532" s="108" t="str">
        <f>IF(D532="","",VLOOKUP(D532,ENTRANTS!$A$1:$H$1000,2,0))</f>
        <v/>
      </c>
      <c r="J532" s="108" t="str">
        <f>IF(D532="","",VLOOKUP(D532,ENTRANTS!$A$1:$H$1000,3,0))</f>
        <v/>
      </c>
      <c r="K532" s="103" t="str">
        <f>IF(D532="","",LEFT(VLOOKUP(D532,ENTRANTS!$A$1:$H$1000,5,0),1))</f>
        <v/>
      </c>
      <c r="L532" s="103" t="str">
        <f>IF(D532="","",COUNTIF($K$2:K532,K532))</f>
        <v/>
      </c>
      <c r="M532" s="103" t="str">
        <f>IF(D532="","",VLOOKUP(D532,ENTRANTS!$A$1:$H$1000,4,0))</f>
        <v/>
      </c>
      <c r="N532" s="103" t="str">
        <f>IF(D532="","",COUNTIF($M$2:M532,M532))</f>
        <v/>
      </c>
      <c r="O532" s="108" t="str">
        <f>IF(D532="","",VLOOKUP(D532,ENTRANTS!$A$1:$H$1000,6,0))</f>
        <v/>
      </c>
      <c r="P532" s="86" t="str">
        <f t="shared" si="112"/>
        <v/>
      </c>
      <c r="Q532" s="31"/>
      <c r="R532" s="3" t="str">
        <f t="shared" si="113"/>
        <v/>
      </c>
      <c r="S532" s="4" t="str">
        <f>IF(D532="","",COUNTIF($R$2:R532,R532))</f>
        <v/>
      </c>
      <c r="T532" s="5" t="str">
        <f t="shared" si="105"/>
        <v/>
      </c>
      <c r="U532" s="35" t="str">
        <f>IF(AND(S532=4,K532="M",NOT(O532="Unattached")),SUMIF(R$2:R532,R532,L$2:L532),"")</f>
        <v/>
      </c>
      <c r="V532" s="5" t="str">
        <f t="shared" si="106"/>
        <v/>
      </c>
      <c r="W532" s="35" t="str">
        <f>IF(AND(S532=3,K532="F",NOT(O532="Unattached")),SUMIF(R$2:R532,R532,L$2:L532),"")</f>
        <v/>
      </c>
      <c r="X532" s="6" t="str">
        <f t="shared" si="109"/>
        <v/>
      </c>
      <c r="Y532" s="6" t="str">
        <f t="shared" si="114"/>
        <v/>
      </c>
      <c r="Z532" s="33" t="str">
        <f t="shared" si="110"/>
        <v xml:space="preserve"> </v>
      </c>
      <c r="AA532" s="33" t="str">
        <f>IF(K532="M",IF(S532&lt;&gt;4,"",VLOOKUP(CONCATENATE(R532," ",(S532-3)),$Z$2:AD532,5,0)),IF(S532&lt;&gt;3,"",VLOOKUP(CONCATENATE(R532," ",(S532-2)),$Z$2:AD532,5,0)))</f>
        <v/>
      </c>
      <c r="AB532" s="33" t="str">
        <f>IF(K532="M",IF(S532&lt;&gt;4,"",VLOOKUP(CONCATENATE(R532," ",(S532-2)),$Z$2:AD532,5,0)),IF(S532&lt;&gt;3,"",VLOOKUP(CONCATENATE(R532," ",(S532-1)),$Z$2:AD532,5,0)))</f>
        <v/>
      </c>
      <c r="AC532" s="33" t="str">
        <f>IF(K532="M",IF(S532&lt;&gt;4,"",VLOOKUP(CONCATENATE(R532," ",(S532-1)),$Z$2:AD532,5,0)),IF(S532&lt;&gt;3,"",VLOOKUP(CONCATENATE(R532," ",(S532)),$Z$2:AD532,5,0)))</f>
        <v/>
      </c>
      <c r="AD532" s="33" t="str">
        <f t="shared" si="115"/>
        <v/>
      </c>
    </row>
    <row r="533" spans="1:30" x14ac:dyDescent="0.25">
      <c r="A533" s="65" t="str">
        <f t="shared" si="107"/>
        <v/>
      </c>
      <c r="B533" s="65" t="str">
        <f t="shared" si="108"/>
        <v/>
      </c>
      <c r="C533" s="103">
        <v>532</v>
      </c>
      <c r="D533" s="99"/>
      <c r="E533" s="100">
        <f t="shared" si="116"/>
        <v>1</v>
      </c>
      <c r="F533" s="100"/>
      <c r="G533" s="100"/>
      <c r="H533" s="107" t="str">
        <f t="shared" si="111"/>
        <v/>
      </c>
      <c r="I533" s="108" t="str">
        <f>IF(D533="","",VLOOKUP(D533,ENTRANTS!$A$1:$H$1000,2,0))</f>
        <v/>
      </c>
      <c r="J533" s="108" t="str">
        <f>IF(D533="","",VLOOKUP(D533,ENTRANTS!$A$1:$H$1000,3,0))</f>
        <v/>
      </c>
      <c r="K533" s="103" t="str">
        <f>IF(D533="","",LEFT(VLOOKUP(D533,ENTRANTS!$A$1:$H$1000,5,0),1))</f>
        <v/>
      </c>
      <c r="L533" s="103" t="str">
        <f>IF(D533="","",COUNTIF($K$2:K533,K533))</f>
        <v/>
      </c>
      <c r="M533" s="103" t="str">
        <f>IF(D533="","",VLOOKUP(D533,ENTRANTS!$A$1:$H$1000,4,0))</f>
        <v/>
      </c>
      <c r="N533" s="103" t="str">
        <f>IF(D533="","",COUNTIF($M$2:M533,M533))</f>
        <v/>
      </c>
      <c r="O533" s="108" t="str">
        <f>IF(D533="","",VLOOKUP(D533,ENTRANTS!$A$1:$H$1000,6,0))</f>
        <v/>
      </c>
      <c r="P533" s="86" t="str">
        <f t="shared" si="112"/>
        <v/>
      </c>
      <c r="Q533" s="31"/>
      <c r="R533" s="3" t="str">
        <f t="shared" si="113"/>
        <v/>
      </c>
      <c r="S533" s="4" t="str">
        <f>IF(D533="","",COUNTIF($R$2:R533,R533))</f>
        <v/>
      </c>
      <c r="T533" s="5" t="str">
        <f t="shared" si="105"/>
        <v/>
      </c>
      <c r="U533" s="35" t="str">
        <f>IF(AND(S533=4,K533="M",NOT(O533="Unattached")),SUMIF(R$2:R533,R533,L$2:L533),"")</f>
        <v/>
      </c>
      <c r="V533" s="5" t="str">
        <f t="shared" si="106"/>
        <v/>
      </c>
      <c r="W533" s="35" t="str">
        <f>IF(AND(S533=3,K533="F",NOT(O533="Unattached")),SUMIF(R$2:R533,R533,L$2:L533),"")</f>
        <v/>
      </c>
      <c r="X533" s="6" t="str">
        <f t="shared" si="109"/>
        <v/>
      </c>
      <c r="Y533" s="6" t="str">
        <f t="shared" si="114"/>
        <v/>
      </c>
      <c r="Z533" s="33" t="str">
        <f t="shared" si="110"/>
        <v xml:space="preserve"> </v>
      </c>
      <c r="AA533" s="33" t="str">
        <f>IF(K533="M",IF(S533&lt;&gt;4,"",VLOOKUP(CONCATENATE(R533," ",(S533-3)),$Z$2:AD533,5,0)),IF(S533&lt;&gt;3,"",VLOOKUP(CONCATENATE(R533," ",(S533-2)),$Z$2:AD533,5,0)))</f>
        <v/>
      </c>
      <c r="AB533" s="33" t="str">
        <f>IF(K533="M",IF(S533&lt;&gt;4,"",VLOOKUP(CONCATENATE(R533," ",(S533-2)),$Z$2:AD533,5,0)),IF(S533&lt;&gt;3,"",VLOOKUP(CONCATENATE(R533," ",(S533-1)),$Z$2:AD533,5,0)))</f>
        <v/>
      </c>
      <c r="AC533" s="33" t="str">
        <f>IF(K533="M",IF(S533&lt;&gt;4,"",VLOOKUP(CONCATENATE(R533," ",(S533-1)),$Z$2:AD533,5,0)),IF(S533&lt;&gt;3,"",VLOOKUP(CONCATENATE(R533," ",(S533)),$Z$2:AD533,5,0)))</f>
        <v/>
      </c>
      <c r="AD533" s="33" t="str">
        <f t="shared" si="115"/>
        <v/>
      </c>
    </row>
    <row r="534" spans="1:30" x14ac:dyDescent="0.25">
      <c r="A534" s="65" t="str">
        <f t="shared" si="107"/>
        <v/>
      </c>
      <c r="B534" s="65" t="str">
        <f t="shared" si="108"/>
        <v/>
      </c>
      <c r="C534" s="103">
        <v>533</v>
      </c>
      <c r="D534" s="99"/>
      <c r="E534" s="100">
        <f t="shared" si="116"/>
        <v>1</v>
      </c>
      <c r="F534" s="100"/>
      <c r="G534" s="100"/>
      <c r="H534" s="107" t="str">
        <f t="shared" si="111"/>
        <v/>
      </c>
      <c r="I534" s="108" t="str">
        <f>IF(D534="","",VLOOKUP(D534,ENTRANTS!$A$1:$H$1000,2,0))</f>
        <v/>
      </c>
      <c r="J534" s="108" t="str">
        <f>IF(D534="","",VLOOKUP(D534,ENTRANTS!$A$1:$H$1000,3,0))</f>
        <v/>
      </c>
      <c r="K534" s="103" t="str">
        <f>IF(D534="","",LEFT(VLOOKUP(D534,ENTRANTS!$A$1:$H$1000,5,0),1))</f>
        <v/>
      </c>
      <c r="L534" s="103" t="str">
        <f>IF(D534="","",COUNTIF($K$2:K534,K534))</f>
        <v/>
      </c>
      <c r="M534" s="103" t="str">
        <f>IF(D534="","",VLOOKUP(D534,ENTRANTS!$A$1:$H$1000,4,0))</f>
        <v/>
      </c>
      <c r="N534" s="103" t="str">
        <f>IF(D534="","",COUNTIF($M$2:M534,M534))</f>
        <v/>
      </c>
      <c r="O534" s="108" t="str">
        <f>IF(D534="","",VLOOKUP(D534,ENTRANTS!$A$1:$H$1000,6,0))</f>
        <v/>
      </c>
      <c r="P534" s="86" t="str">
        <f t="shared" si="112"/>
        <v/>
      </c>
      <c r="Q534" s="31"/>
      <c r="R534" s="3" t="str">
        <f t="shared" si="113"/>
        <v/>
      </c>
      <c r="S534" s="4" t="str">
        <f>IF(D534="","",COUNTIF($R$2:R534,R534))</f>
        <v/>
      </c>
      <c r="T534" s="5" t="str">
        <f t="shared" ref="T534:T597" si="117">IF(U534="","",RANK(U534,$U$2:$U$1000,1))</f>
        <v/>
      </c>
      <c r="U534" s="35" t="str">
        <f>IF(AND(S534=4,K534="M",NOT(O534="Unattached")),SUMIF(R$2:R534,R534,L$2:L534),"")</f>
        <v/>
      </c>
      <c r="V534" s="5" t="str">
        <f t="shared" ref="V534:V597" si="118">IF(W534="","",RANK(W534,$W$2:$W$1000,1))</f>
        <v/>
      </c>
      <c r="W534" s="35" t="str">
        <f>IF(AND(S534=3,K534="F",NOT(O534="Unattached")),SUMIF(R$2:R534,R534,L$2:L534),"")</f>
        <v/>
      </c>
      <c r="X534" s="6" t="str">
        <f t="shared" si="109"/>
        <v/>
      </c>
      <c r="Y534" s="6" t="str">
        <f t="shared" si="114"/>
        <v/>
      </c>
      <c r="Z534" s="33" t="str">
        <f t="shared" si="110"/>
        <v xml:space="preserve"> </v>
      </c>
      <c r="AA534" s="33" t="str">
        <f>IF(K534="M",IF(S534&lt;&gt;4,"",VLOOKUP(CONCATENATE(R534," ",(S534-3)),$Z$2:AD534,5,0)),IF(S534&lt;&gt;3,"",VLOOKUP(CONCATENATE(R534," ",(S534-2)),$Z$2:AD534,5,0)))</f>
        <v/>
      </c>
      <c r="AB534" s="33" t="str">
        <f>IF(K534="M",IF(S534&lt;&gt;4,"",VLOOKUP(CONCATENATE(R534," ",(S534-2)),$Z$2:AD534,5,0)),IF(S534&lt;&gt;3,"",VLOOKUP(CONCATENATE(R534," ",(S534-1)),$Z$2:AD534,5,0)))</f>
        <v/>
      </c>
      <c r="AC534" s="33" t="str">
        <f>IF(K534="M",IF(S534&lt;&gt;4,"",VLOOKUP(CONCATENATE(R534," ",(S534-1)),$Z$2:AD534,5,0)),IF(S534&lt;&gt;3,"",VLOOKUP(CONCATENATE(R534," ",(S534)),$Z$2:AD534,5,0)))</f>
        <v/>
      </c>
      <c r="AD534" s="33" t="str">
        <f t="shared" si="115"/>
        <v/>
      </c>
    </row>
    <row r="535" spans="1:30" x14ac:dyDescent="0.25">
      <c r="A535" s="65" t="str">
        <f t="shared" si="107"/>
        <v/>
      </c>
      <c r="B535" s="65" t="str">
        <f t="shared" si="108"/>
        <v/>
      </c>
      <c r="C535" s="103">
        <v>534</v>
      </c>
      <c r="D535" s="99"/>
      <c r="E535" s="100">
        <f t="shared" si="116"/>
        <v>1</v>
      </c>
      <c r="F535" s="100"/>
      <c r="G535" s="100"/>
      <c r="H535" s="107" t="str">
        <f t="shared" si="111"/>
        <v/>
      </c>
      <c r="I535" s="108" t="str">
        <f>IF(D535="","",VLOOKUP(D535,ENTRANTS!$A$1:$H$1000,2,0))</f>
        <v/>
      </c>
      <c r="J535" s="108" t="str">
        <f>IF(D535="","",VLOOKUP(D535,ENTRANTS!$A$1:$H$1000,3,0))</f>
        <v/>
      </c>
      <c r="K535" s="103" t="str">
        <f>IF(D535="","",LEFT(VLOOKUP(D535,ENTRANTS!$A$1:$H$1000,5,0),1))</f>
        <v/>
      </c>
      <c r="L535" s="103" t="str">
        <f>IF(D535="","",COUNTIF($K$2:K535,K535))</f>
        <v/>
      </c>
      <c r="M535" s="103" t="str">
        <f>IF(D535="","",VLOOKUP(D535,ENTRANTS!$A$1:$H$1000,4,0))</f>
        <v/>
      </c>
      <c r="N535" s="103" t="str">
        <f>IF(D535="","",COUNTIF($M$2:M535,M535))</f>
        <v/>
      </c>
      <c r="O535" s="108" t="str">
        <f>IF(D535="","",VLOOKUP(D535,ENTRANTS!$A$1:$H$1000,6,0))</f>
        <v/>
      </c>
      <c r="P535" s="86" t="str">
        <f t="shared" si="112"/>
        <v/>
      </c>
      <c r="Q535" s="31"/>
      <c r="R535" s="3" t="str">
        <f t="shared" si="113"/>
        <v/>
      </c>
      <c r="S535" s="4" t="str">
        <f>IF(D535="","",COUNTIF($R$2:R535,R535))</f>
        <v/>
      </c>
      <c r="T535" s="5" t="str">
        <f t="shared" si="117"/>
        <v/>
      </c>
      <c r="U535" s="35" t="str">
        <f>IF(AND(S535=4,K535="M",NOT(O535="Unattached")),SUMIF(R$2:R535,R535,L$2:L535),"")</f>
        <v/>
      </c>
      <c r="V535" s="5" t="str">
        <f t="shared" si="118"/>
        <v/>
      </c>
      <c r="W535" s="35" t="str">
        <f>IF(AND(S535=3,K535="F",NOT(O535="Unattached")),SUMIF(R$2:R535,R535,L$2:L535),"")</f>
        <v/>
      </c>
      <c r="X535" s="6" t="str">
        <f t="shared" si="109"/>
        <v/>
      </c>
      <c r="Y535" s="6" t="str">
        <f t="shared" si="114"/>
        <v/>
      </c>
      <c r="Z535" s="33" t="str">
        <f t="shared" si="110"/>
        <v xml:space="preserve"> </v>
      </c>
      <c r="AA535" s="33" t="str">
        <f>IF(K535="M",IF(S535&lt;&gt;4,"",VLOOKUP(CONCATENATE(R535," ",(S535-3)),$Z$2:AD535,5,0)),IF(S535&lt;&gt;3,"",VLOOKUP(CONCATENATE(R535," ",(S535-2)),$Z$2:AD535,5,0)))</f>
        <v/>
      </c>
      <c r="AB535" s="33" t="str">
        <f>IF(K535="M",IF(S535&lt;&gt;4,"",VLOOKUP(CONCATENATE(R535," ",(S535-2)),$Z$2:AD535,5,0)),IF(S535&lt;&gt;3,"",VLOOKUP(CONCATENATE(R535," ",(S535-1)),$Z$2:AD535,5,0)))</f>
        <v/>
      </c>
      <c r="AC535" s="33" t="str">
        <f>IF(K535="M",IF(S535&lt;&gt;4,"",VLOOKUP(CONCATENATE(R535," ",(S535-1)),$Z$2:AD535,5,0)),IF(S535&lt;&gt;3,"",VLOOKUP(CONCATENATE(R535," ",(S535)),$Z$2:AD535,5,0)))</f>
        <v/>
      </c>
      <c r="AD535" s="33" t="str">
        <f t="shared" si="115"/>
        <v/>
      </c>
    </row>
    <row r="536" spans="1:30" x14ac:dyDescent="0.25">
      <c r="A536" s="65" t="str">
        <f t="shared" si="107"/>
        <v/>
      </c>
      <c r="B536" s="65" t="str">
        <f t="shared" si="108"/>
        <v/>
      </c>
      <c r="C536" s="103">
        <v>535</v>
      </c>
      <c r="D536" s="99"/>
      <c r="E536" s="100">
        <f t="shared" si="116"/>
        <v>1</v>
      </c>
      <c r="F536" s="100"/>
      <c r="G536" s="100"/>
      <c r="H536" s="107" t="str">
        <f t="shared" si="111"/>
        <v/>
      </c>
      <c r="I536" s="108" t="str">
        <f>IF(D536="","",VLOOKUP(D536,ENTRANTS!$A$1:$H$1000,2,0))</f>
        <v/>
      </c>
      <c r="J536" s="108" t="str">
        <f>IF(D536="","",VLOOKUP(D536,ENTRANTS!$A$1:$H$1000,3,0))</f>
        <v/>
      </c>
      <c r="K536" s="103" t="str">
        <f>IF(D536="","",LEFT(VLOOKUP(D536,ENTRANTS!$A$1:$H$1000,5,0),1))</f>
        <v/>
      </c>
      <c r="L536" s="103" t="str">
        <f>IF(D536="","",COUNTIF($K$2:K536,K536))</f>
        <v/>
      </c>
      <c r="M536" s="103" t="str">
        <f>IF(D536="","",VLOOKUP(D536,ENTRANTS!$A$1:$H$1000,4,0))</f>
        <v/>
      </c>
      <c r="N536" s="103" t="str">
        <f>IF(D536="","",COUNTIF($M$2:M536,M536))</f>
        <v/>
      </c>
      <c r="O536" s="108" t="str">
        <f>IF(D536="","",VLOOKUP(D536,ENTRANTS!$A$1:$H$1000,6,0))</f>
        <v/>
      </c>
      <c r="P536" s="86" t="str">
        <f t="shared" si="112"/>
        <v/>
      </c>
      <c r="Q536" s="31"/>
      <c r="R536" s="3" t="str">
        <f t="shared" si="113"/>
        <v/>
      </c>
      <c r="S536" s="4" t="str">
        <f>IF(D536="","",COUNTIF($R$2:R536,R536))</f>
        <v/>
      </c>
      <c r="T536" s="5" t="str">
        <f t="shared" si="117"/>
        <v/>
      </c>
      <c r="U536" s="35" t="str">
        <f>IF(AND(S536=4,K536="M",NOT(O536="Unattached")),SUMIF(R$2:R536,R536,L$2:L536),"")</f>
        <v/>
      </c>
      <c r="V536" s="5" t="str">
        <f t="shared" si="118"/>
        <v/>
      </c>
      <c r="W536" s="35" t="str">
        <f>IF(AND(S536=3,K536="F",NOT(O536="Unattached")),SUMIF(R$2:R536,R536,L$2:L536),"")</f>
        <v/>
      </c>
      <c r="X536" s="6" t="str">
        <f t="shared" si="109"/>
        <v/>
      </c>
      <c r="Y536" s="6" t="str">
        <f t="shared" si="114"/>
        <v/>
      </c>
      <c r="Z536" s="33" t="str">
        <f t="shared" si="110"/>
        <v xml:space="preserve"> </v>
      </c>
      <c r="AA536" s="33" t="str">
        <f>IF(K536="M",IF(S536&lt;&gt;4,"",VLOOKUP(CONCATENATE(R536," ",(S536-3)),$Z$2:AD536,5,0)),IF(S536&lt;&gt;3,"",VLOOKUP(CONCATENATE(R536," ",(S536-2)),$Z$2:AD536,5,0)))</f>
        <v/>
      </c>
      <c r="AB536" s="33" t="str">
        <f>IF(K536="M",IF(S536&lt;&gt;4,"",VLOOKUP(CONCATENATE(R536," ",(S536-2)),$Z$2:AD536,5,0)),IF(S536&lt;&gt;3,"",VLOOKUP(CONCATENATE(R536," ",(S536-1)),$Z$2:AD536,5,0)))</f>
        <v/>
      </c>
      <c r="AC536" s="33" t="str">
        <f>IF(K536="M",IF(S536&lt;&gt;4,"",VLOOKUP(CONCATENATE(R536," ",(S536-1)),$Z$2:AD536,5,0)),IF(S536&lt;&gt;3,"",VLOOKUP(CONCATENATE(R536," ",(S536)),$Z$2:AD536,5,0)))</f>
        <v/>
      </c>
      <c r="AD536" s="33" t="str">
        <f t="shared" si="115"/>
        <v/>
      </c>
    </row>
    <row r="537" spans="1:30" x14ac:dyDescent="0.25">
      <c r="A537" s="65" t="str">
        <f t="shared" si="107"/>
        <v/>
      </c>
      <c r="B537" s="65" t="str">
        <f t="shared" si="108"/>
        <v/>
      </c>
      <c r="C537" s="103">
        <v>536</v>
      </c>
      <c r="D537" s="99"/>
      <c r="E537" s="100">
        <f t="shared" si="116"/>
        <v>1</v>
      </c>
      <c r="F537" s="100"/>
      <c r="G537" s="100"/>
      <c r="H537" s="107" t="str">
        <f t="shared" si="111"/>
        <v/>
      </c>
      <c r="I537" s="108" t="str">
        <f>IF(D537="","",VLOOKUP(D537,ENTRANTS!$A$1:$H$1000,2,0))</f>
        <v/>
      </c>
      <c r="J537" s="108" t="str">
        <f>IF(D537="","",VLOOKUP(D537,ENTRANTS!$A$1:$H$1000,3,0))</f>
        <v/>
      </c>
      <c r="K537" s="103" t="str">
        <f>IF(D537="","",LEFT(VLOOKUP(D537,ENTRANTS!$A$1:$H$1000,5,0),1))</f>
        <v/>
      </c>
      <c r="L537" s="103" t="str">
        <f>IF(D537="","",COUNTIF($K$2:K537,K537))</f>
        <v/>
      </c>
      <c r="M537" s="103" t="str">
        <f>IF(D537="","",VLOOKUP(D537,ENTRANTS!$A$1:$H$1000,4,0))</f>
        <v/>
      </c>
      <c r="N537" s="103" t="str">
        <f>IF(D537="","",COUNTIF($M$2:M537,M537))</f>
        <v/>
      </c>
      <c r="O537" s="108" t="str">
        <f>IF(D537="","",VLOOKUP(D537,ENTRANTS!$A$1:$H$1000,6,0))</f>
        <v/>
      </c>
      <c r="P537" s="86" t="str">
        <f t="shared" si="112"/>
        <v/>
      </c>
      <c r="Q537" s="31"/>
      <c r="R537" s="3" t="str">
        <f t="shared" si="113"/>
        <v/>
      </c>
      <c r="S537" s="4" t="str">
        <f>IF(D537="","",COUNTIF($R$2:R537,R537))</f>
        <v/>
      </c>
      <c r="T537" s="5" t="str">
        <f t="shared" si="117"/>
        <v/>
      </c>
      <c r="U537" s="35" t="str">
        <f>IF(AND(S537=4,K537="M",NOT(O537="Unattached")),SUMIF(R$2:R537,R537,L$2:L537),"")</f>
        <v/>
      </c>
      <c r="V537" s="5" t="str">
        <f t="shared" si="118"/>
        <v/>
      </c>
      <c r="W537" s="35" t="str">
        <f>IF(AND(S537=3,K537="F",NOT(O537="Unattached")),SUMIF(R$2:R537,R537,L$2:L537),"")</f>
        <v/>
      </c>
      <c r="X537" s="6" t="str">
        <f t="shared" si="109"/>
        <v/>
      </c>
      <c r="Y537" s="6" t="str">
        <f t="shared" si="114"/>
        <v/>
      </c>
      <c r="Z537" s="33" t="str">
        <f t="shared" si="110"/>
        <v xml:space="preserve"> </v>
      </c>
      <c r="AA537" s="33" t="str">
        <f>IF(K537="M",IF(S537&lt;&gt;4,"",VLOOKUP(CONCATENATE(R537," ",(S537-3)),$Z$2:AD537,5,0)),IF(S537&lt;&gt;3,"",VLOOKUP(CONCATENATE(R537," ",(S537-2)),$Z$2:AD537,5,0)))</f>
        <v/>
      </c>
      <c r="AB537" s="33" t="str">
        <f>IF(K537="M",IF(S537&lt;&gt;4,"",VLOOKUP(CONCATENATE(R537," ",(S537-2)),$Z$2:AD537,5,0)),IF(S537&lt;&gt;3,"",VLOOKUP(CONCATENATE(R537," ",(S537-1)),$Z$2:AD537,5,0)))</f>
        <v/>
      </c>
      <c r="AC537" s="33" t="str">
        <f>IF(K537="M",IF(S537&lt;&gt;4,"",VLOOKUP(CONCATENATE(R537," ",(S537-1)),$Z$2:AD537,5,0)),IF(S537&lt;&gt;3,"",VLOOKUP(CONCATENATE(R537," ",(S537)),$Z$2:AD537,5,0)))</f>
        <v/>
      </c>
      <c r="AD537" s="33" t="str">
        <f t="shared" si="115"/>
        <v/>
      </c>
    </row>
    <row r="538" spans="1:30" x14ac:dyDescent="0.25">
      <c r="A538" s="65" t="str">
        <f t="shared" si="107"/>
        <v/>
      </c>
      <c r="B538" s="65" t="str">
        <f t="shared" si="108"/>
        <v/>
      </c>
      <c r="C538" s="103">
        <v>537</v>
      </c>
      <c r="D538" s="99"/>
      <c r="E538" s="100">
        <f t="shared" si="116"/>
        <v>1</v>
      </c>
      <c r="F538" s="100"/>
      <c r="G538" s="100"/>
      <c r="H538" s="107" t="str">
        <f t="shared" si="111"/>
        <v/>
      </c>
      <c r="I538" s="108" t="str">
        <f>IF(D538="","",VLOOKUP(D538,ENTRANTS!$A$1:$H$1000,2,0))</f>
        <v/>
      </c>
      <c r="J538" s="108" t="str">
        <f>IF(D538="","",VLOOKUP(D538,ENTRANTS!$A$1:$H$1000,3,0))</f>
        <v/>
      </c>
      <c r="K538" s="103" t="str">
        <f>IF(D538="","",LEFT(VLOOKUP(D538,ENTRANTS!$A$1:$H$1000,5,0),1))</f>
        <v/>
      </c>
      <c r="L538" s="103" t="str">
        <f>IF(D538="","",COUNTIF($K$2:K538,K538))</f>
        <v/>
      </c>
      <c r="M538" s="103" t="str">
        <f>IF(D538="","",VLOOKUP(D538,ENTRANTS!$A$1:$H$1000,4,0))</f>
        <v/>
      </c>
      <c r="N538" s="103" t="str">
        <f>IF(D538="","",COUNTIF($M$2:M538,M538))</f>
        <v/>
      </c>
      <c r="O538" s="108" t="str">
        <f>IF(D538="","",VLOOKUP(D538,ENTRANTS!$A$1:$H$1000,6,0))</f>
        <v/>
      </c>
      <c r="P538" s="86" t="str">
        <f t="shared" si="112"/>
        <v/>
      </c>
      <c r="Q538" s="31"/>
      <c r="R538" s="3" t="str">
        <f t="shared" si="113"/>
        <v/>
      </c>
      <c r="S538" s="4" t="str">
        <f>IF(D538="","",COUNTIF($R$2:R538,R538))</f>
        <v/>
      </c>
      <c r="T538" s="5" t="str">
        <f t="shared" si="117"/>
        <v/>
      </c>
      <c r="U538" s="35" t="str">
        <f>IF(AND(S538=4,K538="M",NOT(O538="Unattached")),SUMIF(R$2:R538,R538,L$2:L538),"")</f>
        <v/>
      </c>
      <c r="V538" s="5" t="str">
        <f t="shared" si="118"/>
        <v/>
      </c>
      <c r="W538" s="35" t="str">
        <f>IF(AND(S538=3,K538="F",NOT(O538="Unattached")),SUMIF(R$2:R538,R538,L$2:L538),"")</f>
        <v/>
      </c>
      <c r="X538" s="6" t="str">
        <f t="shared" si="109"/>
        <v/>
      </c>
      <c r="Y538" s="6" t="str">
        <f t="shared" si="114"/>
        <v/>
      </c>
      <c r="Z538" s="33" t="str">
        <f t="shared" si="110"/>
        <v xml:space="preserve"> </v>
      </c>
      <c r="AA538" s="33" t="str">
        <f>IF(K538="M",IF(S538&lt;&gt;4,"",VLOOKUP(CONCATENATE(R538," ",(S538-3)),$Z$2:AD538,5,0)),IF(S538&lt;&gt;3,"",VLOOKUP(CONCATENATE(R538," ",(S538-2)),$Z$2:AD538,5,0)))</f>
        <v/>
      </c>
      <c r="AB538" s="33" t="str">
        <f>IF(K538="M",IF(S538&lt;&gt;4,"",VLOOKUP(CONCATENATE(R538," ",(S538-2)),$Z$2:AD538,5,0)),IF(S538&lt;&gt;3,"",VLOOKUP(CONCATENATE(R538," ",(S538-1)),$Z$2:AD538,5,0)))</f>
        <v/>
      </c>
      <c r="AC538" s="33" t="str">
        <f>IF(K538="M",IF(S538&lt;&gt;4,"",VLOOKUP(CONCATENATE(R538," ",(S538-1)),$Z$2:AD538,5,0)),IF(S538&lt;&gt;3,"",VLOOKUP(CONCATENATE(R538," ",(S538)),$Z$2:AD538,5,0)))</f>
        <v/>
      </c>
      <c r="AD538" s="33" t="str">
        <f t="shared" si="115"/>
        <v/>
      </c>
    </row>
    <row r="539" spans="1:30" x14ac:dyDescent="0.25">
      <c r="A539" s="65" t="str">
        <f t="shared" si="107"/>
        <v/>
      </c>
      <c r="B539" s="65" t="str">
        <f t="shared" si="108"/>
        <v/>
      </c>
      <c r="C539" s="103">
        <v>538</v>
      </c>
      <c r="D539" s="99"/>
      <c r="E539" s="100">
        <f t="shared" si="116"/>
        <v>1</v>
      </c>
      <c r="F539" s="100"/>
      <c r="G539" s="100"/>
      <c r="H539" s="107" t="str">
        <f t="shared" si="111"/>
        <v/>
      </c>
      <c r="I539" s="108" t="str">
        <f>IF(D539="","",VLOOKUP(D539,ENTRANTS!$A$1:$H$1000,2,0))</f>
        <v/>
      </c>
      <c r="J539" s="108" t="str">
        <f>IF(D539="","",VLOOKUP(D539,ENTRANTS!$A$1:$H$1000,3,0))</f>
        <v/>
      </c>
      <c r="K539" s="103" t="str">
        <f>IF(D539="","",LEFT(VLOOKUP(D539,ENTRANTS!$A$1:$H$1000,5,0),1))</f>
        <v/>
      </c>
      <c r="L539" s="103" t="str">
        <f>IF(D539="","",COUNTIF($K$2:K539,K539))</f>
        <v/>
      </c>
      <c r="M539" s="103" t="str">
        <f>IF(D539="","",VLOOKUP(D539,ENTRANTS!$A$1:$H$1000,4,0))</f>
        <v/>
      </c>
      <c r="N539" s="103" t="str">
        <f>IF(D539="","",COUNTIF($M$2:M539,M539))</f>
        <v/>
      </c>
      <c r="O539" s="108" t="str">
        <f>IF(D539="","",VLOOKUP(D539,ENTRANTS!$A$1:$H$1000,6,0))</f>
        <v/>
      </c>
      <c r="P539" s="86" t="str">
        <f t="shared" si="112"/>
        <v/>
      </c>
      <c r="Q539" s="31"/>
      <c r="R539" s="3" t="str">
        <f t="shared" si="113"/>
        <v/>
      </c>
      <c r="S539" s="4" t="str">
        <f>IF(D539="","",COUNTIF($R$2:R539,R539))</f>
        <v/>
      </c>
      <c r="T539" s="5" t="str">
        <f t="shared" si="117"/>
        <v/>
      </c>
      <c r="U539" s="35" t="str">
        <f>IF(AND(S539=4,K539="M",NOT(O539="Unattached")),SUMIF(R$2:R539,R539,L$2:L539),"")</f>
        <v/>
      </c>
      <c r="V539" s="5" t="str">
        <f t="shared" si="118"/>
        <v/>
      </c>
      <c r="W539" s="35" t="str">
        <f>IF(AND(S539=3,K539="F",NOT(O539="Unattached")),SUMIF(R$2:R539,R539,L$2:L539),"")</f>
        <v/>
      </c>
      <c r="X539" s="6" t="str">
        <f t="shared" si="109"/>
        <v/>
      </c>
      <c r="Y539" s="6" t="str">
        <f t="shared" si="114"/>
        <v/>
      </c>
      <c r="Z539" s="33" t="str">
        <f t="shared" si="110"/>
        <v xml:space="preserve"> </v>
      </c>
      <c r="AA539" s="33" t="str">
        <f>IF(K539="M",IF(S539&lt;&gt;4,"",VLOOKUP(CONCATENATE(R539," ",(S539-3)),$Z$2:AD539,5,0)),IF(S539&lt;&gt;3,"",VLOOKUP(CONCATENATE(R539," ",(S539-2)),$Z$2:AD539,5,0)))</f>
        <v/>
      </c>
      <c r="AB539" s="33" t="str">
        <f>IF(K539="M",IF(S539&lt;&gt;4,"",VLOOKUP(CONCATENATE(R539," ",(S539-2)),$Z$2:AD539,5,0)),IF(S539&lt;&gt;3,"",VLOOKUP(CONCATENATE(R539," ",(S539-1)),$Z$2:AD539,5,0)))</f>
        <v/>
      </c>
      <c r="AC539" s="33" t="str">
        <f>IF(K539="M",IF(S539&lt;&gt;4,"",VLOOKUP(CONCATENATE(R539," ",(S539-1)),$Z$2:AD539,5,0)),IF(S539&lt;&gt;3,"",VLOOKUP(CONCATENATE(R539," ",(S539)),$Z$2:AD539,5,0)))</f>
        <v/>
      </c>
      <c r="AD539" s="33" t="str">
        <f t="shared" si="115"/>
        <v/>
      </c>
    </row>
    <row r="540" spans="1:30" x14ac:dyDescent="0.25">
      <c r="A540" s="65" t="str">
        <f t="shared" si="107"/>
        <v/>
      </c>
      <c r="B540" s="65" t="str">
        <f t="shared" si="108"/>
        <v/>
      </c>
      <c r="C540" s="103">
        <v>539</v>
      </c>
      <c r="D540" s="99"/>
      <c r="E540" s="100">
        <f t="shared" si="116"/>
        <v>1</v>
      </c>
      <c r="F540" s="100"/>
      <c r="G540" s="100"/>
      <c r="H540" s="107" t="str">
        <f t="shared" si="111"/>
        <v/>
      </c>
      <c r="I540" s="108" t="str">
        <f>IF(D540="","",VLOOKUP(D540,ENTRANTS!$A$1:$H$1000,2,0))</f>
        <v/>
      </c>
      <c r="J540" s="108" t="str">
        <f>IF(D540="","",VLOOKUP(D540,ENTRANTS!$A$1:$H$1000,3,0))</f>
        <v/>
      </c>
      <c r="K540" s="103" t="str">
        <f>IF(D540="","",LEFT(VLOOKUP(D540,ENTRANTS!$A$1:$H$1000,5,0),1))</f>
        <v/>
      </c>
      <c r="L540" s="103" t="str">
        <f>IF(D540="","",COUNTIF($K$2:K540,K540))</f>
        <v/>
      </c>
      <c r="M540" s="103" t="str">
        <f>IF(D540="","",VLOOKUP(D540,ENTRANTS!$A$1:$H$1000,4,0))</f>
        <v/>
      </c>
      <c r="N540" s="103" t="str">
        <f>IF(D540="","",COUNTIF($M$2:M540,M540))</f>
        <v/>
      </c>
      <c r="O540" s="108" t="str">
        <f>IF(D540="","",VLOOKUP(D540,ENTRANTS!$A$1:$H$1000,6,0))</f>
        <v/>
      </c>
      <c r="P540" s="86" t="str">
        <f t="shared" si="112"/>
        <v/>
      </c>
      <c r="Q540" s="31"/>
      <c r="R540" s="3" t="str">
        <f t="shared" si="113"/>
        <v/>
      </c>
      <c r="S540" s="4" t="str">
        <f>IF(D540="","",COUNTIF($R$2:R540,R540))</f>
        <v/>
      </c>
      <c r="T540" s="5" t="str">
        <f t="shared" si="117"/>
        <v/>
      </c>
      <c r="U540" s="35" t="str">
        <f>IF(AND(S540=4,K540="M",NOT(O540="Unattached")),SUMIF(R$2:R540,R540,L$2:L540),"")</f>
        <v/>
      </c>
      <c r="V540" s="5" t="str">
        <f t="shared" si="118"/>
        <v/>
      </c>
      <c r="W540" s="35" t="str">
        <f>IF(AND(S540=3,K540="F",NOT(O540="Unattached")),SUMIF(R$2:R540,R540,L$2:L540),"")</f>
        <v/>
      </c>
      <c r="X540" s="6" t="str">
        <f t="shared" si="109"/>
        <v/>
      </c>
      <c r="Y540" s="6" t="str">
        <f t="shared" si="114"/>
        <v/>
      </c>
      <c r="Z540" s="33" t="str">
        <f t="shared" si="110"/>
        <v xml:space="preserve"> </v>
      </c>
      <c r="AA540" s="33" t="str">
        <f>IF(K540="M",IF(S540&lt;&gt;4,"",VLOOKUP(CONCATENATE(R540," ",(S540-3)),$Z$2:AD540,5,0)),IF(S540&lt;&gt;3,"",VLOOKUP(CONCATENATE(R540," ",(S540-2)),$Z$2:AD540,5,0)))</f>
        <v/>
      </c>
      <c r="AB540" s="33" t="str">
        <f>IF(K540="M",IF(S540&lt;&gt;4,"",VLOOKUP(CONCATENATE(R540," ",(S540-2)),$Z$2:AD540,5,0)),IF(S540&lt;&gt;3,"",VLOOKUP(CONCATENATE(R540," ",(S540-1)),$Z$2:AD540,5,0)))</f>
        <v/>
      </c>
      <c r="AC540" s="33" t="str">
        <f>IF(K540="M",IF(S540&lt;&gt;4,"",VLOOKUP(CONCATENATE(R540," ",(S540-1)),$Z$2:AD540,5,0)),IF(S540&lt;&gt;3,"",VLOOKUP(CONCATENATE(R540," ",(S540)),$Z$2:AD540,5,0)))</f>
        <v/>
      </c>
      <c r="AD540" s="33" t="str">
        <f t="shared" si="115"/>
        <v/>
      </c>
    </row>
    <row r="541" spans="1:30" x14ac:dyDescent="0.25">
      <c r="A541" s="65" t="str">
        <f t="shared" si="107"/>
        <v/>
      </c>
      <c r="B541" s="65" t="str">
        <f t="shared" si="108"/>
        <v/>
      </c>
      <c r="C541" s="103">
        <v>540</v>
      </c>
      <c r="D541" s="99"/>
      <c r="E541" s="100">
        <f t="shared" si="116"/>
        <v>1</v>
      </c>
      <c r="F541" s="100"/>
      <c r="G541" s="100"/>
      <c r="H541" s="107" t="str">
        <f t="shared" si="111"/>
        <v/>
      </c>
      <c r="I541" s="108" t="str">
        <f>IF(D541="","",VLOOKUP(D541,ENTRANTS!$A$1:$H$1000,2,0))</f>
        <v/>
      </c>
      <c r="J541" s="108" t="str">
        <f>IF(D541="","",VLOOKUP(D541,ENTRANTS!$A$1:$H$1000,3,0))</f>
        <v/>
      </c>
      <c r="K541" s="103" t="str">
        <f>IF(D541="","",LEFT(VLOOKUP(D541,ENTRANTS!$A$1:$H$1000,5,0),1))</f>
        <v/>
      </c>
      <c r="L541" s="103" t="str">
        <f>IF(D541="","",COUNTIF($K$2:K541,K541))</f>
        <v/>
      </c>
      <c r="M541" s="103" t="str">
        <f>IF(D541="","",VLOOKUP(D541,ENTRANTS!$A$1:$H$1000,4,0))</f>
        <v/>
      </c>
      <c r="N541" s="103" t="str">
        <f>IF(D541="","",COUNTIF($M$2:M541,M541))</f>
        <v/>
      </c>
      <c r="O541" s="108" t="str">
        <f>IF(D541="","",VLOOKUP(D541,ENTRANTS!$A$1:$H$1000,6,0))</f>
        <v/>
      </c>
      <c r="P541" s="86" t="str">
        <f t="shared" si="112"/>
        <v/>
      </c>
      <c r="Q541" s="31"/>
      <c r="R541" s="3" t="str">
        <f t="shared" si="113"/>
        <v/>
      </c>
      <c r="S541" s="4" t="str">
        <f>IF(D541="","",COUNTIF($R$2:R541,R541))</f>
        <v/>
      </c>
      <c r="T541" s="5" t="str">
        <f t="shared" si="117"/>
        <v/>
      </c>
      <c r="U541" s="35" t="str">
        <f>IF(AND(S541=4,K541="M",NOT(O541="Unattached")),SUMIF(R$2:R541,R541,L$2:L541),"")</f>
        <v/>
      </c>
      <c r="V541" s="5" t="str">
        <f t="shared" si="118"/>
        <v/>
      </c>
      <c r="W541" s="35" t="str">
        <f>IF(AND(S541=3,K541="F",NOT(O541="Unattached")),SUMIF(R$2:R541,R541,L$2:L541),"")</f>
        <v/>
      </c>
      <c r="X541" s="6" t="str">
        <f t="shared" si="109"/>
        <v/>
      </c>
      <c r="Y541" s="6" t="str">
        <f t="shared" si="114"/>
        <v/>
      </c>
      <c r="Z541" s="33" t="str">
        <f t="shared" si="110"/>
        <v xml:space="preserve"> </v>
      </c>
      <c r="AA541" s="33" t="str">
        <f>IF(K541="M",IF(S541&lt;&gt;4,"",VLOOKUP(CONCATENATE(R541," ",(S541-3)),$Z$2:AD541,5,0)),IF(S541&lt;&gt;3,"",VLOOKUP(CONCATENATE(R541," ",(S541-2)),$Z$2:AD541,5,0)))</f>
        <v/>
      </c>
      <c r="AB541" s="33" t="str">
        <f>IF(K541="M",IF(S541&lt;&gt;4,"",VLOOKUP(CONCATENATE(R541," ",(S541-2)),$Z$2:AD541,5,0)),IF(S541&lt;&gt;3,"",VLOOKUP(CONCATENATE(R541," ",(S541-1)),$Z$2:AD541,5,0)))</f>
        <v/>
      </c>
      <c r="AC541" s="33" t="str">
        <f>IF(K541="M",IF(S541&lt;&gt;4,"",VLOOKUP(CONCATENATE(R541," ",(S541-1)),$Z$2:AD541,5,0)),IF(S541&lt;&gt;3,"",VLOOKUP(CONCATENATE(R541," ",(S541)),$Z$2:AD541,5,0)))</f>
        <v/>
      </c>
      <c r="AD541" s="33" t="str">
        <f t="shared" si="115"/>
        <v/>
      </c>
    </row>
    <row r="542" spans="1:30" x14ac:dyDescent="0.25">
      <c r="A542" s="65" t="str">
        <f t="shared" si="107"/>
        <v/>
      </c>
      <c r="B542" s="65" t="str">
        <f t="shared" si="108"/>
        <v/>
      </c>
      <c r="C542" s="103">
        <v>541</v>
      </c>
      <c r="D542" s="99"/>
      <c r="E542" s="100">
        <f t="shared" si="116"/>
        <v>1</v>
      </c>
      <c r="F542" s="100"/>
      <c r="G542" s="100"/>
      <c r="H542" s="107" t="str">
        <f t="shared" si="111"/>
        <v/>
      </c>
      <c r="I542" s="108" t="str">
        <f>IF(D542="","",VLOOKUP(D542,ENTRANTS!$A$1:$H$1000,2,0))</f>
        <v/>
      </c>
      <c r="J542" s="108" t="str">
        <f>IF(D542="","",VLOOKUP(D542,ENTRANTS!$A$1:$H$1000,3,0))</f>
        <v/>
      </c>
      <c r="K542" s="103" t="str">
        <f>IF(D542="","",LEFT(VLOOKUP(D542,ENTRANTS!$A$1:$H$1000,5,0),1))</f>
        <v/>
      </c>
      <c r="L542" s="103" t="str">
        <f>IF(D542="","",COUNTIF($K$2:K542,K542))</f>
        <v/>
      </c>
      <c r="M542" s="103" t="str">
        <f>IF(D542="","",VLOOKUP(D542,ENTRANTS!$A$1:$H$1000,4,0))</f>
        <v/>
      </c>
      <c r="N542" s="103" t="str">
        <f>IF(D542="","",COUNTIF($M$2:M542,M542))</f>
        <v/>
      </c>
      <c r="O542" s="108" t="str">
        <f>IF(D542="","",VLOOKUP(D542,ENTRANTS!$A$1:$H$1000,6,0))</f>
        <v/>
      </c>
      <c r="P542" s="86" t="str">
        <f t="shared" si="112"/>
        <v/>
      </c>
      <c r="Q542" s="31"/>
      <c r="R542" s="3" t="str">
        <f t="shared" si="113"/>
        <v/>
      </c>
      <c r="S542" s="4" t="str">
        <f>IF(D542="","",COUNTIF($R$2:R542,R542))</f>
        <v/>
      </c>
      <c r="T542" s="5" t="str">
        <f t="shared" si="117"/>
        <v/>
      </c>
      <c r="U542" s="35" t="str">
        <f>IF(AND(S542=4,K542="M",NOT(O542="Unattached")),SUMIF(R$2:R542,R542,L$2:L542),"")</f>
        <v/>
      </c>
      <c r="V542" s="5" t="str">
        <f t="shared" si="118"/>
        <v/>
      </c>
      <c r="W542" s="35" t="str">
        <f>IF(AND(S542=3,K542="F",NOT(O542="Unattached")),SUMIF(R$2:R542,R542,L$2:L542),"")</f>
        <v/>
      </c>
      <c r="X542" s="6" t="str">
        <f t="shared" si="109"/>
        <v/>
      </c>
      <c r="Y542" s="6" t="str">
        <f t="shared" si="114"/>
        <v/>
      </c>
      <c r="Z542" s="33" t="str">
        <f t="shared" si="110"/>
        <v xml:space="preserve"> </v>
      </c>
      <c r="AA542" s="33" t="str">
        <f>IF(K542="M",IF(S542&lt;&gt;4,"",VLOOKUP(CONCATENATE(R542," ",(S542-3)),$Z$2:AD542,5,0)),IF(S542&lt;&gt;3,"",VLOOKUP(CONCATENATE(R542," ",(S542-2)),$Z$2:AD542,5,0)))</f>
        <v/>
      </c>
      <c r="AB542" s="33" t="str">
        <f>IF(K542="M",IF(S542&lt;&gt;4,"",VLOOKUP(CONCATENATE(R542," ",(S542-2)),$Z$2:AD542,5,0)),IF(S542&lt;&gt;3,"",VLOOKUP(CONCATENATE(R542," ",(S542-1)),$Z$2:AD542,5,0)))</f>
        <v/>
      </c>
      <c r="AC542" s="33" t="str">
        <f>IF(K542="M",IF(S542&lt;&gt;4,"",VLOOKUP(CONCATENATE(R542," ",(S542-1)),$Z$2:AD542,5,0)),IF(S542&lt;&gt;3,"",VLOOKUP(CONCATENATE(R542," ",(S542)),$Z$2:AD542,5,0)))</f>
        <v/>
      </c>
      <c r="AD542" s="33" t="str">
        <f t="shared" si="115"/>
        <v/>
      </c>
    </row>
    <row r="543" spans="1:30" x14ac:dyDescent="0.25">
      <c r="A543" s="65" t="str">
        <f t="shared" si="107"/>
        <v/>
      </c>
      <c r="B543" s="65" t="str">
        <f t="shared" si="108"/>
        <v/>
      </c>
      <c r="C543" s="103">
        <v>542</v>
      </c>
      <c r="D543" s="99"/>
      <c r="E543" s="100">
        <f t="shared" si="116"/>
        <v>1</v>
      </c>
      <c r="F543" s="100"/>
      <c r="G543" s="100"/>
      <c r="H543" s="107" t="str">
        <f t="shared" si="111"/>
        <v/>
      </c>
      <c r="I543" s="108" t="str">
        <f>IF(D543="","",VLOOKUP(D543,ENTRANTS!$A$1:$H$1000,2,0))</f>
        <v/>
      </c>
      <c r="J543" s="108" t="str">
        <f>IF(D543="","",VLOOKUP(D543,ENTRANTS!$A$1:$H$1000,3,0))</f>
        <v/>
      </c>
      <c r="K543" s="103" t="str">
        <f>IF(D543="","",LEFT(VLOOKUP(D543,ENTRANTS!$A$1:$H$1000,5,0),1))</f>
        <v/>
      </c>
      <c r="L543" s="103" t="str">
        <f>IF(D543="","",COUNTIF($K$2:K543,K543))</f>
        <v/>
      </c>
      <c r="M543" s="103" t="str">
        <f>IF(D543="","",VLOOKUP(D543,ENTRANTS!$A$1:$H$1000,4,0))</f>
        <v/>
      </c>
      <c r="N543" s="103" t="str">
        <f>IF(D543="","",COUNTIF($M$2:M543,M543))</f>
        <v/>
      </c>
      <c r="O543" s="108" t="str">
        <f>IF(D543="","",VLOOKUP(D543,ENTRANTS!$A$1:$H$1000,6,0))</f>
        <v/>
      </c>
      <c r="P543" s="86" t="str">
        <f t="shared" si="112"/>
        <v/>
      </c>
      <c r="Q543" s="31"/>
      <c r="R543" s="3" t="str">
        <f t="shared" si="113"/>
        <v/>
      </c>
      <c r="S543" s="4" t="str">
        <f>IF(D543="","",COUNTIF($R$2:R543,R543))</f>
        <v/>
      </c>
      <c r="T543" s="5" t="str">
        <f t="shared" si="117"/>
        <v/>
      </c>
      <c r="U543" s="35" t="str">
        <f>IF(AND(S543=4,K543="M",NOT(O543="Unattached")),SUMIF(R$2:R543,R543,L$2:L543),"")</f>
        <v/>
      </c>
      <c r="V543" s="5" t="str">
        <f t="shared" si="118"/>
        <v/>
      </c>
      <c r="W543" s="35" t="str">
        <f>IF(AND(S543=3,K543="F",NOT(O543="Unattached")),SUMIF(R$2:R543,R543,L$2:L543),"")</f>
        <v/>
      </c>
      <c r="X543" s="6" t="str">
        <f t="shared" si="109"/>
        <v/>
      </c>
      <c r="Y543" s="6" t="str">
        <f t="shared" si="114"/>
        <v/>
      </c>
      <c r="Z543" s="33" t="str">
        <f t="shared" si="110"/>
        <v xml:space="preserve"> </v>
      </c>
      <c r="AA543" s="33" t="str">
        <f>IF(K543="M",IF(S543&lt;&gt;4,"",VLOOKUP(CONCATENATE(R543," ",(S543-3)),$Z$2:AD543,5,0)),IF(S543&lt;&gt;3,"",VLOOKUP(CONCATENATE(R543," ",(S543-2)),$Z$2:AD543,5,0)))</f>
        <v/>
      </c>
      <c r="AB543" s="33" t="str">
        <f>IF(K543="M",IF(S543&lt;&gt;4,"",VLOOKUP(CONCATENATE(R543," ",(S543-2)),$Z$2:AD543,5,0)),IF(S543&lt;&gt;3,"",VLOOKUP(CONCATENATE(R543," ",(S543-1)),$Z$2:AD543,5,0)))</f>
        <v/>
      </c>
      <c r="AC543" s="33" t="str">
        <f>IF(K543="M",IF(S543&lt;&gt;4,"",VLOOKUP(CONCATENATE(R543," ",(S543-1)),$Z$2:AD543,5,0)),IF(S543&lt;&gt;3,"",VLOOKUP(CONCATENATE(R543," ",(S543)),$Z$2:AD543,5,0)))</f>
        <v/>
      </c>
      <c r="AD543" s="33" t="str">
        <f t="shared" si="115"/>
        <v/>
      </c>
    </row>
    <row r="544" spans="1:30" x14ac:dyDescent="0.25">
      <c r="A544" s="65" t="str">
        <f t="shared" si="107"/>
        <v/>
      </c>
      <c r="B544" s="65" t="str">
        <f t="shared" si="108"/>
        <v/>
      </c>
      <c r="C544" s="103">
        <v>543</v>
      </c>
      <c r="D544" s="99"/>
      <c r="E544" s="100">
        <f t="shared" si="116"/>
        <v>1</v>
      </c>
      <c r="F544" s="100"/>
      <c r="G544" s="100"/>
      <c r="H544" s="107" t="str">
        <f t="shared" si="111"/>
        <v/>
      </c>
      <c r="I544" s="108" t="str">
        <f>IF(D544="","",VLOOKUP(D544,ENTRANTS!$A$1:$H$1000,2,0))</f>
        <v/>
      </c>
      <c r="J544" s="108" t="str">
        <f>IF(D544="","",VLOOKUP(D544,ENTRANTS!$A$1:$H$1000,3,0))</f>
        <v/>
      </c>
      <c r="K544" s="103" t="str">
        <f>IF(D544="","",LEFT(VLOOKUP(D544,ENTRANTS!$A$1:$H$1000,5,0),1))</f>
        <v/>
      </c>
      <c r="L544" s="103" t="str">
        <f>IF(D544="","",COUNTIF($K$2:K544,K544))</f>
        <v/>
      </c>
      <c r="M544" s="103" t="str">
        <f>IF(D544="","",VLOOKUP(D544,ENTRANTS!$A$1:$H$1000,4,0))</f>
        <v/>
      </c>
      <c r="N544" s="103" t="str">
        <f>IF(D544="","",COUNTIF($M$2:M544,M544))</f>
        <v/>
      </c>
      <c r="O544" s="108" t="str">
        <f>IF(D544="","",VLOOKUP(D544,ENTRANTS!$A$1:$H$1000,6,0))</f>
        <v/>
      </c>
      <c r="P544" s="86" t="str">
        <f t="shared" si="112"/>
        <v/>
      </c>
      <c r="Q544" s="31"/>
      <c r="R544" s="3" t="str">
        <f t="shared" si="113"/>
        <v/>
      </c>
      <c r="S544" s="4" t="str">
        <f>IF(D544="","",COUNTIF($R$2:R544,R544))</f>
        <v/>
      </c>
      <c r="T544" s="5" t="str">
        <f t="shared" si="117"/>
        <v/>
      </c>
      <c r="U544" s="35" t="str">
        <f>IF(AND(S544=4,K544="M",NOT(O544="Unattached")),SUMIF(R$2:R544,R544,L$2:L544),"")</f>
        <v/>
      </c>
      <c r="V544" s="5" t="str">
        <f t="shared" si="118"/>
        <v/>
      </c>
      <c r="W544" s="35" t="str">
        <f>IF(AND(S544=3,K544="F",NOT(O544="Unattached")),SUMIF(R$2:R544,R544,L$2:L544),"")</f>
        <v/>
      </c>
      <c r="X544" s="6" t="str">
        <f t="shared" si="109"/>
        <v/>
      </c>
      <c r="Y544" s="6" t="str">
        <f t="shared" si="114"/>
        <v/>
      </c>
      <c r="Z544" s="33" t="str">
        <f t="shared" si="110"/>
        <v xml:space="preserve"> </v>
      </c>
      <c r="AA544" s="33" t="str">
        <f>IF(K544="M",IF(S544&lt;&gt;4,"",VLOOKUP(CONCATENATE(R544," ",(S544-3)),$Z$2:AD544,5,0)),IF(S544&lt;&gt;3,"",VLOOKUP(CONCATENATE(R544," ",(S544-2)),$Z$2:AD544,5,0)))</f>
        <v/>
      </c>
      <c r="AB544" s="33" t="str">
        <f>IF(K544="M",IF(S544&lt;&gt;4,"",VLOOKUP(CONCATENATE(R544," ",(S544-2)),$Z$2:AD544,5,0)),IF(S544&lt;&gt;3,"",VLOOKUP(CONCATENATE(R544," ",(S544-1)),$Z$2:AD544,5,0)))</f>
        <v/>
      </c>
      <c r="AC544" s="33" t="str">
        <f>IF(K544="M",IF(S544&lt;&gt;4,"",VLOOKUP(CONCATENATE(R544," ",(S544-1)),$Z$2:AD544,5,0)),IF(S544&lt;&gt;3,"",VLOOKUP(CONCATENATE(R544," ",(S544)),$Z$2:AD544,5,0)))</f>
        <v/>
      </c>
      <c r="AD544" s="33" t="str">
        <f t="shared" si="115"/>
        <v/>
      </c>
    </row>
    <row r="545" spans="1:30" x14ac:dyDescent="0.25">
      <c r="A545" s="65" t="str">
        <f t="shared" si="107"/>
        <v/>
      </c>
      <c r="B545" s="65" t="str">
        <f t="shared" si="108"/>
        <v/>
      </c>
      <c r="C545" s="103">
        <v>544</v>
      </c>
      <c r="D545" s="99"/>
      <c r="E545" s="100">
        <f t="shared" si="116"/>
        <v>1</v>
      </c>
      <c r="F545" s="100"/>
      <c r="G545" s="100"/>
      <c r="H545" s="107" t="str">
        <f t="shared" si="111"/>
        <v/>
      </c>
      <c r="I545" s="108" t="str">
        <f>IF(D545="","",VLOOKUP(D545,ENTRANTS!$A$1:$H$1000,2,0))</f>
        <v/>
      </c>
      <c r="J545" s="108" t="str">
        <f>IF(D545="","",VLOOKUP(D545,ENTRANTS!$A$1:$H$1000,3,0))</f>
        <v/>
      </c>
      <c r="K545" s="103" t="str">
        <f>IF(D545="","",LEFT(VLOOKUP(D545,ENTRANTS!$A$1:$H$1000,5,0),1))</f>
        <v/>
      </c>
      <c r="L545" s="103" t="str">
        <f>IF(D545="","",COUNTIF($K$2:K545,K545))</f>
        <v/>
      </c>
      <c r="M545" s="103" t="str">
        <f>IF(D545="","",VLOOKUP(D545,ENTRANTS!$A$1:$H$1000,4,0))</f>
        <v/>
      </c>
      <c r="N545" s="103" t="str">
        <f>IF(D545="","",COUNTIF($M$2:M545,M545))</f>
        <v/>
      </c>
      <c r="O545" s="108" t="str">
        <f>IF(D545="","",VLOOKUP(D545,ENTRANTS!$A$1:$H$1000,6,0))</f>
        <v/>
      </c>
      <c r="P545" s="86" t="str">
        <f t="shared" si="112"/>
        <v/>
      </c>
      <c r="Q545" s="31"/>
      <c r="R545" s="3" t="str">
        <f t="shared" si="113"/>
        <v/>
      </c>
      <c r="S545" s="4" t="str">
        <f>IF(D545="","",COUNTIF($R$2:R545,R545))</f>
        <v/>
      </c>
      <c r="T545" s="5" t="str">
        <f t="shared" si="117"/>
        <v/>
      </c>
      <c r="U545" s="35" t="str">
        <f>IF(AND(S545=4,K545="M",NOT(O545="Unattached")),SUMIF(R$2:R545,R545,L$2:L545),"")</f>
        <v/>
      </c>
      <c r="V545" s="5" t="str">
        <f t="shared" si="118"/>
        <v/>
      </c>
      <c r="W545" s="35" t="str">
        <f>IF(AND(S545=3,K545="F",NOT(O545="Unattached")),SUMIF(R$2:R545,R545,L$2:L545),"")</f>
        <v/>
      </c>
      <c r="X545" s="6" t="str">
        <f t="shared" si="109"/>
        <v/>
      </c>
      <c r="Y545" s="6" t="str">
        <f t="shared" si="114"/>
        <v/>
      </c>
      <c r="Z545" s="33" t="str">
        <f t="shared" si="110"/>
        <v xml:space="preserve"> </v>
      </c>
      <c r="AA545" s="33" t="str">
        <f>IF(K545="M",IF(S545&lt;&gt;4,"",VLOOKUP(CONCATENATE(R545," ",(S545-3)),$Z$2:AD545,5,0)),IF(S545&lt;&gt;3,"",VLOOKUP(CONCATENATE(R545," ",(S545-2)),$Z$2:AD545,5,0)))</f>
        <v/>
      </c>
      <c r="AB545" s="33" t="str">
        <f>IF(K545="M",IF(S545&lt;&gt;4,"",VLOOKUP(CONCATENATE(R545," ",(S545-2)),$Z$2:AD545,5,0)),IF(S545&lt;&gt;3,"",VLOOKUP(CONCATENATE(R545," ",(S545-1)),$Z$2:AD545,5,0)))</f>
        <v/>
      </c>
      <c r="AC545" s="33" t="str">
        <f>IF(K545="M",IF(S545&lt;&gt;4,"",VLOOKUP(CONCATENATE(R545," ",(S545-1)),$Z$2:AD545,5,0)),IF(S545&lt;&gt;3,"",VLOOKUP(CONCATENATE(R545," ",(S545)),$Z$2:AD545,5,0)))</f>
        <v/>
      </c>
      <c r="AD545" s="33" t="str">
        <f t="shared" si="115"/>
        <v/>
      </c>
    </row>
    <row r="546" spans="1:30" x14ac:dyDescent="0.25">
      <c r="A546" s="65" t="str">
        <f t="shared" si="107"/>
        <v/>
      </c>
      <c r="B546" s="65" t="str">
        <f t="shared" si="108"/>
        <v/>
      </c>
      <c r="C546" s="103">
        <v>545</v>
      </c>
      <c r="D546" s="99"/>
      <c r="E546" s="100">
        <f t="shared" si="116"/>
        <v>1</v>
      </c>
      <c r="F546" s="100"/>
      <c r="G546" s="100"/>
      <c r="H546" s="107" t="str">
        <f t="shared" si="111"/>
        <v/>
      </c>
      <c r="I546" s="108" t="str">
        <f>IF(D546="","",VLOOKUP(D546,ENTRANTS!$A$1:$H$1000,2,0))</f>
        <v/>
      </c>
      <c r="J546" s="108" t="str">
        <f>IF(D546="","",VLOOKUP(D546,ENTRANTS!$A$1:$H$1000,3,0))</f>
        <v/>
      </c>
      <c r="K546" s="103" t="str">
        <f>IF(D546="","",LEFT(VLOOKUP(D546,ENTRANTS!$A$1:$H$1000,5,0),1))</f>
        <v/>
      </c>
      <c r="L546" s="103" t="str">
        <f>IF(D546="","",COUNTIF($K$2:K546,K546))</f>
        <v/>
      </c>
      <c r="M546" s="103" t="str">
        <f>IF(D546="","",VLOOKUP(D546,ENTRANTS!$A$1:$H$1000,4,0))</f>
        <v/>
      </c>
      <c r="N546" s="103" t="str">
        <f>IF(D546="","",COUNTIF($M$2:M546,M546))</f>
        <v/>
      </c>
      <c r="O546" s="108" t="str">
        <f>IF(D546="","",VLOOKUP(D546,ENTRANTS!$A$1:$H$1000,6,0))</f>
        <v/>
      </c>
      <c r="P546" s="86" t="str">
        <f t="shared" si="112"/>
        <v/>
      </c>
      <c r="Q546" s="31"/>
      <c r="R546" s="3" t="str">
        <f t="shared" si="113"/>
        <v/>
      </c>
      <c r="S546" s="4" t="str">
        <f>IF(D546="","",COUNTIF($R$2:R546,R546))</f>
        <v/>
      </c>
      <c r="T546" s="5" t="str">
        <f t="shared" si="117"/>
        <v/>
      </c>
      <c r="U546" s="35" t="str">
        <f>IF(AND(S546=4,K546="M",NOT(O546="Unattached")),SUMIF(R$2:R546,R546,L$2:L546),"")</f>
        <v/>
      </c>
      <c r="V546" s="5" t="str">
        <f t="shared" si="118"/>
        <v/>
      </c>
      <c r="W546" s="35" t="str">
        <f>IF(AND(S546=3,K546="F",NOT(O546="Unattached")),SUMIF(R$2:R546,R546,L$2:L546),"")</f>
        <v/>
      </c>
      <c r="X546" s="6" t="str">
        <f t="shared" si="109"/>
        <v/>
      </c>
      <c r="Y546" s="6" t="str">
        <f t="shared" si="114"/>
        <v/>
      </c>
      <c r="Z546" s="33" t="str">
        <f t="shared" si="110"/>
        <v xml:space="preserve"> </v>
      </c>
      <c r="AA546" s="33" t="str">
        <f>IF(K546="M",IF(S546&lt;&gt;4,"",VLOOKUP(CONCATENATE(R546," ",(S546-3)),$Z$2:AD546,5,0)),IF(S546&lt;&gt;3,"",VLOOKUP(CONCATENATE(R546," ",(S546-2)),$Z$2:AD546,5,0)))</f>
        <v/>
      </c>
      <c r="AB546" s="33" t="str">
        <f>IF(K546="M",IF(S546&lt;&gt;4,"",VLOOKUP(CONCATENATE(R546," ",(S546-2)),$Z$2:AD546,5,0)),IF(S546&lt;&gt;3,"",VLOOKUP(CONCATENATE(R546," ",(S546-1)),$Z$2:AD546,5,0)))</f>
        <v/>
      </c>
      <c r="AC546" s="33" t="str">
        <f>IF(K546="M",IF(S546&lt;&gt;4,"",VLOOKUP(CONCATENATE(R546," ",(S546-1)),$Z$2:AD546,5,0)),IF(S546&lt;&gt;3,"",VLOOKUP(CONCATENATE(R546," ",(S546)),$Z$2:AD546,5,0)))</f>
        <v/>
      </c>
      <c r="AD546" s="33" t="str">
        <f t="shared" si="115"/>
        <v/>
      </c>
    </row>
    <row r="547" spans="1:30" x14ac:dyDescent="0.25">
      <c r="A547" s="65" t="str">
        <f t="shared" si="107"/>
        <v/>
      </c>
      <c r="B547" s="65" t="str">
        <f t="shared" si="108"/>
        <v/>
      </c>
      <c r="C547" s="103">
        <v>546</v>
      </c>
      <c r="D547" s="99"/>
      <c r="E547" s="100">
        <f t="shared" si="116"/>
        <v>1</v>
      </c>
      <c r="F547" s="100"/>
      <c r="G547" s="100"/>
      <c r="H547" s="107" t="str">
        <f t="shared" si="111"/>
        <v/>
      </c>
      <c r="I547" s="108" t="str">
        <f>IF(D547="","",VLOOKUP(D547,ENTRANTS!$A$1:$H$1000,2,0))</f>
        <v/>
      </c>
      <c r="J547" s="108" t="str">
        <f>IF(D547="","",VLOOKUP(D547,ENTRANTS!$A$1:$H$1000,3,0))</f>
        <v/>
      </c>
      <c r="K547" s="103" t="str">
        <f>IF(D547="","",LEFT(VLOOKUP(D547,ENTRANTS!$A$1:$H$1000,5,0),1))</f>
        <v/>
      </c>
      <c r="L547" s="103" t="str">
        <f>IF(D547="","",COUNTIF($K$2:K547,K547))</f>
        <v/>
      </c>
      <c r="M547" s="103" t="str">
        <f>IF(D547="","",VLOOKUP(D547,ENTRANTS!$A$1:$H$1000,4,0))</f>
        <v/>
      </c>
      <c r="N547" s="103" t="str">
        <f>IF(D547="","",COUNTIF($M$2:M547,M547))</f>
        <v/>
      </c>
      <c r="O547" s="108" t="str">
        <f>IF(D547="","",VLOOKUP(D547,ENTRANTS!$A$1:$H$1000,6,0))</f>
        <v/>
      </c>
      <c r="P547" s="86" t="str">
        <f t="shared" si="112"/>
        <v/>
      </c>
      <c r="Q547" s="31"/>
      <c r="R547" s="3" t="str">
        <f t="shared" si="113"/>
        <v/>
      </c>
      <c r="S547" s="4" t="str">
        <f>IF(D547="","",COUNTIF($R$2:R547,R547))</f>
        <v/>
      </c>
      <c r="T547" s="5" t="str">
        <f t="shared" si="117"/>
        <v/>
      </c>
      <c r="U547" s="35" t="str">
        <f>IF(AND(S547=4,K547="M",NOT(O547="Unattached")),SUMIF(R$2:R547,R547,L$2:L547),"")</f>
        <v/>
      </c>
      <c r="V547" s="5" t="str">
        <f t="shared" si="118"/>
        <v/>
      </c>
      <c r="W547" s="35" t="str">
        <f>IF(AND(S547=3,K547="F",NOT(O547="Unattached")),SUMIF(R$2:R547,R547,L$2:L547),"")</f>
        <v/>
      </c>
      <c r="X547" s="6" t="str">
        <f t="shared" si="109"/>
        <v/>
      </c>
      <c r="Y547" s="6" t="str">
        <f t="shared" si="114"/>
        <v/>
      </c>
      <c r="Z547" s="33" t="str">
        <f t="shared" si="110"/>
        <v xml:space="preserve"> </v>
      </c>
      <c r="AA547" s="33" t="str">
        <f>IF(K547="M",IF(S547&lt;&gt;4,"",VLOOKUP(CONCATENATE(R547," ",(S547-3)),$Z$2:AD547,5,0)),IF(S547&lt;&gt;3,"",VLOOKUP(CONCATENATE(R547," ",(S547-2)),$Z$2:AD547,5,0)))</f>
        <v/>
      </c>
      <c r="AB547" s="33" t="str">
        <f>IF(K547="M",IF(S547&lt;&gt;4,"",VLOOKUP(CONCATENATE(R547," ",(S547-2)),$Z$2:AD547,5,0)),IF(S547&lt;&gt;3,"",VLOOKUP(CONCATENATE(R547," ",(S547-1)),$Z$2:AD547,5,0)))</f>
        <v/>
      </c>
      <c r="AC547" s="33" t="str">
        <f>IF(K547="M",IF(S547&lt;&gt;4,"",VLOOKUP(CONCATENATE(R547," ",(S547-1)),$Z$2:AD547,5,0)),IF(S547&lt;&gt;3,"",VLOOKUP(CONCATENATE(R547," ",(S547)),$Z$2:AD547,5,0)))</f>
        <v/>
      </c>
      <c r="AD547" s="33" t="str">
        <f t="shared" si="115"/>
        <v/>
      </c>
    </row>
    <row r="548" spans="1:30" x14ac:dyDescent="0.25">
      <c r="A548" s="65" t="str">
        <f t="shared" si="107"/>
        <v/>
      </c>
      <c r="B548" s="65" t="str">
        <f t="shared" si="108"/>
        <v/>
      </c>
      <c r="C548" s="103">
        <v>547</v>
      </c>
      <c r="D548" s="99"/>
      <c r="E548" s="100">
        <f t="shared" si="116"/>
        <v>1</v>
      </c>
      <c r="F548" s="100"/>
      <c r="G548" s="100"/>
      <c r="H548" s="107" t="str">
        <f t="shared" si="111"/>
        <v/>
      </c>
      <c r="I548" s="108" t="str">
        <f>IF(D548="","",VLOOKUP(D548,ENTRANTS!$A$1:$H$1000,2,0))</f>
        <v/>
      </c>
      <c r="J548" s="108" t="str">
        <f>IF(D548="","",VLOOKUP(D548,ENTRANTS!$A$1:$H$1000,3,0))</f>
        <v/>
      </c>
      <c r="K548" s="103" t="str">
        <f>IF(D548="","",LEFT(VLOOKUP(D548,ENTRANTS!$A$1:$H$1000,5,0),1))</f>
        <v/>
      </c>
      <c r="L548" s="103" t="str">
        <f>IF(D548="","",COUNTIF($K$2:K548,K548))</f>
        <v/>
      </c>
      <c r="M548" s="103" t="str">
        <f>IF(D548="","",VLOOKUP(D548,ENTRANTS!$A$1:$H$1000,4,0))</f>
        <v/>
      </c>
      <c r="N548" s="103" t="str">
        <f>IF(D548="","",COUNTIF($M$2:M548,M548))</f>
        <v/>
      </c>
      <c r="O548" s="108" t="str">
        <f>IF(D548="","",VLOOKUP(D548,ENTRANTS!$A$1:$H$1000,6,0))</f>
        <v/>
      </c>
      <c r="P548" s="86" t="str">
        <f t="shared" si="112"/>
        <v/>
      </c>
      <c r="Q548" s="31"/>
      <c r="R548" s="3" t="str">
        <f t="shared" si="113"/>
        <v/>
      </c>
      <c r="S548" s="4" t="str">
        <f>IF(D548="","",COUNTIF($R$2:R548,R548))</f>
        <v/>
      </c>
      <c r="T548" s="5" t="str">
        <f t="shared" si="117"/>
        <v/>
      </c>
      <c r="U548" s="35" t="str">
        <f>IF(AND(S548=4,K548="M",NOT(O548="Unattached")),SUMIF(R$2:R548,R548,L$2:L548),"")</f>
        <v/>
      </c>
      <c r="V548" s="5" t="str">
        <f t="shared" si="118"/>
        <v/>
      </c>
      <c r="W548" s="35" t="str">
        <f>IF(AND(S548=3,K548="F",NOT(O548="Unattached")),SUMIF(R$2:R548,R548,L$2:L548),"")</f>
        <v/>
      </c>
      <c r="X548" s="6" t="str">
        <f t="shared" si="109"/>
        <v/>
      </c>
      <c r="Y548" s="6" t="str">
        <f t="shared" si="114"/>
        <v/>
      </c>
      <c r="Z548" s="33" t="str">
        <f t="shared" si="110"/>
        <v xml:space="preserve"> </v>
      </c>
      <c r="AA548" s="33" t="str">
        <f>IF(K548="M",IF(S548&lt;&gt;4,"",VLOOKUP(CONCATENATE(R548," ",(S548-3)),$Z$2:AD548,5,0)),IF(S548&lt;&gt;3,"",VLOOKUP(CONCATENATE(R548," ",(S548-2)),$Z$2:AD548,5,0)))</f>
        <v/>
      </c>
      <c r="AB548" s="33" t="str">
        <f>IF(K548="M",IF(S548&lt;&gt;4,"",VLOOKUP(CONCATENATE(R548," ",(S548-2)),$Z$2:AD548,5,0)),IF(S548&lt;&gt;3,"",VLOOKUP(CONCATENATE(R548," ",(S548-1)),$Z$2:AD548,5,0)))</f>
        <v/>
      </c>
      <c r="AC548" s="33" t="str">
        <f>IF(K548="M",IF(S548&lt;&gt;4,"",VLOOKUP(CONCATENATE(R548," ",(S548-1)),$Z$2:AD548,5,0)),IF(S548&lt;&gt;3,"",VLOOKUP(CONCATENATE(R548," ",(S548)),$Z$2:AD548,5,0)))</f>
        <v/>
      </c>
      <c r="AD548" s="33" t="str">
        <f t="shared" si="115"/>
        <v/>
      </c>
    </row>
    <row r="549" spans="1:30" x14ac:dyDescent="0.25">
      <c r="A549" s="65" t="str">
        <f t="shared" si="107"/>
        <v/>
      </c>
      <c r="B549" s="65" t="str">
        <f t="shared" si="108"/>
        <v/>
      </c>
      <c r="C549" s="103">
        <v>548</v>
      </c>
      <c r="D549" s="99"/>
      <c r="E549" s="100">
        <f t="shared" si="116"/>
        <v>1</v>
      </c>
      <c r="F549" s="100"/>
      <c r="G549" s="100"/>
      <c r="H549" s="107" t="str">
        <f t="shared" si="111"/>
        <v/>
      </c>
      <c r="I549" s="108" t="str">
        <f>IF(D549="","",VLOOKUP(D549,ENTRANTS!$A$1:$H$1000,2,0))</f>
        <v/>
      </c>
      <c r="J549" s="108" t="str">
        <f>IF(D549="","",VLOOKUP(D549,ENTRANTS!$A$1:$H$1000,3,0))</f>
        <v/>
      </c>
      <c r="K549" s="103" t="str">
        <f>IF(D549="","",LEFT(VLOOKUP(D549,ENTRANTS!$A$1:$H$1000,5,0),1))</f>
        <v/>
      </c>
      <c r="L549" s="103" t="str">
        <f>IF(D549="","",COUNTIF($K$2:K549,K549))</f>
        <v/>
      </c>
      <c r="M549" s="103" t="str">
        <f>IF(D549="","",VLOOKUP(D549,ENTRANTS!$A$1:$H$1000,4,0))</f>
        <v/>
      </c>
      <c r="N549" s="103" t="str">
        <f>IF(D549="","",COUNTIF($M$2:M549,M549))</f>
        <v/>
      </c>
      <c r="O549" s="108" t="str">
        <f>IF(D549="","",VLOOKUP(D549,ENTRANTS!$A$1:$H$1000,6,0))</f>
        <v/>
      </c>
      <c r="P549" s="86" t="str">
        <f t="shared" si="112"/>
        <v/>
      </c>
      <c r="Q549" s="31"/>
      <c r="R549" s="3" t="str">
        <f t="shared" si="113"/>
        <v/>
      </c>
      <c r="S549" s="4" t="str">
        <f>IF(D549="","",COUNTIF($R$2:R549,R549))</f>
        <v/>
      </c>
      <c r="T549" s="5" t="str">
        <f t="shared" si="117"/>
        <v/>
      </c>
      <c r="U549" s="35" t="str">
        <f>IF(AND(S549=4,K549="M",NOT(O549="Unattached")),SUMIF(R$2:R549,R549,L$2:L549),"")</f>
        <v/>
      </c>
      <c r="V549" s="5" t="str">
        <f t="shared" si="118"/>
        <v/>
      </c>
      <c r="W549" s="35" t="str">
        <f>IF(AND(S549=3,K549="F",NOT(O549="Unattached")),SUMIF(R$2:R549,R549,L$2:L549),"")</f>
        <v/>
      </c>
      <c r="X549" s="6" t="str">
        <f t="shared" si="109"/>
        <v/>
      </c>
      <c r="Y549" s="6" t="str">
        <f t="shared" si="114"/>
        <v/>
      </c>
      <c r="Z549" s="33" t="str">
        <f t="shared" si="110"/>
        <v xml:space="preserve"> </v>
      </c>
      <c r="AA549" s="33" t="str">
        <f>IF(K549="M",IF(S549&lt;&gt;4,"",VLOOKUP(CONCATENATE(R549," ",(S549-3)),$Z$2:AD549,5,0)),IF(S549&lt;&gt;3,"",VLOOKUP(CONCATENATE(R549," ",(S549-2)),$Z$2:AD549,5,0)))</f>
        <v/>
      </c>
      <c r="AB549" s="33" t="str">
        <f>IF(K549="M",IF(S549&lt;&gt;4,"",VLOOKUP(CONCATENATE(R549," ",(S549-2)),$Z$2:AD549,5,0)),IF(S549&lt;&gt;3,"",VLOOKUP(CONCATENATE(R549," ",(S549-1)),$Z$2:AD549,5,0)))</f>
        <v/>
      </c>
      <c r="AC549" s="33" t="str">
        <f>IF(K549="M",IF(S549&lt;&gt;4,"",VLOOKUP(CONCATENATE(R549," ",(S549-1)),$Z$2:AD549,5,0)),IF(S549&lt;&gt;3,"",VLOOKUP(CONCATENATE(R549," ",(S549)),$Z$2:AD549,5,0)))</f>
        <v/>
      </c>
      <c r="AD549" s="33" t="str">
        <f t="shared" si="115"/>
        <v/>
      </c>
    </row>
    <row r="550" spans="1:30" x14ac:dyDescent="0.25">
      <c r="A550" s="65" t="str">
        <f t="shared" si="107"/>
        <v/>
      </c>
      <c r="B550" s="65" t="str">
        <f t="shared" si="108"/>
        <v/>
      </c>
      <c r="C550" s="103">
        <v>549</v>
      </c>
      <c r="D550" s="99"/>
      <c r="E550" s="100">
        <f t="shared" si="116"/>
        <v>1</v>
      </c>
      <c r="F550" s="100"/>
      <c r="G550" s="100"/>
      <c r="H550" s="107" t="str">
        <f t="shared" si="111"/>
        <v/>
      </c>
      <c r="I550" s="108" t="str">
        <f>IF(D550="","",VLOOKUP(D550,ENTRANTS!$A$1:$H$1000,2,0))</f>
        <v/>
      </c>
      <c r="J550" s="108" t="str">
        <f>IF(D550="","",VLOOKUP(D550,ENTRANTS!$A$1:$H$1000,3,0))</f>
        <v/>
      </c>
      <c r="K550" s="103" t="str">
        <f>IF(D550="","",LEFT(VLOOKUP(D550,ENTRANTS!$A$1:$H$1000,5,0),1))</f>
        <v/>
      </c>
      <c r="L550" s="103" t="str">
        <f>IF(D550="","",COUNTIF($K$2:K550,K550))</f>
        <v/>
      </c>
      <c r="M550" s="103" t="str">
        <f>IF(D550="","",VLOOKUP(D550,ENTRANTS!$A$1:$H$1000,4,0))</f>
        <v/>
      </c>
      <c r="N550" s="103" t="str">
        <f>IF(D550="","",COUNTIF($M$2:M550,M550))</f>
        <v/>
      </c>
      <c r="O550" s="108" t="str">
        <f>IF(D550="","",VLOOKUP(D550,ENTRANTS!$A$1:$H$1000,6,0))</f>
        <v/>
      </c>
      <c r="P550" s="86" t="str">
        <f t="shared" si="112"/>
        <v/>
      </c>
      <c r="Q550" s="31"/>
      <c r="R550" s="3" t="str">
        <f t="shared" si="113"/>
        <v/>
      </c>
      <c r="S550" s="4" t="str">
        <f>IF(D550="","",COUNTIF($R$2:R550,R550))</f>
        <v/>
      </c>
      <c r="T550" s="5" t="str">
        <f t="shared" si="117"/>
        <v/>
      </c>
      <c r="U550" s="35" t="str">
        <f>IF(AND(S550=4,K550="M",NOT(O550="Unattached")),SUMIF(R$2:R550,R550,L$2:L550),"")</f>
        <v/>
      </c>
      <c r="V550" s="5" t="str">
        <f t="shared" si="118"/>
        <v/>
      </c>
      <c r="W550" s="35" t="str">
        <f>IF(AND(S550=3,K550="F",NOT(O550="Unattached")),SUMIF(R$2:R550,R550,L$2:L550),"")</f>
        <v/>
      </c>
      <c r="X550" s="6" t="str">
        <f t="shared" si="109"/>
        <v/>
      </c>
      <c r="Y550" s="6" t="str">
        <f t="shared" si="114"/>
        <v/>
      </c>
      <c r="Z550" s="33" t="str">
        <f t="shared" si="110"/>
        <v xml:space="preserve"> </v>
      </c>
      <c r="AA550" s="33" t="str">
        <f>IF(K550="M",IF(S550&lt;&gt;4,"",VLOOKUP(CONCATENATE(R550," ",(S550-3)),$Z$2:AD550,5,0)),IF(S550&lt;&gt;3,"",VLOOKUP(CONCATENATE(R550," ",(S550-2)),$Z$2:AD550,5,0)))</f>
        <v/>
      </c>
      <c r="AB550" s="33" t="str">
        <f>IF(K550="M",IF(S550&lt;&gt;4,"",VLOOKUP(CONCATENATE(R550," ",(S550-2)),$Z$2:AD550,5,0)),IF(S550&lt;&gt;3,"",VLOOKUP(CONCATENATE(R550," ",(S550-1)),$Z$2:AD550,5,0)))</f>
        <v/>
      </c>
      <c r="AC550" s="33" t="str">
        <f>IF(K550="M",IF(S550&lt;&gt;4,"",VLOOKUP(CONCATENATE(R550," ",(S550-1)),$Z$2:AD550,5,0)),IF(S550&lt;&gt;3,"",VLOOKUP(CONCATENATE(R550," ",(S550)),$Z$2:AD550,5,0)))</f>
        <v/>
      </c>
      <c r="AD550" s="33" t="str">
        <f t="shared" si="115"/>
        <v/>
      </c>
    </row>
    <row r="551" spans="1:30" x14ac:dyDescent="0.25">
      <c r="A551" s="65" t="str">
        <f t="shared" si="107"/>
        <v/>
      </c>
      <c r="B551" s="65" t="str">
        <f t="shared" si="108"/>
        <v/>
      </c>
      <c r="C551" s="103">
        <v>550</v>
      </c>
      <c r="D551" s="99"/>
      <c r="E551" s="100">
        <f t="shared" si="116"/>
        <v>1</v>
      </c>
      <c r="F551" s="100"/>
      <c r="G551" s="100"/>
      <c r="H551" s="107" t="str">
        <f t="shared" si="111"/>
        <v/>
      </c>
      <c r="I551" s="108" t="str">
        <f>IF(D551="","",VLOOKUP(D551,ENTRANTS!$A$1:$H$1000,2,0))</f>
        <v/>
      </c>
      <c r="J551" s="108" t="str">
        <f>IF(D551="","",VLOOKUP(D551,ENTRANTS!$A$1:$H$1000,3,0))</f>
        <v/>
      </c>
      <c r="K551" s="103" t="str">
        <f>IF(D551="","",LEFT(VLOOKUP(D551,ENTRANTS!$A$1:$H$1000,5,0),1))</f>
        <v/>
      </c>
      <c r="L551" s="103" t="str">
        <f>IF(D551="","",COUNTIF($K$2:K551,K551))</f>
        <v/>
      </c>
      <c r="M551" s="103" t="str">
        <f>IF(D551="","",VLOOKUP(D551,ENTRANTS!$A$1:$H$1000,4,0))</f>
        <v/>
      </c>
      <c r="N551" s="103" t="str">
        <f>IF(D551="","",COUNTIF($M$2:M551,M551))</f>
        <v/>
      </c>
      <c r="O551" s="108" t="str">
        <f>IF(D551="","",VLOOKUP(D551,ENTRANTS!$A$1:$H$1000,6,0))</f>
        <v/>
      </c>
      <c r="P551" s="86" t="str">
        <f t="shared" si="112"/>
        <v/>
      </c>
      <c r="Q551" s="31"/>
      <c r="R551" s="3" t="str">
        <f t="shared" si="113"/>
        <v/>
      </c>
      <c r="S551" s="4" t="str">
        <f>IF(D551="","",COUNTIF($R$2:R551,R551))</f>
        <v/>
      </c>
      <c r="T551" s="5" t="str">
        <f t="shared" si="117"/>
        <v/>
      </c>
      <c r="U551" s="35" t="str">
        <f>IF(AND(S551=4,K551="M",NOT(O551="Unattached")),SUMIF(R$2:R551,R551,L$2:L551),"")</f>
        <v/>
      </c>
      <c r="V551" s="5" t="str">
        <f t="shared" si="118"/>
        <v/>
      </c>
      <c r="W551" s="35" t="str">
        <f>IF(AND(S551=3,K551="F",NOT(O551="Unattached")),SUMIF(R$2:R551,R551,L$2:L551),"")</f>
        <v/>
      </c>
      <c r="X551" s="6" t="str">
        <f t="shared" si="109"/>
        <v/>
      </c>
      <c r="Y551" s="6" t="str">
        <f t="shared" si="114"/>
        <v/>
      </c>
      <c r="Z551" s="33" t="str">
        <f t="shared" si="110"/>
        <v xml:space="preserve"> </v>
      </c>
      <c r="AA551" s="33" t="str">
        <f>IF(K551="M",IF(S551&lt;&gt;4,"",VLOOKUP(CONCATENATE(R551," ",(S551-3)),$Z$2:AD551,5,0)),IF(S551&lt;&gt;3,"",VLOOKUP(CONCATENATE(R551," ",(S551-2)),$Z$2:AD551,5,0)))</f>
        <v/>
      </c>
      <c r="AB551" s="33" t="str">
        <f>IF(K551="M",IF(S551&lt;&gt;4,"",VLOOKUP(CONCATENATE(R551," ",(S551-2)),$Z$2:AD551,5,0)),IF(S551&lt;&gt;3,"",VLOOKUP(CONCATENATE(R551," ",(S551-1)),$Z$2:AD551,5,0)))</f>
        <v/>
      </c>
      <c r="AC551" s="33" t="str">
        <f>IF(K551="M",IF(S551&lt;&gt;4,"",VLOOKUP(CONCATENATE(R551," ",(S551-1)),$Z$2:AD551,5,0)),IF(S551&lt;&gt;3,"",VLOOKUP(CONCATENATE(R551," ",(S551)),$Z$2:AD551,5,0)))</f>
        <v/>
      </c>
      <c r="AD551" s="33" t="str">
        <f t="shared" si="115"/>
        <v/>
      </c>
    </row>
    <row r="552" spans="1:30" x14ac:dyDescent="0.25">
      <c r="A552" s="65" t="str">
        <f t="shared" si="107"/>
        <v/>
      </c>
      <c r="B552" s="65" t="str">
        <f t="shared" si="108"/>
        <v/>
      </c>
      <c r="C552" s="103">
        <v>551</v>
      </c>
      <c r="D552" s="99"/>
      <c r="E552" s="100">
        <f t="shared" si="116"/>
        <v>1</v>
      </c>
      <c r="F552" s="100"/>
      <c r="G552" s="100"/>
      <c r="H552" s="107" t="str">
        <f t="shared" si="111"/>
        <v/>
      </c>
      <c r="I552" s="108" t="str">
        <f>IF(D552="","",VLOOKUP(D552,ENTRANTS!$A$1:$H$1000,2,0))</f>
        <v/>
      </c>
      <c r="J552" s="108" t="str">
        <f>IF(D552="","",VLOOKUP(D552,ENTRANTS!$A$1:$H$1000,3,0))</f>
        <v/>
      </c>
      <c r="K552" s="103" t="str">
        <f>IF(D552="","",LEFT(VLOOKUP(D552,ENTRANTS!$A$1:$H$1000,5,0),1))</f>
        <v/>
      </c>
      <c r="L552" s="103" t="str">
        <f>IF(D552="","",COUNTIF($K$2:K552,K552))</f>
        <v/>
      </c>
      <c r="M552" s="103" t="str">
        <f>IF(D552="","",VLOOKUP(D552,ENTRANTS!$A$1:$H$1000,4,0))</f>
        <v/>
      </c>
      <c r="N552" s="103" t="str">
        <f>IF(D552="","",COUNTIF($M$2:M552,M552))</f>
        <v/>
      </c>
      <c r="O552" s="108" t="str">
        <f>IF(D552="","",VLOOKUP(D552,ENTRANTS!$A$1:$H$1000,6,0))</f>
        <v/>
      </c>
      <c r="P552" s="86" t="str">
        <f t="shared" si="112"/>
        <v/>
      </c>
      <c r="Q552" s="31"/>
      <c r="R552" s="3" t="str">
        <f t="shared" si="113"/>
        <v/>
      </c>
      <c r="S552" s="4" t="str">
        <f>IF(D552="","",COUNTIF($R$2:R552,R552))</f>
        <v/>
      </c>
      <c r="T552" s="5" t="str">
        <f t="shared" si="117"/>
        <v/>
      </c>
      <c r="U552" s="35" t="str">
        <f>IF(AND(S552=4,K552="M",NOT(O552="Unattached")),SUMIF(R$2:R552,R552,L$2:L552),"")</f>
        <v/>
      </c>
      <c r="V552" s="5" t="str">
        <f t="shared" si="118"/>
        <v/>
      </c>
      <c r="W552" s="35" t="str">
        <f>IF(AND(S552=3,K552="F",NOT(O552="Unattached")),SUMIF(R$2:R552,R552,L$2:L552),"")</f>
        <v/>
      </c>
      <c r="X552" s="6" t="str">
        <f t="shared" si="109"/>
        <v/>
      </c>
      <c r="Y552" s="6" t="str">
        <f t="shared" si="114"/>
        <v/>
      </c>
      <c r="Z552" s="33" t="str">
        <f t="shared" si="110"/>
        <v xml:space="preserve"> </v>
      </c>
      <c r="AA552" s="33" t="str">
        <f>IF(K552="M",IF(S552&lt;&gt;4,"",VLOOKUP(CONCATENATE(R552," ",(S552-3)),$Z$2:AD552,5,0)),IF(S552&lt;&gt;3,"",VLOOKUP(CONCATENATE(R552," ",(S552-2)),$Z$2:AD552,5,0)))</f>
        <v/>
      </c>
      <c r="AB552" s="33" t="str">
        <f>IF(K552="M",IF(S552&lt;&gt;4,"",VLOOKUP(CONCATENATE(R552," ",(S552-2)),$Z$2:AD552,5,0)),IF(S552&lt;&gt;3,"",VLOOKUP(CONCATENATE(R552," ",(S552-1)),$Z$2:AD552,5,0)))</f>
        <v/>
      </c>
      <c r="AC552" s="33" t="str">
        <f>IF(K552="M",IF(S552&lt;&gt;4,"",VLOOKUP(CONCATENATE(R552," ",(S552-1)),$Z$2:AD552,5,0)),IF(S552&lt;&gt;3,"",VLOOKUP(CONCATENATE(R552," ",(S552)),$Z$2:AD552,5,0)))</f>
        <v/>
      </c>
      <c r="AD552" s="33" t="str">
        <f t="shared" si="115"/>
        <v/>
      </c>
    </row>
    <row r="553" spans="1:30" x14ac:dyDescent="0.25">
      <c r="A553" s="65" t="str">
        <f t="shared" si="107"/>
        <v/>
      </c>
      <c r="B553" s="65" t="str">
        <f t="shared" si="108"/>
        <v/>
      </c>
      <c r="C553" s="103">
        <v>552</v>
      </c>
      <c r="D553" s="99"/>
      <c r="E553" s="100">
        <f t="shared" si="116"/>
        <v>1</v>
      </c>
      <c r="F553" s="100"/>
      <c r="G553" s="100"/>
      <c r="H553" s="107" t="str">
        <f t="shared" si="111"/>
        <v/>
      </c>
      <c r="I553" s="108" t="str">
        <f>IF(D553="","",VLOOKUP(D553,ENTRANTS!$A$1:$H$1000,2,0))</f>
        <v/>
      </c>
      <c r="J553" s="108" t="str">
        <f>IF(D553="","",VLOOKUP(D553,ENTRANTS!$A$1:$H$1000,3,0))</f>
        <v/>
      </c>
      <c r="K553" s="103" t="str">
        <f>IF(D553="","",LEFT(VLOOKUP(D553,ENTRANTS!$A$1:$H$1000,5,0),1))</f>
        <v/>
      </c>
      <c r="L553" s="103" t="str">
        <f>IF(D553="","",COUNTIF($K$2:K553,K553))</f>
        <v/>
      </c>
      <c r="M553" s="103" t="str">
        <f>IF(D553="","",VLOOKUP(D553,ENTRANTS!$A$1:$H$1000,4,0))</f>
        <v/>
      </c>
      <c r="N553" s="103" t="str">
        <f>IF(D553="","",COUNTIF($M$2:M553,M553))</f>
        <v/>
      </c>
      <c r="O553" s="108" t="str">
        <f>IF(D553="","",VLOOKUP(D553,ENTRANTS!$A$1:$H$1000,6,0))</f>
        <v/>
      </c>
      <c r="P553" s="86" t="str">
        <f t="shared" si="112"/>
        <v/>
      </c>
      <c r="Q553" s="31"/>
      <c r="R553" s="3" t="str">
        <f t="shared" si="113"/>
        <v/>
      </c>
      <c r="S553" s="4" t="str">
        <f>IF(D553="","",COUNTIF($R$2:R553,R553))</f>
        <v/>
      </c>
      <c r="T553" s="5" t="str">
        <f t="shared" si="117"/>
        <v/>
      </c>
      <c r="U553" s="35" t="str">
        <f>IF(AND(S553=4,K553="M",NOT(O553="Unattached")),SUMIF(R$2:R553,R553,L$2:L553),"")</f>
        <v/>
      </c>
      <c r="V553" s="5" t="str">
        <f t="shared" si="118"/>
        <v/>
      </c>
      <c r="W553" s="35" t="str">
        <f>IF(AND(S553=3,K553="F",NOT(O553="Unattached")),SUMIF(R$2:R553,R553,L$2:L553),"")</f>
        <v/>
      </c>
      <c r="X553" s="6" t="str">
        <f t="shared" si="109"/>
        <v/>
      </c>
      <c r="Y553" s="6" t="str">
        <f t="shared" si="114"/>
        <v/>
      </c>
      <c r="Z553" s="33" t="str">
        <f t="shared" si="110"/>
        <v xml:space="preserve"> </v>
      </c>
      <c r="AA553" s="33" t="str">
        <f>IF(K553="M",IF(S553&lt;&gt;4,"",VLOOKUP(CONCATENATE(R553," ",(S553-3)),$Z$2:AD553,5,0)),IF(S553&lt;&gt;3,"",VLOOKUP(CONCATENATE(R553," ",(S553-2)),$Z$2:AD553,5,0)))</f>
        <v/>
      </c>
      <c r="AB553" s="33" t="str">
        <f>IF(K553="M",IF(S553&lt;&gt;4,"",VLOOKUP(CONCATENATE(R553," ",(S553-2)),$Z$2:AD553,5,0)),IF(S553&lt;&gt;3,"",VLOOKUP(CONCATENATE(R553," ",(S553-1)),$Z$2:AD553,5,0)))</f>
        <v/>
      </c>
      <c r="AC553" s="33" t="str">
        <f>IF(K553="M",IF(S553&lt;&gt;4,"",VLOOKUP(CONCATENATE(R553," ",(S553-1)),$Z$2:AD553,5,0)),IF(S553&lt;&gt;3,"",VLOOKUP(CONCATENATE(R553," ",(S553)),$Z$2:AD553,5,0)))</f>
        <v/>
      </c>
      <c r="AD553" s="33" t="str">
        <f t="shared" si="115"/>
        <v/>
      </c>
    </row>
    <row r="554" spans="1:30" x14ac:dyDescent="0.25">
      <c r="A554" s="65" t="str">
        <f t="shared" si="107"/>
        <v/>
      </c>
      <c r="B554" s="65" t="str">
        <f t="shared" si="108"/>
        <v/>
      </c>
      <c r="C554" s="103">
        <v>553</v>
      </c>
      <c r="D554" s="99"/>
      <c r="E554" s="100">
        <f t="shared" si="116"/>
        <v>1</v>
      </c>
      <c r="F554" s="100"/>
      <c r="G554" s="100"/>
      <c r="H554" s="107" t="str">
        <f t="shared" si="111"/>
        <v/>
      </c>
      <c r="I554" s="108" t="str">
        <f>IF(D554="","",VLOOKUP(D554,ENTRANTS!$A$1:$H$1000,2,0))</f>
        <v/>
      </c>
      <c r="J554" s="108" t="str">
        <f>IF(D554="","",VLOOKUP(D554,ENTRANTS!$A$1:$H$1000,3,0))</f>
        <v/>
      </c>
      <c r="K554" s="103" t="str">
        <f>IF(D554="","",LEFT(VLOOKUP(D554,ENTRANTS!$A$1:$H$1000,5,0),1))</f>
        <v/>
      </c>
      <c r="L554" s="103" t="str">
        <f>IF(D554="","",COUNTIF($K$2:K554,K554))</f>
        <v/>
      </c>
      <c r="M554" s="103" t="str">
        <f>IF(D554="","",VLOOKUP(D554,ENTRANTS!$A$1:$H$1000,4,0))</f>
        <v/>
      </c>
      <c r="N554" s="103" t="str">
        <f>IF(D554="","",COUNTIF($M$2:M554,M554))</f>
        <v/>
      </c>
      <c r="O554" s="108" t="str">
        <f>IF(D554="","",VLOOKUP(D554,ENTRANTS!$A$1:$H$1000,6,0))</f>
        <v/>
      </c>
      <c r="P554" s="86" t="str">
        <f t="shared" si="112"/>
        <v/>
      </c>
      <c r="Q554" s="31"/>
      <c r="R554" s="3" t="str">
        <f t="shared" si="113"/>
        <v/>
      </c>
      <c r="S554" s="4" t="str">
        <f>IF(D554="","",COUNTIF($R$2:R554,R554))</f>
        <v/>
      </c>
      <c r="T554" s="5" t="str">
        <f t="shared" si="117"/>
        <v/>
      </c>
      <c r="U554" s="35" t="str">
        <f>IF(AND(S554=4,K554="M",NOT(O554="Unattached")),SUMIF(R$2:R554,R554,L$2:L554),"")</f>
        <v/>
      </c>
      <c r="V554" s="5" t="str">
        <f t="shared" si="118"/>
        <v/>
      </c>
      <c r="W554" s="35" t="str">
        <f>IF(AND(S554=3,K554="F",NOT(O554="Unattached")),SUMIF(R$2:R554,R554,L$2:L554),"")</f>
        <v/>
      </c>
      <c r="X554" s="6" t="str">
        <f t="shared" si="109"/>
        <v/>
      </c>
      <c r="Y554" s="6" t="str">
        <f t="shared" si="114"/>
        <v/>
      </c>
      <c r="Z554" s="33" t="str">
        <f t="shared" si="110"/>
        <v xml:space="preserve"> </v>
      </c>
      <c r="AA554" s="33" t="str">
        <f>IF(K554="M",IF(S554&lt;&gt;4,"",VLOOKUP(CONCATENATE(R554," ",(S554-3)),$Z$2:AD554,5,0)),IF(S554&lt;&gt;3,"",VLOOKUP(CONCATENATE(R554," ",(S554-2)),$Z$2:AD554,5,0)))</f>
        <v/>
      </c>
      <c r="AB554" s="33" t="str">
        <f>IF(K554="M",IF(S554&lt;&gt;4,"",VLOOKUP(CONCATENATE(R554," ",(S554-2)),$Z$2:AD554,5,0)),IF(S554&lt;&gt;3,"",VLOOKUP(CONCATENATE(R554," ",(S554-1)),$Z$2:AD554,5,0)))</f>
        <v/>
      </c>
      <c r="AC554" s="33" t="str">
        <f>IF(K554="M",IF(S554&lt;&gt;4,"",VLOOKUP(CONCATENATE(R554," ",(S554-1)),$Z$2:AD554,5,0)),IF(S554&lt;&gt;3,"",VLOOKUP(CONCATENATE(R554," ",(S554)),$Z$2:AD554,5,0)))</f>
        <v/>
      </c>
      <c r="AD554" s="33" t="str">
        <f t="shared" si="115"/>
        <v/>
      </c>
    </row>
    <row r="555" spans="1:30" x14ac:dyDescent="0.25">
      <c r="A555" s="65" t="str">
        <f t="shared" si="107"/>
        <v/>
      </c>
      <c r="B555" s="65" t="str">
        <f t="shared" si="108"/>
        <v/>
      </c>
      <c r="C555" s="103">
        <v>554</v>
      </c>
      <c r="D555" s="99"/>
      <c r="E555" s="100">
        <f t="shared" si="116"/>
        <v>1</v>
      </c>
      <c r="F555" s="100"/>
      <c r="G555" s="100"/>
      <c r="H555" s="107" t="str">
        <f t="shared" si="111"/>
        <v/>
      </c>
      <c r="I555" s="108" t="str">
        <f>IF(D555="","",VLOOKUP(D555,ENTRANTS!$A$1:$H$1000,2,0))</f>
        <v/>
      </c>
      <c r="J555" s="108" t="str">
        <f>IF(D555="","",VLOOKUP(D555,ENTRANTS!$A$1:$H$1000,3,0))</f>
        <v/>
      </c>
      <c r="K555" s="103" t="str">
        <f>IF(D555="","",LEFT(VLOOKUP(D555,ENTRANTS!$A$1:$H$1000,5,0),1))</f>
        <v/>
      </c>
      <c r="L555" s="103" t="str">
        <f>IF(D555="","",COUNTIF($K$2:K555,K555))</f>
        <v/>
      </c>
      <c r="M555" s="103" t="str">
        <f>IF(D555="","",VLOOKUP(D555,ENTRANTS!$A$1:$H$1000,4,0))</f>
        <v/>
      </c>
      <c r="N555" s="103" t="str">
        <f>IF(D555="","",COUNTIF($M$2:M555,M555))</f>
        <v/>
      </c>
      <c r="O555" s="108" t="str">
        <f>IF(D555="","",VLOOKUP(D555,ENTRANTS!$A$1:$H$1000,6,0))</f>
        <v/>
      </c>
      <c r="P555" s="86" t="str">
        <f t="shared" si="112"/>
        <v/>
      </c>
      <c r="Q555" s="31"/>
      <c r="R555" s="3" t="str">
        <f t="shared" si="113"/>
        <v/>
      </c>
      <c r="S555" s="4" t="str">
        <f>IF(D555="","",COUNTIF($R$2:R555,R555))</f>
        <v/>
      </c>
      <c r="T555" s="5" t="str">
        <f t="shared" si="117"/>
        <v/>
      </c>
      <c r="U555" s="35" t="str">
        <f>IF(AND(S555=4,K555="M",NOT(O555="Unattached")),SUMIF(R$2:R555,R555,L$2:L555),"")</f>
        <v/>
      </c>
      <c r="V555" s="5" t="str">
        <f t="shared" si="118"/>
        <v/>
      </c>
      <c r="W555" s="35" t="str">
        <f>IF(AND(S555=3,K555="F",NOT(O555="Unattached")),SUMIF(R$2:R555,R555,L$2:L555),"")</f>
        <v/>
      </c>
      <c r="X555" s="6" t="str">
        <f t="shared" si="109"/>
        <v/>
      </c>
      <c r="Y555" s="6" t="str">
        <f t="shared" si="114"/>
        <v/>
      </c>
      <c r="Z555" s="33" t="str">
        <f t="shared" si="110"/>
        <v xml:space="preserve"> </v>
      </c>
      <c r="AA555" s="33" t="str">
        <f>IF(K555="M",IF(S555&lt;&gt;4,"",VLOOKUP(CONCATENATE(R555," ",(S555-3)),$Z$2:AD555,5,0)),IF(S555&lt;&gt;3,"",VLOOKUP(CONCATENATE(R555," ",(S555-2)),$Z$2:AD555,5,0)))</f>
        <v/>
      </c>
      <c r="AB555" s="33" t="str">
        <f>IF(K555="M",IF(S555&lt;&gt;4,"",VLOOKUP(CONCATENATE(R555," ",(S555-2)),$Z$2:AD555,5,0)),IF(S555&lt;&gt;3,"",VLOOKUP(CONCATENATE(R555," ",(S555-1)),$Z$2:AD555,5,0)))</f>
        <v/>
      </c>
      <c r="AC555" s="33" t="str">
        <f>IF(K555="M",IF(S555&lt;&gt;4,"",VLOOKUP(CONCATENATE(R555," ",(S555-1)),$Z$2:AD555,5,0)),IF(S555&lt;&gt;3,"",VLOOKUP(CONCATENATE(R555," ",(S555)),$Z$2:AD555,5,0)))</f>
        <v/>
      </c>
      <c r="AD555" s="33" t="str">
        <f t="shared" si="115"/>
        <v/>
      </c>
    </row>
    <row r="556" spans="1:30" x14ac:dyDescent="0.25">
      <c r="A556" s="65" t="str">
        <f t="shared" si="107"/>
        <v/>
      </c>
      <c r="B556" s="65" t="str">
        <f t="shared" si="108"/>
        <v/>
      </c>
      <c r="C556" s="103">
        <v>555</v>
      </c>
      <c r="D556" s="99"/>
      <c r="E556" s="100">
        <f t="shared" si="116"/>
        <v>1</v>
      </c>
      <c r="F556" s="100"/>
      <c r="G556" s="100"/>
      <c r="H556" s="107" t="str">
        <f t="shared" si="111"/>
        <v/>
      </c>
      <c r="I556" s="108" t="str">
        <f>IF(D556="","",VLOOKUP(D556,ENTRANTS!$A$1:$H$1000,2,0))</f>
        <v/>
      </c>
      <c r="J556" s="108" t="str">
        <f>IF(D556="","",VLOOKUP(D556,ENTRANTS!$A$1:$H$1000,3,0))</f>
        <v/>
      </c>
      <c r="K556" s="103" t="str">
        <f>IF(D556="","",LEFT(VLOOKUP(D556,ENTRANTS!$A$1:$H$1000,5,0),1))</f>
        <v/>
      </c>
      <c r="L556" s="103" t="str">
        <f>IF(D556="","",COUNTIF($K$2:K556,K556))</f>
        <v/>
      </c>
      <c r="M556" s="103" t="str">
        <f>IF(D556="","",VLOOKUP(D556,ENTRANTS!$A$1:$H$1000,4,0))</f>
        <v/>
      </c>
      <c r="N556" s="103" t="str">
        <f>IF(D556="","",COUNTIF($M$2:M556,M556))</f>
        <v/>
      </c>
      <c r="O556" s="108" t="str">
        <f>IF(D556="","",VLOOKUP(D556,ENTRANTS!$A$1:$H$1000,6,0))</f>
        <v/>
      </c>
      <c r="P556" s="86" t="str">
        <f t="shared" si="112"/>
        <v/>
      </c>
      <c r="Q556" s="31"/>
      <c r="R556" s="3" t="str">
        <f t="shared" si="113"/>
        <v/>
      </c>
      <c r="S556" s="4" t="str">
        <f>IF(D556="","",COUNTIF($R$2:R556,R556))</f>
        <v/>
      </c>
      <c r="T556" s="5" t="str">
        <f t="shared" si="117"/>
        <v/>
      </c>
      <c r="U556" s="35" t="str">
        <f>IF(AND(S556=4,K556="M",NOT(O556="Unattached")),SUMIF(R$2:R556,R556,L$2:L556),"")</f>
        <v/>
      </c>
      <c r="V556" s="5" t="str">
        <f t="shared" si="118"/>
        <v/>
      </c>
      <c r="W556" s="35" t="str">
        <f>IF(AND(S556=3,K556="F",NOT(O556="Unattached")),SUMIF(R$2:R556,R556,L$2:L556),"")</f>
        <v/>
      </c>
      <c r="X556" s="6" t="str">
        <f t="shared" si="109"/>
        <v/>
      </c>
      <c r="Y556" s="6" t="str">
        <f t="shared" si="114"/>
        <v/>
      </c>
      <c r="Z556" s="33" t="str">
        <f t="shared" si="110"/>
        <v xml:space="preserve"> </v>
      </c>
      <c r="AA556" s="33" t="str">
        <f>IF(K556="M",IF(S556&lt;&gt;4,"",VLOOKUP(CONCATENATE(R556," ",(S556-3)),$Z$2:AD556,5,0)),IF(S556&lt;&gt;3,"",VLOOKUP(CONCATENATE(R556," ",(S556-2)),$Z$2:AD556,5,0)))</f>
        <v/>
      </c>
      <c r="AB556" s="33" t="str">
        <f>IF(K556="M",IF(S556&lt;&gt;4,"",VLOOKUP(CONCATENATE(R556," ",(S556-2)),$Z$2:AD556,5,0)),IF(S556&lt;&gt;3,"",VLOOKUP(CONCATENATE(R556," ",(S556-1)),$Z$2:AD556,5,0)))</f>
        <v/>
      </c>
      <c r="AC556" s="33" t="str">
        <f>IF(K556="M",IF(S556&lt;&gt;4,"",VLOOKUP(CONCATENATE(R556," ",(S556-1)),$Z$2:AD556,5,0)),IF(S556&lt;&gt;3,"",VLOOKUP(CONCATENATE(R556," ",(S556)),$Z$2:AD556,5,0)))</f>
        <v/>
      </c>
      <c r="AD556" s="33" t="str">
        <f t="shared" si="115"/>
        <v/>
      </c>
    </row>
    <row r="557" spans="1:30" x14ac:dyDescent="0.25">
      <c r="A557" s="65" t="str">
        <f t="shared" si="107"/>
        <v/>
      </c>
      <c r="B557" s="65" t="str">
        <f t="shared" si="108"/>
        <v/>
      </c>
      <c r="C557" s="103">
        <v>556</v>
      </c>
      <c r="D557" s="99"/>
      <c r="E557" s="100">
        <f t="shared" si="116"/>
        <v>1</v>
      </c>
      <c r="F557" s="100"/>
      <c r="G557" s="100"/>
      <c r="H557" s="107" t="str">
        <f t="shared" si="111"/>
        <v/>
      </c>
      <c r="I557" s="108" t="str">
        <f>IF(D557="","",VLOOKUP(D557,ENTRANTS!$A$1:$H$1000,2,0))</f>
        <v/>
      </c>
      <c r="J557" s="108" t="str">
        <f>IF(D557="","",VLOOKUP(D557,ENTRANTS!$A$1:$H$1000,3,0))</f>
        <v/>
      </c>
      <c r="K557" s="103" t="str">
        <f>IF(D557="","",LEFT(VLOOKUP(D557,ENTRANTS!$A$1:$H$1000,5,0),1))</f>
        <v/>
      </c>
      <c r="L557" s="103" t="str">
        <f>IF(D557="","",COUNTIF($K$2:K557,K557))</f>
        <v/>
      </c>
      <c r="M557" s="103" t="str">
        <f>IF(D557="","",VLOOKUP(D557,ENTRANTS!$A$1:$H$1000,4,0))</f>
        <v/>
      </c>
      <c r="N557" s="103" t="str">
        <f>IF(D557="","",COUNTIF($M$2:M557,M557))</f>
        <v/>
      </c>
      <c r="O557" s="108" t="str">
        <f>IF(D557="","",VLOOKUP(D557,ENTRANTS!$A$1:$H$1000,6,0))</f>
        <v/>
      </c>
      <c r="P557" s="86" t="str">
        <f t="shared" si="112"/>
        <v/>
      </c>
      <c r="Q557" s="31"/>
      <c r="R557" s="3" t="str">
        <f t="shared" si="113"/>
        <v/>
      </c>
      <c r="S557" s="4" t="str">
        <f>IF(D557="","",COUNTIF($R$2:R557,R557))</f>
        <v/>
      </c>
      <c r="T557" s="5" t="str">
        <f t="shared" si="117"/>
        <v/>
      </c>
      <c r="U557" s="35" t="str">
        <f>IF(AND(S557=4,K557="M",NOT(O557="Unattached")),SUMIF(R$2:R557,R557,L$2:L557),"")</f>
        <v/>
      </c>
      <c r="V557" s="5" t="str">
        <f t="shared" si="118"/>
        <v/>
      </c>
      <c r="W557" s="35" t="str">
        <f>IF(AND(S557=3,K557="F",NOT(O557="Unattached")),SUMIF(R$2:R557,R557,L$2:L557),"")</f>
        <v/>
      </c>
      <c r="X557" s="6" t="str">
        <f t="shared" si="109"/>
        <v/>
      </c>
      <c r="Y557" s="6" t="str">
        <f t="shared" si="114"/>
        <v/>
      </c>
      <c r="Z557" s="33" t="str">
        <f t="shared" si="110"/>
        <v xml:space="preserve"> </v>
      </c>
      <c r="AA557" s="33" t="str">
        <f>IF(K557="M",IF(S557&lt;&gt;4,"",VLOOKUP(CONCATENATE(R557," ",(S557-3)),$Z$2:AD557,5,0)),IF(S557&lt;&gt;3,"",VLOOKUP(CONCATENATE(R557," ",(S557-2)),$Z$2:AD557,5,0)))</f>
        <v/>
      </c>
      <c r="AB557" s="33" t="str">
        <f>IF(K557="M",IF(S557&lt;&gt;4,"",VLOOKUP(CONCATENATE(R557," ",(S557-2)),$Z$2:AD557,5,0)),IF(S557&lt;&gt;3,"",VLOOKUP(CONCATENATE(R557," ",(S557-1)),$Z$2:AD557,5,0)))</f>
        <v/>
      </c>
      <c r="AC557" s="33" t="str">
        <f>IF(K557="M",IF(S557&lt;&gt;4,"",VLOOKUP(CONCATENATE(R557," ",(S557-1)),$Z$2:AD557,5,0)),IF(S557&lt;&gt;3,"",VLOOKUP(CONCATENATE(R557," ",(S557)),$Z$2:AD557,5,0)))</f>
        <v/>
      </c>
      <c r="AD557" s="33" t="str">
        <f t="shared" si="115"/>
        <v/>
      </c>
    </row>
    <row r="558" spans="1:30" x14ac:dyDescent="0.25">
      <c r="A558" s="65" t="str">
        <f t="shared" si="107"/>
        <v/>
      </c>
      <c r="B558" s="65" t="str">
        <f t="shared" si="108"/>
        <v/>
      </c>
      <c r="C558" s="103">
        <v>557</v>
      </c>
      <c r="D558" s="99"/>
      <c r="E558" s="100">
        <f t="shared" si="116"/>
        <v>1</v>
      </c>
      <c r="F558" s="100"/>
      <c r="G558" s="100"/>
      <c r="H558" s="107" t="str">
        <f t="shared" si="111"/>
        <v/>
      </c>
      <c r="I558" s="108" t="str">
        <f>IF(D558="","",VLOOKUP(D558,ENTRANTS!$A$1:$H$1000,2,0))</f>
        <v/>
      </c>
      <c r="J558" s="108" t="str">
        <f>IF(D558="","",VLOOKUP(D558,ENTRANTS!$A$1:$H$1000,3,0))</f>
        <v/>
      </c>
      <c r="K558" s="103" t="str">
        <f>IF(D558="","",LEFT(VLOOKUP(D558,ENTRANTS!$A$1:$H$1000,5,0),1))</f>
        <v/>
      </c>
      <c r="L558" s="103" t="str">
        <f>IF(D558="","",COUNTIF($K$2:K558,K558))</f>
        <v/>
      </c>
      <c r="M558" s="103" t="str">
        <f>IF(D558="","",VLOOKUP(D558,ENTRANTS!$A$1:$H$1000,4,0))</f>
        <v/>
      </c>
      <c r="N558" s="103" t="str">
        <f>IF(D558="","",COUNTIF($M$2:M558,M558))</f>
        <v/>
      </c>
      <c r="O558" s="108" t="str">
        <f>IF(D558="","",VLOOKUP(D558,ENTRANTS!$A$1:$H$1000,6,0))</f>
        <v/>
      </c>
      <c r="P558" s="86" t="str">
        <f t="shared" si="112"/>
        <v/>
      </c>
      <c r="Q558" s="31"/>
      <c r="R558" s="3" t="str">
        <f t="shared" si="113"/>
        <v/>
      </c>
      <c r="S558" s="4" t="str">
        <f>IF(D558="","",COUNTIF($R$2:R558,R558))</f>
        <v/>
      </c>
      <c r="T558" s="5" t="str">
        <f t="shared" si="117"/>
        <v/>
      </c>
      <c r="U558" s="35" t="str">
        <f>IF(AND(S558=4,K558="M",NOT(O558="Unattached")),SUMIF(R$2:R558,R558,L$2:L558),"")</f>
        <v/>
      </c>
      <c r="V558" s="5" t="str">
        <f t="shared" si="118"/>
        <v/>
      </c>
      <c r="W558" s="35" t="str">
        <f>IF(AND(S558=3,K558="F",NOT(O558="Unattached")),SUMIF(R$2:R558,R558,L$2:L558),"")</f>
        <v/>
      </c>
      <c r="X558" s="6" t="str">
        <f t="shared" si="109"/>
        <v/>
      </c>
      <c r="Y558" s="6" t="str">
        <f t="shared" si="114"/>
        <v/>
      </c>
      <c r="Z558" s="33" t="str">
        <f t="shared" si="110"/>
        <v xml:space="preserve"> </v>
      </c>
      <c r="AA558" s="33" t="str">
        <f>IF(K558="M",IF(S558&lt;&gt;4,"",VLOOKUP(CONCATENATE(R558," ",(S558-3)),$Z$2:AD558,5,0)),IF(S558&lt;&gt;3,"",VLOOKUP(CONCATENATE(R558," ",(S558-2)),$Z$2:AD558,5,0)))</f>
        <v/>
      </c>
      <c r="AB558" s="33" t="str">
        <f>IF(K558="M",IF(S558&lt;&gt;4,"",VLOOKUP(CONCATENATE(R558," ",(S558-2)),$Z$2:AD558,5,0)),IF(S558&lt;&gt;3,"",VLOOKUP(CONCATENATE(R558," ",(S558-1)),$Z$2:AD558,5,0)))</f>
        <v/>
      </c>
      <c r="AC558" s="33" t="str">
        <f>IF(K558="M",IF(S558&lt;&gt;4,"",VLOOKUP(CONCATENATE(R558," ",(S558-1)),$Z$2:AD558,5,0)),IF(S558&lt;&gt;3,"",VLOOKUP(CONCATENATE(R558," ",(S558)),$Z$2:AD558,5,0)))</f>
        <v/>
      </c>
      <c r="AD558" s="33" t="str">
        <f t="shared" si="115"/>
        <v/>
      </c>
    </row>
    <row r="559" spans="1:30" x14ac:dyDescent="0.25">
      <c r="A559" s="65" t="str">
        <f t="shared" si="107"/>
        <v/>
      </c>
      <c r="B559" s="65" t="str">
        <f t="shared" si="108"/>
        <v/>
      </c>
      <c r="C559" s="103">
        <v>558</v>
      </c>
      <c r="D559" s="99"/>
      <c r="E559" s="100">
        <f t="shared" si="116"/>
        <v>1</v>
      </c>
      <c r="F559" s="100"/>
      <c r="G559" s="100"/>
      <c r="H559" s="107" t="str">
        <f t="shared" si="111"/>
        <v/>
      </c>
      <c r="I559" s="108" t="str">
        <f>IF(D559="","",VLOOKUP(D559,ENTRANTS!$A$1:$H$1000,2,0))</f>
        <v/>
      </c>
      <c r="J559" s="108" t="str">
        <f>IF(D559="","",VLOOKUP(D559,ENTRANTS!$A$1:$H$1000,3,0))</f>
        <v/>
      </c>
      <c r="K559" s="103" t="str">
        <f>IF(D559="","",LEFT(VLOOKUP(D559,ENTRANTS!$A$1:$H$1000,5,0),1))</f>
        <v/>
      </c>
      <c r="L559" s="103" t="str">
        <f>IF(D559="","",COUNTIF($K$2:K559,K559))</f>
        <v/>
      </c>
      <c r="M559" s="103" t="str">
        <f>IF(D559="","",VLOOKUP(D559,ENTRANTS!$A$1:$H$1000,4,0))</f>
        <v/>
      </c>
      <c r="N559" s="103" t="str">
        <f>IF(D559="","",COUNTIF($M$2:M559,M559))</f>
        <v/>
      </c>
      <c r="O559" s="108" t="str">
        <f>IF(D559="","",VLOOKUP(D559,ENTRANTS!$A$1:$H$1000,6,0))</f>
        <v/>
      </c>
      <c r="P559" s="86" t="str">
        <f t="shared" si="112"/>
        <v/>
      </c>
      <c r="Q559" s="31"/>
      <c r="R559" s="3" t="str">
        <f t="shared" si="113"/>
        <v/>
      </c>
      <c r="S559" s="4" t="str">
        <f>IF(D559="","",COUNTIF($R$2:R559,R559))</f>
        <v/>
      </c>
      <c r="T559" s="5" t="str">
        <f t="shared" si="117"/>
        <v/>
      </c>
      <c r="U559" s="35" t="str">
        <f>IF(AND(S559=4,K559="M",NOT(O559="Unattached")),SUMIF(R$2:R559,R559,L$2:L559),"")</f>
        <v/>
      </c>
      <c r="V559" s="5" t="str">
        <f t="shared" si="118"/>
        <v/>
      </c>
      <c r="W559" s="35" t="str">
        <f>IF(AND(S559=3,K559="F",NOT(O559="Unattached")),SUMIF(R$2:R559,R559,L$2:L559),"")</f>
        <v/>
      </c>
      <c r="X559" s="6" t="str">
        <f t="shared" si="109"/>
        <v/>
      </c>
      <c r="Y559" s="6" t="str">
        <f t="shared" si="114"/>
        <v/>
      </c>
      <c r="Z559" s="33" t="str">
        <f t="shared" si="110"/>
        <v xml:space="preserve"> </v>
      </c>
      <c r="AA559" s="33" t="str">
        <f>IF(K559="M",IF(S559&lt;&gt;4,"",VLOOKUP(CONCATENATE(R559," ",(S559-3)),$Z$2:AD559,5,0)),IF(S559&lt;&gt;3,"",VLOOKUP(CONCATENATE(R559," ",(S559-2)),$Z$2:AD559,5,0)))</f>
        <v/>
      </c>
      <c r="AB559" s="33" t="str">
        <f>IF(K559="M",IF(S559&lt;&gt;4,"",VLOOKUP(CONCATENATE(R559," ",(S559-2)),$Z$2:AD559,5,0)),IF(S559&lt;&gt;3,"",VLOOKUP(CONCATENATE(R559," ",(S559-1)),$Z$2:AD559,5,0)))</f>
        <v/>
      </c>
      <c r="AC559" s="33" t="str">
        <f>IF(K559="M",IF(S559&lt;&gt;4,"",VLOOKUP(CONCATENATE(R559," ",(S559-1)),$Z$2:AD559,5,0)),IF(S559&lt;&gt;3,"",VLOOKUP(CONCATENATE(R559," ",(S559)),$Z$2:AD559,5,0)))</f>
        <v/>
      </c>
      <c r="AD559" s="33" t="str">
        <f t="shared" si="115"/>
        <v/>
      </c>
    </row>
    <row r="560" spans="1:30" x14ac:dyDescent="0.25">
      <c r="A560" s="65" t="str">
        <f t="shared" si="107"/>
        <v/>
      </c>
      <c r="B560" s="65" t="str">
        <f t="shared" si="108"/>
        <v/>
      </c>
      <c r="C560" s="103">
        <v>559</v>
      </c>
      <c r="D560" s="99"/>
      <c r="E560" s="100">
        <f t="shared" si="116"/>
        <v>1</v>
      </c>
      <c r="F560" s="100"/>
      <c r="G560" s="100"/>
      <c r="H560" s="107" t="str">
        <f t="shared" si="111"/>
        <v/>
      </c>
      <c r="I560" s="108" t="str">
        <f>IF(D560="","",VLOOKUP(D560,ENTRANTS!$A$1:$H$1000,2,0))</f>
        <v/>
      </c>
      <c r="J560" s="108" t="str">
        <f>IF(D560="","",VLOOKUP(D560,ENTRANTS!$A$1:$H$1000,3,0))</f>
        <v/>
      </c>
      <c r="K560" s="103" t="str">
        <f>IF(D560="","",LEFT(VLOOKUP(D560,ENTRANTS!$A$1:$H$1000,5,0),1))</f>
        <v/>
      </c>
      <c r="L560" s="103" t="str">
        <f>IF(D560="","",COUNTIF($K$2:K560,K560))</f>
        <v/>
      </c>
      <c r="M560" s="103" t="str">
        <f>IF(D560="","",VLOOKUP(D560,ENTRANTS!$A$1:$H$1000,4,0))</f>
        <v/>
      </c>
      <c r="N560" s="103" t="str">
        <f>IF(D560="","",COUNTIF($M$2:M560,M560))</f>
        <v/>
      </c>
      <c r="O560" s="108" t="str">
        <f>IF(D560="","",VLOOKUP(D560,ENTRANTS!$A$1:$H$1000,6,0))</f>
        <v/>
      </c>
      <c r="P560" s="86" t="str">
        <f t="shared" si="112"/>
        <v/>
      </c>
      <c r="Q560" s="31"/>
      <c r="R560" s="3" t="str">
        <f t="shared" si="113"/>
        <v/>
      </c>
      <c r="S560" s="4" t="str">
        <f>IF(D560="","",COUNTIF($R$2:R560,R560))</f>
        <v/>
      </c>
      <c r="T560" s="5" t="str">
        <f t="shared" si="117"/>
        <v/>
      </c>
      <c r="U560" s="35" t="str">
        <f>IF(AND(S560=4,K560="M",NOT(O560="Unattached")),SUMIF(R$2:R560,R560,L$2:L560),"")</f>
        <v/>
      </c>
      <c r="V560" s="5" t="str">
        <f t="shared" si="118"/>
        <v/>
      </c>
      <c r="W560" s="35" t="str">
        <f>IF(AND(S560=3,K560="F",NOT(O560="Unattached")),SUMIF(R$2:R560,R560,L$2:L560),"")</f>
        <v/>
      </c>
      <c r="X560" s="6" t="str">
        <f t="shared" si="109"/>
        <v/>
      </c>
      <c r="Y560" s="6" t="str">
        <f t="shared" si="114"/>
        <v/>
      </c>
      <c r="Z560" s="33" t="str">
        <f t="shared" si="110"/>
        <v xml:space="preserve"> </v>
      </c>
      <c r="AA560" s="33" t="str">
        <f>IF(K560="M",IF(S560&lt;&gt;4,"",VLOOKUP(CONCATENATE(R560," ",(S560-3)),$Z$2:AD560,5,0)),IF(S560&lt;&gt;3,"",VLOOKUP(CONCATENATE(R560," ",(S560-2)),$Z$2:AD560,5,0)))</f>
        <v/>
      </c>
      <c r="AB560" s="33" t="str">
        <f>IF(K560="M",IF(S560&lt;&gt;4,"",VLOOKUP(CONCATENATE(R560," ",(S560-2)),$Z$2:AD560,5,0)),IF(S560&lt;&gt;3,"",VLOOKUP(CONCATENATE(R560," ",(S560-1)),$Z$2:AD560,5,0)))</f>
        <v/>
      </c>
      <c r="AC560" s="33" t="str">
        <f>IF(K560="M",IF(S560&lt;&gt;4,"",VLOOKUP(CONCATENATE(R560," ",(S560-1)),$Z$2:AD560,5,0)),IF(S560&lt;&gt;3,"",VLOOKUP(CONCATENATE(R560," ",(S560)),$Z$2:AD560,5,0)))</f>
        <v/>
      </c>
      <c r="AD560" s="33" t="str">
        <f t="shared" si="115"/>
        <v/>
      </c>
    </row>
    <row r="561" spans="1:30" x14ac:dyDescent="0.25">
      <c r="A561" s="65" t="str">
        <f t="shared" si="107"/>
        <v/>
      </c>
      <c r="B561" s="65" t="str">
        <f t="shared" si="108"/>
        <v/>
      </c>
      <c r="C561" s="103">
        <v>560</v>
      </c>
      <c r="D561" s="99"/>
      <c r="E561" s="100">
        <f t="shared" si="116"/>
        <v>1</v>
      </c>
      <c r="F561" s="100"/>
      <c r="G561" s="100"/>
      <c r="H561" s="107" t="str">
        <f t="shared" si="111"/>
        <v/>
      </c>
      <c r="I561" s="108" t="str">
        <f>IF(D561="","",VLOOKUP(D561,ENTRANTS!$A$1:$H$1000,2,0))</f>
        <v/>
      </c>
      <c r="J561" s="108" t="str">
        <f>IF(D561="","",VLOOKUP(D561,ENTRANTS!$A$1:$H$1000,3,0))</f>
        <v/>
      </c>
      <c r="K561" s="103" t="str">
        <f>IF(D561="","",LEFT(VLOOKUP(D561,ENTRANTS!$A$1:$H$1000,5,0),1))</f>
        <v/>
      </c>
      <c r="L561" s="103" t="str">
        <f>IF(D561="","",COUNTIF($K$2:K561,K561))</f>
        <v/>
      </c>
      <c r="M561" s="103" t="str">
        <f>IF(D561="","",VLOOKUP(D561,ENTRANTS!$A$1:$H$1000,4,0))</f>
        <v/>
      </c>
      <c r="N561" s="103" t="str">
        <f>IF(D561="","",COUNTIF($M$2:M561,M561))</f>
        <v/>
      </c>
      <c r="O561" s="108" t="str">
        <f>IF(D561="","",VLOOKUP(D561,ENTRANTS!$A$1:$H$1000,6,0))</f>
        <v/>
      </c>
      <c r="P561" s="86" t="str">
        <f t="shared" si="112"/>
        <v/>
      </c>
      <c r="Q561" s="31"/>
      <c r="R561" s="3" t="str">
        <f t="shared" si="113"/>
        <v/>
      </c>
      <c r="S561" s="4" t="str">
        <f>IF(D561="","",COUNTIF($R$2:R561,R561))</f>
        <v/>
      </c>
      <c r="T561" s="5" t="str">
        <f t="shared" si="117"/>
        <v/>
      </c>
      <c r="U561" s="35" t="str">
        <f>IF(AND(S561=4,K561="M",NOT(O561="Unattached")),SUMIF(R$2:R561,R561,L$2:L561),"")</f>
        <v/>
      </c>
      <c r="V561" s="5" t="str">
        <f t="shared" si="118"/>
        <v/>
      </c>
      <c r="W561" s="35" t="str">
        <f>IF(AND(S561=3,K561="F",NOT(O561="Unattached")),SUMIF(R$2:R561,R561,L$2:L561),"")</f>
        <v/>
      </c>
      <c r="X561" s="6" t="str">
        <f t="shared" si="109"/>
        <v/>
      </c>
      <c r="Y561" s="6" t="str">
        <f t="shared" si="114"/>
        <v/>
      </c>
      <c r="Z561" s="33" t="str">
        <f t="shared" si="110"/>
        <v xml:space="preserve"> </v>
      </c>
      <c r="AA561" s="33" t="str">
        <f>IF(K561="M",IF(S561&lt;&gt;4,"",VLOOKUP(CONCATENATE(R561," ",(S561-3)),$Z$2:AD561,5,0)),IF(S561&lt;&gt;3,"",VLOOKUP(CONCATENATE(R561," ",(S561-2)),$Z$2:AD561,5,0)))</f>
        <v/>
      </c>
      <c r="AB561" s="33" t="str">
        <f>IF(K561="M",IF(S561&lt;&gt;4,"",VLOOKUP(CONCATENATE(R561," ",(S561-2)),$Z$2:AD561,5,0)),IF(S561&lt;&gt;3,"",VLOOKUP(CONCATENATE(R561," ",(S561-1)),$Z$2:AD561,5,0)))</f>
        <v/>
      </c>
      <c r="AC561" s="33" t="str">
        <f>IF(K561="M",IF(S561&lt;&gt;4,"",VLOOKUP(CONCATENATE(R561," ",(S561-1)),$Z$2:AD561,5,0)),IF(S561&lt;&gt;3,"",VLOOKUP(CONCATENATE(R561," ",(S561)),$Z$2:AD561,5,0)))</f>
        <v/>
      </c>
      <c r="AD561" s="33" t="str">
        <f t="shared" si="115"/>
        <v/>
      </c>
    </row>
    <row r="562" spans="1:30" x14ac:dyDescent="0.25">
      <c r="A562" s="65" t="str">
        <f t="shared" si="107"/>
        <v/>
      </c>
      <c r="B562" s="65" t="str">
        <f t="shared" si="108"/>
        <v/>
      </c>
      <c r="C562" s="103">
        <v>561</v>
      </c>
      <c r="D562" s="99"/>
      <c r="E562" s="100">
        <f t="shared" si="116"/>
        <v>1</v>
      </c>
      <c r="F562" s="100"/>
      <c r="G562" s="100"/>
      <c r="H562" s="107" t="str">
        <f t="shared" si="111"/>
        <v/>
      </c>
      <c r="I562" s="108" t="str">
        <f>IF(D562="","",VLOOKUP(D562,ENTRANTS!$A$1:$H$1000,2,0))</f>
        <v/>
      </c>
      <c r="J562" s="108" t="str">
        <f>IF(D562="","",VLOOKUP(D562,ENTRANTS!$A$1:$H$1000,3,0))</f>
        <v/>
      </c>
      <c r="K562" s="103" t="str">
        <f>IF(D562="","",LEFT(VLOOKUP(D562,ENTRANTS!$A$1:$H$1000,5,0),1))</f>
        <v/>
      </c>
      <c r="L562" s="103" t="str">
        <f>IF(D562="","",COUNTIF($K$2:K562,K562))</f>
        <v/>
      </c>
      <c r="M562" s="103" t="str">
        <f>IF(D562="","",VLOOKUP(D562,ENTRANTS!$A$1:$H$1000,4,0))</f>
        <v/>
      </c>
      <c r="N562" s="103" t="str">
        <f>IF(D562="","",COUNTIF($M$2:M562,M562))</f>
        <v/>
      </c>
      <c r="O562" s="108" t="str">
        <f>IF(D562="","",VLOOKUP(D562,ENTRANTS!$A$1:$H$1000,6,0))</f>
        <v/>
      </c>
      <c r="P562" s="86" t="str">
        <f t="shared" si="112"/>
        <v/>
      </c>
      <c r="Q562" s="31"/>
      <c r="R562" s="3" t="str">
        <f t="shared" si="113"/>
        <v/>
      </c>
      <c r="S562" s="4" t="str">
        <f>IF(D562="","",COUNTIF($R$2:R562,R562))</f>
        <v/>
      </c>
      <c r="T562" s="5" t="str">
        <f t="shared" si="117"/>
        <v/>
      </c>
      <c r="U562" s="35" t="str">
        <f>IF(AND(S562=4,K562="M",NOT(O562="Unattached")),SUMIF(R$2:R562,R562,L$2:L562),"")</f>
        <v/>
      </c>
      <c r="V562" s="5" t="str">
        <f t="shared" si="118"/>
        <v/>
      </c>
      <c r="W562" s="35" t="str">
        <f>IF(AND(S562=3,K562="F",NOT(O562="Unattached")),SUMIF(R$2:R562,R562,L$2:L562),"")</f>
        <v/>
      </c>
      <c r="X562" s="6" t="str">
        <f t="shared" si="109"/>
        <v/>
      </c>
      <c r="Y562" s="6" t="str">
        <f t="shared" si="114"/>
        <v/>
      </c>
      <c r="Z562" s="33" t="str">
        <f t="shared" si="110"/>
        <v xml:space="preserve"> </v>
      </c>
      <c r="AA562" s="33" t="str">
        <f>IF(K562="M",IF(S562&lt;&gt;4,"",VLOOKUP(CONCATENATE(R562," ",(S562-3)),$Z$2:AD562,5,0)),IF(S562&lt;&gt;3,"",VLOOKUP(CONCATENATE(R562," ",(S562-2)),$Z$2:AD562,5,0)))</f>
        <v/>
      </c>
      <c r="AB562" s="33" t="str">
        <f>IF(K562="M",IF(S562&lt;&gt;4,"",VLOOKUP(CONCATENATE(R562," ",(S562-2)),$Z$2:AD562,5,0)),IF(S562&lt;&gt;3,"",VLOOKUP(CONCATENATE(R562," ",(S562-1)),$Z$2:AD562,5,0)))</f>
        <v/>
      </c>
      <c r="AC562" s="33" t="str">
        <f>IF(K562="M",IF(S562&lt;&gt;4,"",VLOOKUP(CONCATENATE(R562," ",(S562-1)),$Z$2:AD562,5,0)),IF(S562&lt;&gt;3,"",VLOOKUP(CONCATENATE(R562," ",(S562)),$Z$2:AD562,5,0)))</f>
        <v/>
      </c>
      <c r="AD562" s="33" t="str">
        <f t="shared" si="115"/>
        <v/>
      </c>
    </row>
    <row r="563" spans="1:30" x14ac:dyDescent="0.25">
      <c r="A563" s="65" t="str">
        <f t="shared" si="107"/>
        <v/>
      </c>
      <c r="B563" s="65" t="str">
        <f t="shared" si="108"/>
        <v/>
      </c>
      <c r="C563" s="103">
        <v>562</v>
      </c>
      <c r="D563" s="99"/>
      <c r="E563" s="100">
        <f t="shared" si="116"/>
        <v>1</v>
      </c>
      <c r="F563" s="100"/>
      <c r="G563" s="100"/>
      <c r="H563" s="107" t="str">
        <f t="shared" si="111"/>
        <v/>
      </c>
      <c r="I563" s="108" t="str">
        <f>IF(D563="","",VLOOKUP(D563,ENTRANTS!$A$1:$H$1000,2,0))</f>
        <v/>
      </c>
      <c r="J563" s="108" t="str">
        <f>IF(D563="","",VLOOKUP(D563,ENTRANTS!$A$1:$H$1000,3,0))</f>
        <v/>
      </c>
      <c r="K563" s="103" t="str">
        <f>IF(D563="","",LEFT(VLOOKUP(D563,ENTRANTS!$A$1:$H$1000,5,0),1))</f>
        <v/>
      </c>
      <c r="L563" s="103" t="str">
        <f>IF(D563="","",COUNTIF($K$2:K563,K563))</f>
        <v/>
      </c>
      <c r="M563" s="103" t="str">
        <f>IF(D563="","",VLOOKUP(D563,ENTRANTS!$A$1:$H$1000,4,0))</f>
        <v/>
      </c>
      <c r="N563" s="103" t="str">
        <f>IF(D563="","",COUNTIF($M$2:M563,M563))</f>
        <v/>
      </c>
      <c r="O563" s="108" t="str">
        <f>IF(D563="","",VLOOKUP(D563,ENTRANTS!$A$1:$H$1000,6,0))</f>
        <v/>
      </c>
      <c r="P563" s="86" t="str">
        <f t="shared" si="112"/>
        <v/>
      </c>
      <c r="Q563" s="31"/>
      <c r="R563" s="3" t="str">
        <f t="shared" si="113"/>
        <v/>
      </c>
      <c r="S563" s="4" t="str">
        <f>IF(D563="","",COUNTIF($R$2:R563,R563))</f>
        <v/>
      </c>
      <c r="T563" s="5" t="str">
        <f t="shared" si="117"/>
        <v/>
      </c>
      <c r="U563" s="35" t="str">
        <f>IF(AND(S563=4,K563="M",NOT(O563="Unattached")),SUMIF(R$2:R563,R563,L$2:L563),"")</f>
        <v/>
      </c>
      <c r="V563" s="5" t="str">
        <f t="shared" si="118"/>
        <v/>
      </c>
      <c r="W563" s="35" t="str">
        <f>IF(AND(S563=3,K563="F",NOT(O563="Unattached")),SUMIF(R$2:R563,R563,L$2:L563),"")</f>
        <v/>
      </c>
      <c r="X563" s="6" t="str">
        <f t="shared" si="109"/>
        <v/>
      </c>
      <c r="Y563" s="6" t="str">
        <f t="shared" si="114"/>
        <v/>
      </c>
      <c r="Z563" s="33" t="str">
        <f t="shared" si="110"/>
        <v xml:space="preserve"> </v>
      </c>
      <c r="AA563" s="33" t="str">
        <f>IF(K563="M",IF(S563&lt;&gt;4,"",VLOOKUP(CONCATENATE(R563," ",(S563-3)),$Z$2:AD563,5,0)),IF(S563&lt;&gt;3,"",VLOOKUP(CONCATENATE(R563," ",(S563-2)),$Z$2:AD563,5,0)))</f>
        <v/>
      </c>
      <c r="AB563" s="33" t="str">
        <f>IF(K563="M",IF(S563&lt;&gt;4,"",VLOOKUP(CONCATENATE(R563," ",(S563-2)),$Z$2:AD563,5,0)),IF(S563&lt;&gt;3,"",VLOOKUP(CONCATENATE(R563," ",(S563-1)),$Z$2:AD563,5,0)))</f>
        <v/>
      </c>
      <c r="AC563" s="33" t="str">
        <f>IF(K563="M",IF(S563&lt;&gt;4,"",VLOOKUP(CONCATENATE(R563," ",(S563-1)),$Z$2:AD563,5,0)),IF(S563&lt;&gt;3,"",VLOOKUP(CONCATENATE(R563," ",(S563)),$Z$2:AD563,5,0)))</f>
        <v/>
      </c>
      <c r="AD563" s="33" t="str">
        <f t="shared" si="115"/>
        <v/>
      </c>
    </row>
    <row r="564" spans="1:30" x14ac:dyDescent="0.25">
      <c r="A564" s="65" t="str">
        <f t="shared" si="107"/>
        <v/>
      </c>
      <c r="B564" s="65" t="str">
        <f t="shared" si="108"/>
        <v/>
      </c>
      <c r="C564" s="103">
        <v>563</v>
      </c>
      <c r="D564" s="99"/>
      <c r="E564" s="100">
        <f t="shared" si="116"/>
        <v>1</v>
      </c>
      <c r="F564" s="100"/>
      <c r="G564" s="100"/>
      <c r="H564" s="107" t="str">
        <f t="shared" si="111"/>
        <v/>
      </c>
      <c r="I564" s="108" t="str">
        <f>IF(D564="","",VLOOKUP(D564,ENTRANTS!$A$1:$H$1000,2,0))</f>
        <v/>
      </c>
      <c r="J564" s="108" t="str">
        <f>IF(D564="","",VLOOKUP(D564,ENTRANTS!$A$1:$H$1000,3,0))</f>
        <v/>
      </c>
      <c r="K564" s="103" t="str">
        <f>IF(D564="","",LEFT(VLOOKUP(D564,ENTRANTS!$A$1:$H$1000,5,0),1))</f>
        <v/>
      </c>
      <c r="L564" s="103" t="str">
        <f>IF(D564="","",COUNTIF($K$2:K564,K564))</f>
        <v/>
      </c>
      <c r="M564" s="103" t="str">
        <f>IF(D564="","",VLOOKUP(D564,ENTRANTS!$A$1:$H$1000,4,0))</f>
        <v/>
      </c>
      <c r="N564" s="103" t="str">
        <f>IF(D564="","",COUNTIF($M$2:M564,M564))</f>
        <v/>
      </c>
      <c r="O564" s="108" t="str">
        <f>IF(D564="","",VLOOKUP(D564,ENTRANTS!$A$1:$H$1000,6,0))</f>
        <v/>
      </c>
      <c r="P564" s="86" t="str">
        <f t="shared" si="112"/>
        <v/>
      </c>
      <c r="Q564" s="31"/>
      <c r="R564" s="3" t="str">
        <f t="shared" si="113"/>
        <v/>
      </c>
      <c r="S564" s="4" t="str">
        <f>IF(D564="","",COUNTIF($R$2:R564,R564))</f>
        <v/>
      </c>
      <c r="T564" s="5" t="str">
        <f t="shared" si="117"/>
        <v/>
      </c>
      <c r="U564" s="35" t="str">
        <f>IF(AND(S564=4,K564="M",NOT(O564="Unattached")),SUMIF(R$2:R564,R564,L$2:L564),"")</f>
        <v/>
      </c>
      <c r="V564" s="5" t="str">
        <f t="shared" si="118"/>
        <v/>
      </c>
      <c r="W564" s="35" t="str">
        <f>IF(AND(S564=3,K564="F",NOT(O564="Unattached")),SUMIF(R$2:R564,R564,L$2:L564),"")</f>
        <v/>
      </c>
      <c r="X564" s="6" t="str">
        <f t="shared" si="109"/>
        <v/>
      </c>
      <c r="Y564" s="6" t="str">
        <f t="shared" si="114"/>
        <v/>
      </c>
      <c r="Z564" s="33" t="str">
        <f t="shared" si="110"/>
        <v xml:space="preserve"> </v>
      </c>
      <c r="AA564" s="33" t="str">
        <f>IF(K564="M",IF(S564&lt;&gt;4,"",VLOOKUP(CONCATENATE(R564," ",(S564-3)),$Z$2:AD564,5,0)),IF(S564&lt;&gt;3,"",VLOOKUP(CONCATENATE(R564," ",(S564-2)),$Z$2:AD564,5,0)))</f>
        <v/>
      </c>
      <c r="AB564" s="33" t="str">
        <f>IF(K564="M",IF(S564&lt;&gt;4,"",VLOOKUP(CONCATENATE(R564," ",(S564-2)),$Z$2:AD564,5,0)),IF(S564&lt;&gt;3,"",VLOOKUP(CONCATENATE(R564," ",(S564-1)),$Z$2:AD564,5,0)))</f>
        <v/>
      </c>
      <c r="AC564" s="33" t="str">
        <f>IF(K564="M",IF(S564&lt;&gt;4,"",VLOOKUP(CONCATENATE(R564," ",(S564-1)),$Z$2:AD564,5,0)),IF(S564&lt;&gt;3,"",VLOOKUP(CONCATENATE(R564," ",(S564)),$Z$2:AD564,5,0)))</f>
        <v/>
      </c>
      <c r="AD564" s="33" t="str">
        <f t="shared" si="115"/>
        <v/>
      </c>
    </row>
    <row r="565" spans="1:30" x14ac:dyDescent="0.25">
      <c r="A565" s="65" t="str">
        <f t="shared" si="107"/>
        <v/>
      </c>
      <c r="B565" s="65" t="str">
        <f t="shared" si="108"/>
        <v/>
      </c>
      <c r="C565" s="103">
        <v>564</v>
      </c>
      <c r="D565" s="99"/>
      <c r="E565" s="100">
        <f t="shared" si="116"/>
        <v>1</v>
      </c>
      <c r="F565" s="100"/>
      <c r="G565" s="100"/>
      <c r="H565" s="107" t="str">
        <f t="shared" si="111"/>
        <v/>
      </c>
      <c r="I565" s="108" t="str">
        <f>IF(D565="","",VLOOKUP(D565,ENTRANTS!$A$1:$H$1000,2,0))</f>
        <v/>
      </c>
      <c r="J565" s="108" t="str">
        <f>IF(D565="","",VLOOKUP(D565,ENTRANTS!$A$1:$H$1000,3,0))</f>
        <v/>
      </c>
      <c r="K565" s="103" t="str">
        <f>IF(D565="","",LEFT(VLOOKUP(D565,ENTRANTS!$A$1:$H$1000,5,0),1))</f>
        <v/>
      </c>
      <c r="L565" s="103" t="str">
        <f>IF(D565="","",COUNTIF($K$2:K565,K565))</f>
        <v/>
      </c>
      <c r="M565" s="103" t="str">
        <f>IF(D565="","",VLOOKUP(D565,ENTRANTS!$A$1:$H$1000,4,0))</f>
        <v/>
      </c>
      <c r="N565" s="103" t="str">
        <f>IF(D565="","",COUNTIF($M$2:M565,M565))</f>
        <v/>
      </c>
      <c r="O565" s="108" t="str">
        <f>IF(D565="","",VLOOKUP(D565,ENTRANTS!$A$1:$H$1000,6,0))</f>
        <v/>
      </c>
      <c r="P565" s="86" t="str">
        <f t="shared" si="112"/>
        <v/>
      </c>
      <c r="Q565" s="31"/>
      <c r="R565" s="3" t="str">
        <f t="shared" si="113"/>
        <v/>
      </c>
      <c r="S565" s="4" t="str">
        <f>IF(D565="","",COUNTIF($R$2:R565,R565))</f>
        <v/>
      </c>
      <c r="T565" s="5" t="str">
        <f t="shared" si="117"/>
        <v/>
      </c>
      <c r="U565" s="35" t="str">
        <f>IF(AND(S565=4,K565="M",NOT(O565="Unattached")),SUMIF(R$2:R565,R565,L$2:L565),"")</f>
        <v/>
      </c>
      <c r="V565" s="5" t="str">
        <f t="shared" si="118"/>
        <v/>
      </c>
      <c r="W565" s="35" t="str">
        <f>IF(AND(S565=3,K565="F",NOT(O565="Unattached")),SUMIF(R$2:R565,R565,L$2:L565),"")</f>
        <v/>
      </c>
      <c r="X565" s="6" t="str">
        <f t="shared" si="109"/>
        <v/>
      </c>
      <c r="Y565" s="6" t="str">
        <f t="shared" si="114"/>
        <v/>
      </c>
      <c r="Z565" s="33" t="str">
        <f t="shared" si="110"/>
        <v xml:space="preserve"> </v>
      </c>
      <c r="AA565" s="33" t="str">
        <f>IF(K565="M",IF(S565&lt;&gt;4,"",VLOOKUP(CONCATENATE(R565," ",(S565-3)),$Z$2:AD565,5,0)),IF(S565&lt;&gt;3,"",VLOOKUP(CONCATENATE(R565," ",(S565-2)),$Z$2:AD565,5,0)))</f>
        <v/>
      </c>
      <c r="AB565" s="33" t="str">
        <f>IF(K565="M",IF(S565&lt;&gt;4,"",VLOOKUP(CONCATENATE(R565," ",(S565-2)),$Z$2:AD565,5,0)),IF(S565&lt;&gt;3,"",VLOOKUP(CONCATENATE(R565," ",(S565-1)),$Z$2:AD565,5,0)))</f>
        <v/>
      </c>
      <c r="AC565" s="33" t="str">
        <f>IF(K565="M",IF(S565&lt;&gt;4,"",VLOOKUP(CONCATENATE(R565," ",(S565-1)),$Z$2:AD565,5,0)),IF(S565&lt;&gt;3,"",VLOOKUP(CONCATENATE(R565," ",(S565)),$Z$2:AD565,5,0)))</f>
        <v/>
      </c>
      <c r="AD565" s="33" t="str">
        <f t="shared" si="115"/>
        <v/>
      </c>
    </row>
    <row r="566" spans="1:30" x14ac:dyDescent="0.25">
      <c r="A566" s="65" t="str">
        <f t="shared" si="107"/>
        <v/>
      </c>
      <c r="B566" s="65" t="str">
        <f t="shared" si="108"/>
        <v/>
      </c>
      <c r="C566" s="103">
        <v>565</v>
      </c>
      <c r="D566" s="99"/>
      <c r="E566" s="100">
        <f t="shared" si="116"/>
        <v>1</v>
      </c>
      <c r="F566" s="100"/>
      <c r="G566" s="100"/>
      <c r="H566" s="107" t="str">
        <f t="shared" si="111"/>
        <v/>
      </c>
      <c r="I566" s="108" t="str">
        <f>IF(D566="","",VLOOKUP(D566,ENTRANTS!$A$1:$H$1000,2,0))</f>
        <v/>
      </c>
      <c r="J566" s="108" t="str">
        <f>IF(D566="","",VLOOKUP(D566,ENTRANTS!$A$1:$H$1000,3,0))</f>
        <v/>
      </c>
      <c r="K566" s="103" t="str">
        <f>IF(D566="","",LEFT(VLOOKUP(D566,ENTRANTS!$A$1:$H$1000,5,0),1))</f>
        <v/>
      </c>
      <c r="L566" s="103" t="str">
        <f>IF(D566="","",COUNTIF($K$2:K566,K566))</f>
        <v/>
      </c>
      <c r="M566" s="103" t="str">
        <f>IF(D566="","",VLOOKUP(D566,ENTRANTS!$A$1:$H$1000,4,0))</f>
        <v/>
      </c>
      <c r="N566" s="103" t="str">
        <f>IF(D566="","",COUNTIF($M$2:M566,M566))</f>
        <v/>
      </c>
      <c r="O566" s="108" t="str">
        <f>IF(D566="","",VLOOKUP(D566,ENTRANTS!$A$1:$H$1000,6,0))</f>
        <v/>
      </c>
      <c r="P566" s="86" t="str">
        <f t="shared" si="112"/>
        <v/>
      </c>
      <c r="Q566" s="31"/>
      <c r="R566" s="3" t="str">
        <f t="shared" si="113"/>
        <v/>
      </c>
      <c r="S566" s="4" t="str">
        <f>IF(D566="","",COUNTIF($R$2:R566,R566))</f>
        <v/>
      </c>
      <c r="T566" s="5" t="str">
        <f t="shared" si="117"/>
        <v/>
      </c>
      <c r="U566" s="35" t="str">
        <f>IF(AND(S566=4,K566="M",NOT(O566="Unattached")),SUMIF(R$2:R566,R566,L$2:L566),"")</f>
        <v/>
      </c>
      <c r="V566" s="5" t="str">
        <f t="shared" si="118"/>
        <v/>
      </c>
      <c r="W566" s="35" t="str">
        <f>IF(AND(S566=3,K566="F",NOT(O566="Unattached")),SUMIF(R$2:R566,R566,L$2:L566),"")</f>
        <v/>
      </c>
      <c r="X566" s="6" t="str">
        <f t="shared" si="109"/>
        <v/>
      </c>
      <c r="Y566" s="6" t="str">
        <f t="shared" si="114"/>
        <v/>
      </c>
      <c r="Z566" s="33" t="str">
        <f t="shared" si="110"/>
        <v xml:space="preserve"> </v>
      </c>
      <c r="AA566" s="33" t="str">
        <f>IF(K566="M",IF(S566&lt;&gt;4,"",VLOOKUP(CONCATENATE(R566," ",(S566-3)),$Z$2:AD566,5,0)),IF(S566&lt;&gt;3,"",VLOOKUP(CONCATENATE(R566," ",(S566-2)),$Z$2:AD566,5,0)))</f>
        <v/>
      </c>
      <c r="AB566" s="33" t="str">
        <f>IF(K566="M",IF(S566&lt;&gt;4,"",VLOOKUP(CONCATENATE(R566," ",(S566-2)),$Z$2:AD566,5,0)),IF(S566&lt;&gt;3,"",VLOOKUP(CONCATENATE(R566," ",(S566-1)),$Z$2:AD566,5,0)))</f>
        <v/>
      </c>
      <c r="AC566" s="33" t="str">
        <f>IF(K566="M",IF(S566&lt;&gt;4,"",VLOOKUP(CONCATENATE(R566," ",(S566-1)),$Z$2:AD566,5,0)),IF(S566&lt;&gt;3,"",VLOOKUP(CONCATENATE(R566," ",(S566)),$Z$2:AD566,5,0)))</f>
        <v/>
      </c>
      <c r="AD566" s="33" t="str">
        <f t="shared" si="115"/>
        <v/>
      </c>
    </row>
    <row r="567" spans="1:30" x14ac:dyDescent="0.25">
      <c r="A567" s="65" t="str">
        <f t="shared" si="107"/>
        <v/>
      </c>
      <c r="B567" s="65" t="str">
        <f t="shared" si="108"/>
        <v/>
      </c>
      <c r="C567" s="103">
        <v>566</v>
      </c>
      <c r="D567" s="99"/>
      <c r="E567" s="100">
        <f t="shared" si="116"/>
        <v>1</v>
      </c>
      <c r="F567" s="100"/>
      <c r="G567" s="100"/>
      <c r="H567" s="107" t="str">
        <f t="shared" si="111"/>
        <v/>
      </c>
      <c r="I567" s="108" t="str">
        <f>IF(D567="","",VLOOKUP(D567,ENTRANTS!$A$1:$H$1000,2,0))</f>
        <v/>
      </c>
      <c r="J567" s="108" t="str">
        <f>IF(D567="","",VLOOKUP(D567,ENTRANTS!$A$1:$H$1000,3,0))</f>
        <v/>
      </c>
      <c r="K567" s="103" t="str">
        <f>IF(D567="","",LEFT(VLOOKUP(D567,ENTRANTS!$A$1:$H$1000,5,0),1))</f>
        <v/>
      </c>
      <c r="L567" s="103" t="str">
        <f>IF(D567="","",COUNTIF($K$2:K567,K567))</f>
        <v/>
      </c>
      <c r="M567" s="103" t="str">
        <f>IF(D567="","",VLOOKUP(D567,ENTRANTS!$A$1:$H$1000,4,0))</f>
        <v/>
      </c>
      <c r="N567" s="103" t="str">
        <f>IF(D567="","",COUNTIF($M$2:M567,M567))</f>
        <v/>
      </c>
      <c r="O567" s="108" t="str">
        <f>IF(D567="","",VLOOKUP(D567,ENTRANTS!$A$1:$H$1000,6,0))</f>
        <v/>
      </c>
      <c r="P567" s="86" t="str">
        <f t="shared" si="112"/>
        <v/>
      </c>
      <c r="Q567" s="31"/>
      <c r="R567" s="3" t="str">
        <f t="shared" si="113"/>
        <v/>
      </c>
      <c r="S567" s="4" t="str">
        <f>IF(D567="","",COUNTIF($R$2:R567,R567))</f>
        <v/>
      </c>
      <c r="T567" s="5" t="str">
        <f t="shared" si="117"/>
        <v/>
      </c>
      <c r="U567" s="35" t="str">
        <f>IF(AND(S567=4,K567="M",NOT(O567="Unattached")),SUMIF(R$2:R567,R567,L$2:L567),"")</f>
        <v/>
      </c>
      <c r="V567" s="5" t="str">
        <f t="shared" si="118"/>
        <v/>
      </c>
      <c r="W567" s="35" t="str">
        <f>IF(AND(S567=3,K567="F",NOT(O567="Unattached")),SUMIF(R$2:R567,R567,L$2:L567),"")</f>
        <v/>
      </c>
      <c r="X567" s="6" t="str">
        <f t="shared" si="109"/>
        <v/>
      </c>
      <c r="Y567" s="6" t="str">
        <f t="shared" si="114"/>
        <v/>
      </c>
      <c r="Z567" s="33" t="str">
        <f t="shared" si="110"/>
        <v xml:space="preserve"> </v>
      </c>
      <c r="AA567" s="33" t="str">
        <f>IF(K567="M",IF(S567&lt;&gt;4,"",VLOOKUP(CONCATENATE(R567," ",(S567-3)),$Z$2:AD567,5,0)),IF(S567&lt;&gt;3,"",VLOOKUP(CONCATENATE(R567," ",(S567-2)),$Z$2:AD567,5,0)))</f>
        <v/>
      </c>
      <c r="AB567" s="33" t="str">
        <f>IF(K567="M",IF(S567&lt;&gt;4,"",VLOOKUP(CONCATENATE(R567," ",(S567-2)),$Z$2:AD567,5,0)),IF(S567&lt;&gt;3,"",VLOOKUP(CONCATENATE(R567," ",(S567-1)),$Z$2:AD567,5,0)))</f>
        <v/>
      </c>
      <c r="AC567" s="33" t="str">
        <f>IF(K567="M",IF(S567&lt;&gt;4,"",VLOOKUP(CONCATENATE(R567," ",(S567-1)),$Z$2:AD567,5,0)),IF(S567&lt;&gt;3,"",VLOOKUP(CONCATENATE(R567," ",(S567)),$Z$2:AD567,5,0)))</f>
        <v/>
      </c>
      <c r="AD567" s="33" t="str">
        <f t="shared" si="115"/>
        <v/>
      </c>
    </row>
    <row r="568" spans="1:30" x14ac:dyDescent="0.25">
      <c r="A568" s="65" t="str">
        <f t="shared" si="107"/>
        <v/>
      </c>
      <c r="B568" s="65" t="str">
        <f t="shared" si="108"/>
        <v/>
      </c>
      <c r="C568" s="103">
        <v>567</v>
      </c>
      <c r="D568" s="99"/>
      <c r="E568" s="100">
        <f t="shared" si="116"/>
        <v>1</v>
      </c>
      <c r="F568" s="100"/>
      <c r="G568" s="100"/>
      <c r="H568" s="107" t="str">
        <f t="shared" si="111"/>
        <v/>
      </c>
      <c r="I568" s="108" t="str">
        <f>IF(D568="","",VLOOKUP(D568,ENTRANTS!$A$1:$H$1000,2,0))</f>
        <v/>
      </c>
      <c r="J568" s="108" t="str">
        <f>IF(D568="","",VLOOKUP(D568,ENTRANTS!$A$1:$H$1000,3,0))</f>
        <v/>
      </c>
      <c r="K568" s="103" t="str">
        <f>IF(D568="","",LEFT(VLOOKUP(D568,ENTRANTS!$A$1:$H$1000,5,0),1))</f>
        <v/>
      </c>
      <c r="L568" s="103" t="str">
        <f>IF(D568="","",COUNTIF($K$2:K568,K568))</f>
        <v/>
      </c>
      <c r="M568" s="103" t="str">
        <f>IF(D568="","",VLOOKUP(D568,ENTRANTS!$A$1:$H$1000,4,0))</f>
        <v/>
      </c>
      <c r="N568" s="103" t="str">
        <f>IF(D568="","",COUNTIF($M$2:M568,M568))</f>
        <v/>
      </c>
      <c r="O568" s="108" t="str">
        <f>IF(D568="","",VLOOKUP(D568,ENTRANTS!$A$1:$H$1000,6,0))</f>
        <v/>
      </c>
      <c r="P568" s="86" t="str">
        <f t="shared" si="112"/>
        <v/>
      </c>
      <c r="Q568" s="31"/>
      <c r="R568" s="3" t="str">
        <f t="shared" si="113"/>
        <v/>
      </c>
      <c r="S568" s="4" t="str">
        <f>IF(D568="","",COUNTIF($R$2:R568,R568))</f>
        <v/>
      </c>
      <c r="T568" s="5" t="str">
        <f t="shared" si="117"/>
        <v/>
      </c>
      <c r="U568" s="35" t="str">
        <f>IF(AND(S568=4,K568="M",NOT(O568="Unattached")),SUMIF(R$2:R568,R568,L$2:L568),"")</f>
        <v/>
      </c>
      <c r="V568" s="5" t="str">
        <f t="shared" si="118"/>
        <v/>
      </c>
      <c r="W568" s="35" t="str">
        <f>IF(AND(S568=3,K568="F",NOT(O568="Unattached")),SUMIF(R$2:R568,R568,L$2:L568),"")</f>
        <v/>
      </c>
      <c r="X568" s="6" t="str">
        <f t="shared" si="109"/>
        <v/>
      </c>
      <c r="Y568" s="6" t="str">
        <f t="shared" si="114"/>
        <v/>
      </c>
      <c r="Z568" s="33" t="str">
        <f t="shared" si="110"/>
        <v xml:space="preserve"> </v>
      </c>
      <c r="AA568" s="33" t="str">
        <f>IF(K568="M",IF(S568&lt;&gt;4,"",VLOOKUP(CONCATENATE(R568," ",(S568-3)),$Z$2:AD568,5,0)),IF(S568&lt;&gt;3,"",VLOOKUP(CONCATENATE(R568," ",(S568-2)),$Z$2:AD568,5,0)))</f>
        <v/>
      </c>
      <c r="AB568" s="33" t="str">
        <f>IF(K568="M",IF(S568&lt;&gt;4,"",VLOOKUP(CONCATENATE(R568," ",(S568-2)),$Z$2:AD568,5,0)),IF(S568&lt;&gt;3,"",VLOOKUP(CONCATENATE(R568," ",(S568-1)),$Z$2:AD568,5,0)))</f>
        <v/>
      </c>
      <c r="AC568" s="33" t="str">
        <f>IF(K568="M",IF(S568&lt;&gt;4,"",VLOOKUP(CONCATENATE(R568," ",(S568-1)),$Z$2:AD568,5,0)),IF(S568&lt;&gt;3,"",VLOOKUP(CONCATENATE(R568," ",(S568)),$Z$2:AD568,5,0)))</f>
        <v/>
      </c>
      <c r="AD568" s="33" t="str">
        <f t="shared" si="115"/>
        <v/>
      </c>
    </row>
    <row r="569" spans="1:30" x14ac:dyDescent="0.25">
      <c r="A569" s="65" t="str">
        <f t="shared" si="107"/>
        <v/>
      </c>
      <c r="B569" s="65" t="str">
        <f t="shared" si="108"/>
        <v/>
      </c>
      <c r="C569" s="103">
        <v>568</v>
      </c>
      <c r="D569" s="99"/>
      <c r="E569" s="100">
        <f t="shared" si="116"/>
        <v>1</v>
      </c>
      <c r="F569" s="100"/>
      <c r="G569" s="100"/>
      <c r="H569" s="107" t="str">
        <f t="shared" si="111"/>
        <v/>
      </c>
      <c r="I569" s="108" t="str">
        <f>IF(D569="","",VLOOKUP(D569,ENTRANTS!$A$1:$H$1000,2,0))</f>
        <v/>
      </c>
      <c r="J569" s="108" t="str">
        <f>IF(D569="","",VLOOKUP(D569,ENTRANTS!$A$1:$H$1000,3,0))</f>
        <v/>
      </c>
      <c r="K569" s="103" t="str">
        <f>IF(D569="","",LEFT(VLOOKUP(D569,ENTRANTS!$A$1:$H$1000,5,0),1))</f>
        <v/>
      </c>
      <c r="L569" s="103" t="str">
        <f>IF(D569="","",COUNTIF($K$2:K569,K569))</f>
        <v/>
      </c>
      <c r="M569" s="103" t="str">
        <f>IF(D569="","",VLOOKUP(D569,ENTRANTS!$A$1:$H$1000,4,0))</f>
        <v/>
      </c>
      <c r="N569" s="103" t="str">
        <f>IF(D569="","",COUNTIF($M$2:M569,M569))</f>
        <v/>
      </c>
      <c r="O569" s="108" t="str">
        <f>IF(D569="","",VLOOKUP(D569,ENTRANTS!$A$1:$H$1000,6,0))</f>
        <v/>
      </c>
      <c r="P569" s="86" t="str">
        <f t="shared" si="112"/>
        <v/>
      </c>
      <c r="Q569" s="31"/>
      <c r="R569" s="3" t="str">
        <f t="shared" si="113"/>
        <v/>
      </c>
      <c r="S569" s="4" t="str">
        <f>IF(D569="","",COUNTIF($R$2:R569,R569))</f>
        <v/>
      </c>
      <c r="T569" s="5" t="str">
        <f t="shared" si="117"/>
        <v/>
      </c>
      <c r="U569" s="35" t="str">
        <f>IF(AND(S569=4,K569="M",NOT(O569="Unattached")),SUMIF(R$2:R569,R569,L$2:L569),"")</f>
        <v/>
      </c>
      <c r="V569" s="5" t="str">
        <f t="shared" si="118"/>
        <v/>
      </c>
      <c r="W569" s="35" t="str">
        <f>IF(AND(S569=3,K569="F",NOT(O569="Unattached")),SUMIF(R$2:R569,R569,L$2:L569),"")</f>
        <v/>
      </c>
      <c r="X569" s="6" t="str">
        <f t="shared" si="109"/>
        <v/>
      </c>
      <c r="Y569" s="6" t="str">
        <f t="shared" si="114"/>
        <v/>
      </c>
      <c r="Z569" s="33" t="str">
        <f t="shared" si="110"/>
        <v xml:space="preserve"> </v>
      </c>
      <c r="AA569" s="33" t="str">
        <f>IF(K569="M",IF(S569&lt;&gt;4,"",VLOOKUP(CONCATENATE(R569," ",(S569-3)),$Z$2:AD569,5,0)),IF(S569&lt;&gt;3,"",VLOOKUP(CONCATENATE(R569," ",(S569-2)),$Z$2:AD569,5,0)))</f>
        <v/>
      </c>
      <c r="AB569" s="33" t="str">
        <f>IF(K569="M",IF(S569&lt;&gt;4,"",VLOOKUP(CONCATENATE(R569," ",(S569-2)),$Z$2:AD569,5,0)),IF(S569&lt;&gt;3,"",VLOOKUP(CONCATENATE(R569," ",(S569-1)),$Z$2:AD569,5,0)))</f>
        <v/>
      </c>
      <c r="AC569" s="33" t="str">
        <f>IF(K569="M",IF(S569&lt;&gt;4,"",VLOOKUP(CONCATENATE(R569," ",(S569-1)),$Z$2:AD569,5,0)),IF(S569&lt;&gt;3,"",VLOOKUP(CONCATENATE(R569," ",(S569)),$Z$2:AD569,5,0)))</f>
        <v/>
      </c>
      <c r="AD569" s="33" t="str">
        <f t="shared" si="115"/>
        <v/>
      </c>
    </row>
    <row r="570" spans="1:30" x14ac:dyDescent="0.25">
      <c r="A570" s="65" t="str">
        <f t="shared" si="107"/>
        <v/>
      </c>
      <c r="B570" s="65" t="str">
        <f t="shared" si="108"/>
        <v/>
      </c>
      <c r="C570" s="103">
        <v>569</v>
      </c>
      <c r="D570" s="99"/>
      <c r="E570" s="100">
        <f t="shared" si="116"/>
        <v>1</v>
      </c>
      <c r="F570" s="100"/>
      <c r="G570" s="100"/>
      <c r="H570" s="107" t="str">
        <f t="shared" si="111"/>
        <v/>
      </c>
      <c r="I570" s="108" t="str">
        <f>IF(D570="","",VLOOKUP(D570,ENTRANTS!$A$1:$H$1000,2,0))</f>
        <v/>
      </c>
      <c r="J570" s="108" t="str">
        <f>IF(D570="","",VLOOKUP(D570,ENTRANTS!$A$1:$H$1000,3,0))</f>
        <v/>
      </c>
      <c r="K570" s="103" t="str">
        <f>IF(D570="","",LEFT(VLOOKUP(D570,ENTRANTS!$A$1:$H$1000,5,0),1))</f>
        <v/>
      </c>
      <c r="L570" s="103" t="str">
        <f>IF(D570="","",COUNTIF($K$2:K570,K570))</f>
        <v/>
      </c>
      <c r="M570" s="103" t="str">
        <f>IF(D570="","",VLOOKUP(D570,ENTRANTS!$A$1:$H$1000,4,0))</f>
        <v/>
      </c>
      <c r="N570" s="103" t="str">
        <f>IF(D570="","",COUNTIF($M$2:M570,M570))</f>
        <v/>
      </c>
      <c r="O570" s="108" t="str">
        <f>IF(D570="","",VLOOKUP(D570,ENTRANTS!$A$1:$H$1000,6,0))</f>
        <v/>
      </c>
      <c r="P570" s="86" t="str">
        <f t="shared" si="112"/>
        <v/>
      </c>
      <c r="Q570" s="31"/>
      <c r="R570" s="3" t="str">
        <f t="shared" si="113"/>
        <v/>
      </c>
      <c r="S570" s="4" t="str">
        <f>IF(D570="","",COUNTIF($R$2:R570,R570))</f>
        <v/>
      </c>
      <c r="T570" s="5" t="str">
        <f t="shared" si="117"/>
        <v/>
      </c>
      <c r="U570" s="35" t="str">
        <f>IF(AND(S570=4,K570="M",NOT(O570="Unattached")),SUMIF(R$2:R570,R570,L$2:L570),"")</f>
        <v/>
      </c>
      <c r="V570" s="5" t="str">
        <f t="shared" si="118"/>
        <v/>
      </c>
      <c r="W570" s="35" t="str">
        <f>IF(AND(S570=3,K570="F",NOT(O570="Unattached")),SUMIF(R$2:R570,R570,L$2:L570),"")</f>
        <v/>
      </c>
      <c r="X570" s="6" t="str">
        <f t="shared" si="109"/>
        <v/>
      </c>
      <c r="Y570" s="6" t="str">
        <f t="shared" si="114"/>
        <v/>
      </c>
      <c r="Z570" s="33" t="str">
        <f t="shared" si="110"/>
        <v xml:space="preserve"> </v>
      </c>
      <c r="AA570" s="33" t="str">
        <f>IF(K570="M",IF(S570&lt;&gt;4,"",VLOOKUP(CONCATENATE(R570," ",(S570-3)),$Z$2:AD570,5,0)),IF(S570&lt;&gt;3,"",VLOOKUP(CONCATENATE(R570," ",(S570-2)),$Z$2:AD570,5,0)))</f>
        <v/>
      </c>
      <c r="AB570" s="33" t="str">
        <f>IF(K570="M",IF(S570&lt;&gt;4,"",VLOOKUP(CONCATENATE(R570," ",(S570-2)),$Z$2:AD570,5,0)),IF(S570&lt;&gt;3,"",VLOOKUP(CONCATENATE(R570," ",(S570-1)),$Z$2:AD570,5,0)))</f>
        <v/>
      </c>
      <c r="AC570" s="33" t="str">
        <f>IF(K570="M",IF(S570&lt;&gt;4,"",VLOOKUP(CONCATENATE(R570," ",(S570-1)),$Z$2:AD570,5,0)),IF(S570&lt;&gt;3,"",VLOOKUP(CONCATENATE(R570," ",(S570)),$Z$2:AD570,5,0)))</f>
        <v/>
      </c>
      <c r="AD570" s="33" t="str">
        <f t="shared" si="115"/>
        <v/>
      </c>
    </row>
    <row r="571" spans="1:30" x14ac:dyDescent="0.25">
      <c r="A571" s="65" t="str">
        <f t="shared" si="107"/>
        <v/>
      </c>
      <c r="B571" s="65" t="str">
        <f t="shared" si="108"/>
        <v/>
      </c>
      <c r="C571" s="103">
        <v>570</v>
      </c>
      <c r="D571" s="99"/>
      <c r="E571" s="100">
        <f t="shared" si="116"/>
        <v>1</v>
      </c>
      <c r="F571" s="100"/>
      <c r="G571" s="100"/>
      <c r="H571" s="107" t="str">
        <f t="shared" si="111"/>
        <v/>
      </c>
      <c r="I571" s="108" t="str">
        <f>IF(D571="","",VLOOKUP(D571,ENTRANTS!$A$1:$H$1000,2,0))</f>
        <v/>
      </c>
      <c r="J571" s="108" t="str">
        <f>IF(D571="","",VLOOKUP(D571,ENTRANTS!$A$1:$H$1000,3,0))</f>
        <v/>
      </c>
      <c r="K571" s="103" t="str">
        <f>IF(D571="","",LEFT(VLOOKUP(D571,ENTRANTS!$A$1:$H$1000,5,0),1))</f>
        <v/>
      </c>
      <c r="L571" s="103" t="str">
        <f>IF(D571="","",COUNTIF($K$2:K571,K571))</f>
        <v/>
      </c>
      <c r="M571" s="103" t="str">
        <f>IF(D571="","",VLOOKUP(D571,ENTRANTS!$A$1:$H$1000,4,0))</f>
        <v/>
      </c>
      <c r="N571" s="103" t="str">
        <f>IF(D571="","",COUNTIF($M$2:M571,M571))</f>
        <v/>
      </c>
      <c r="O571" s="108" t="str">
        <f>IF(D571="","",VLOOKUP(D571,ENTRANTS!$A$1:$H$1000,6,0))</f>
        <v/>
      </c>
      <c r="P571" s="86" t="str">
        <f t="shared" si="112"/>
        <v/>
      </c>
      <c r="Q571" s="31"/>
      <c r="R571" s="3" t="str">
        <f t="shared" si="113"/>
        <v/>
      </c>
      <c r="S571" s="4" t="str">
        <f>IF(D571="","",COUNTIF($R$2:R571,R571))</f>
        <v/>
      </c>
      <c r="T571" s="5" t="str">
        <f t="shared" si="117"/>
        <v/>
      </c>
      <c r="U571" s="35" t="str">
        <f>IF(AND(S571=4,K571="M",NOT(O571="Unattached")),SUMIF(R$2:R571,R571,L$2:L571),"")</f>
        <v/>
      </c>
      <c r="V571" s="5" t="str">
        <f t="shared" si="118"/>
        <v/>
      </c>
      <c r="W571" s="35" t="str">
        <f>IF(AND(S571=3,K571="F",NOT(O571="Unattached")),SUMIF(R$2:R571,R571,L$2:L571),"")</f>
        <v/>
      </c>
      <c r="X571" s="6" t="str">
        <f t="shared" si="109"/>
        <v/>
      </c>
      <c r="Y571" s="6" t="str">
        <f t="shared" si="114"/>
        <v/>
      </c>
      <c r="Z571" s="33" t="str">
        <f t="shared" si="110"/>
        <v xml:space="preserve"> </v>
      </c>
      <c r="AA571" s="33" t="str">
        <f>IF(K571="M",IF(S571&lt;&gt;4,"",VLOOKUP(CONCATENATE(R571," ",(S571-3)),$Z$2:AD571,5,0)),IF(S571&lt;&gt;3,"",VLOOKUP(CONCATENATE(R571," ",(S571-2)),$Z$2:AD571,5,0)))</f>
        <v/>
      </c>
      <c r="AB571" s="33" t="str">
        <f>IF(K571="M",IF(S571&lt;&gt;4,"",VLOOKUP(CONCATENATE(R571," ",(S571-2)),$Z$2:AD571,5,0)),IF(S571&lt;&gt;3,"",VLOOKUP(CONCATENATE(R571," ",(S571-1)),$Z$2:AD571,5,0)))</f>
        <v/>
      </c>
      <c r="AC571" s="33" t="str">
        <f>IF(K571="M",IF(S571&lt;&gt;4,"",VLOOKUP(CONCATENATE(R571," ",(S571-1)),$Z$2:AD571,5,0)),IF(S571&lt;&gt;3,"",VLOOKUP(CONCATENATE(R571," ",(S571)),$Z$2:AD571,5,0)))</f>
        <v/>
      </c>
      <c r="AD571" s="33" t="str">
        <f t="shared" si="115"/>
        <v/>
      </c>
    </row>
    <row r="572" spans="1:30" x14ac:dyDescent="0.25">
      <c r="A572" s="65" t="str">
        <f t="shared" si="107"/>
        <v/>
      </c>
      <c r="B572" s="65" t="str">
        <f t="shared" si="108"/>
        <v/>
      </c>
      <c r="C572" s="103">
        <v>571</v>
      </c>
      <c r="D572" s="99"/>
      <c r="E572" s="100">
        <f t="shared" si="116"/>
        <v>1</v>
      </c>
      <c r="F572" s="100"/>
      <c r="G572" s="100"/>
      <c r="H572" s="107" t="str">
        <f t="shared" si="111"/>
        <v/>
      </c>
      <c r="I572" s="108" t="str">
        <f>IF(D572="","",VLOOKUP(D572,ENTRANTS!$A$1:$H$1000,2,0))</f>
        <v/>
      </c>
      <c r="J572" s="108" t="str">
        <f>IF(D572="","",VLOOKUP(D572,ENTRANTS!$A$1:$H$1000,3,0))</f>
        <v/>
      </c>
      <c r="K572" s="103" t="str">
        <f>IF(D572="","",LEFT(VLOOKUP(D572,ENTRANTS!$A$1:$H$1000,5,0),1))</f>
        <v/>
      </c>
      <c r="L572" s="103" t="str">
        <f>IF(D572="","",COUNTIF($K$2:K572,K572))</f>
        <v/>
      </c>
      <c r="M572" s="103" t="str">
        <f>IF(D572="","",VLOOKUP(D572,ENTRANTS!$A$1:$H$1000,4,0))</f>
        <v/>
      </c>
      <c r="N572" s="103" t="str">
        <f>IF(D572="","",COUNTIF($M$2:M572,M572))</f>
        <v/>
      </c>
      <c r="O572" s="108" t="str">
        <f>IF(D572="","",VLOOKUP(D572,ENTRANTS!$A$1:$H$1000,6,0))</f>
        <v/>
      </c>
      <c r="P572" s="86" t="str">
        <f t="shared" si="112"/>
        <v/>
      </c>
      <c r="Q572" s="31"/>
      <c r="R572" s="3" t="str">
        <f t="shared" si="113"/>
        <v/>
      </c>
      <c r="S572" s="4" t="str">
        <f>IF(D572="","",COUNTIF($R$2:R572,R572))</f>
        <v/>
      </c>
      <c r="T572" s="5" t="str">
        <f t="shared" si="117"/>
        <v/>
      </c>
      <c r="U572" s="35" t="str">
        <f>IF(AND(S572=4,K572="M",NOT(O572="Unattached")),SUMIF(R$2:R572,R572,L$2:L572),"")</f>
        <v/>
      </c>
      <c r="V572" s="5" t="str">
        <f t="shared" si="118"/>
        <v/>
      </c>
      <c r="W572" s="35" t="str">
        <f>IF(AND(S572=3,K572="F",NOT(O572="Unattached")),SUMIF(R$2:R572,R572,L$2:L572),"")</f>
        <v/>
      </c>
      <c r="X572" s="6" t="str">
        <f t="shared" si="109"/>
        <v/>
      </c>
      <c r="Y572" s="6" t="str">
        <f t="shared" si="114"/>
        <v/>
      </c>
      <c r="Z572" s="33" t="str">
        <f t="shared" si="110"/>
        <v xml:space="preserve"> </v>
      </c>
      <c r="AA572" s="33" t="str">
        <f>IF(K572="M",IF(S572&lt;&gt;4,"",VLOOKUP(CONCATENATE(R572," ",(S572-3)),$Z$2:AD572,5,0)),IF(S572&lt;&gt;3,"",VLOOKUP(CONCATENATE(R572," ",(S572-2)),$Z$2:AD572,5,0)))</f>
        <v/>
      </c>
      <c r="AB572" s="33" t="str">
        <f>IF(K572="M",IF(S572&lt;&gt;4,"",VLOOKUP(CONCATENATE(R572," ",(S572-2)),$Z$2:AD572,5,0)),IF(S572&lt;&gt;3,"",VLOOKUP(CONCATENATE(R572," ",(S572-1)),$Z$2:AD572,5,0)))</f>
        <v/>
      </c>
      <c r="AC572" s="33" t="str">
        <f>IF(K572="M",IF(S572&lt;&gt;4,"",VLOOKUP(CONCATENATE(R572," ",(S572-1)),$Z$2:AD572,5,0)),IF(S572&lt;&gt;3,"",VLOOKUP(CONCATENATE(R572," ",(S572)),$Z$2:AD572,5,0)))</f>
        <v/>
      </c>
      <c r="AD572" s="33" t="str">
        <f t="shared" si="115"/>
        <v/>
      </c>
    </row>
    <row r="573" spans="1:30" x14ac:dyDescent="0.25">
      <c r="A573" s="65" t="str">
        <f t="shared" si="107"/>
        <v/>
      </c>
      <c r="B573" s="65" t="str">
        <f t="shared" si="108"/>
        <v/>
      </c>
      <c r="C573" s="103">
        <v>572</v>
      </c>
      <c r="D573" s="99"/>
      <c r="E573" s="100">
        <f t="shared" si="116"/>
        <v>1</v>
      </c>
      <c r="F573" s="100"/>
      <c r="G573" s="100"/>
      <c r="H573" s="107" t="str">
        <f t="shared" si="111"/>
        <v/>
      </c>
      <c r="I573" s="108" t="str">
        <f>IF(D573="","",VLOOKUP(D573,ENTRANTS!$A$1:$H$1000,2,0))</f>
        <v/>
      </c>
      <c r="J573" s="108" t="str">
        <f>IF(D573="","",VLOOKUP(D573,ENTRANTS!$A$1:$H$1000,3,0))</f>
        <v/>
      </c>
      <c r="K573" s="103" t="str">
        <f>IF(D573="","",LEFT(VLOOKUP(D573,ENTRANTS!$A$1:$H$1000,5,0),1))</f>
        <v/>
      </c>
      <c r="L573" s="103" t="str">
        <f>IF(D573="","",COUNTIF($K$2:K573,K573))</f>
        <v/>
      </c>
      <c r="M573" s="103" t="str">
        <f>IF(D573="","",VLOOKUP(D573,ENTRANTS!$A$1:$H$1000,4,0))</f>
        <v/>
      </c>
      <c r="N573" s="103" t="str">
        <f>IF(D573="","",COUNTIF($M$2:M573,M573))</f>
        <v/>
      </c>
      <c r="O573" s="108" t="str">
        <f>IF(D573="","",VLOOKUP(D573,ENTRANTS!$A$1:$H$1000,6,0))</f>
        <v/>
      </c>
      <c r="P573" s="86" t="str">
        <f t="shared" si="112"/>
        <v/>
      </c>
      <c r="Q573" s="31"/>
      <c r="R573" s="3" t="str">
        <f t="shared" si="113"/>
        <v/>
      </c>
      <c r="S573" s="4" t="str">
        <f>IF(D573="","",COUNTIF($R$2:R573,R573))</f>
        <v/>
      </c>
      <c r="T573" s="5" t="str">
        <f t="shared" si="117"/>
        <v/>
      </c>
      <c r="U573" s="35" t="str">
        <f>IF(AND(S573=4,K573="M",NOT(O573="Unattached")),SUMIF(R$2:R573,R573,L$2:L573),"")</f>
        <v/>
      </c>
      <c r="V573" s="5" t="str">
        <f t="shared" si="118"/>
        <v/>
      </c>
      <c r="W573" s="35" t="str">
        <f>IF(AND(S573=3,K573="F",NOT(O573="Unattached")),SUMIF(R$2:R573,R573,L$2:L573),"")</f>
        <v/>
      </c>
      <c r="X573" s="6" t="str">
        <f t="shared" si="109"/>
        <v/>
      </c>
      <c r="Y573" s="6" t="str">
        <f t="shared" si="114"/>
        <v/>
      </c>
      <c r="Z573" s="33" t="str">
        <f t="shared" si="110"/>
        <v xml:space="preserve"> </v>
      </c>
      <c r="AA573" s="33" t="str">
        <f>IF(K573="M",IF(S573&lt;&gt;4,"",VLOOKUP(CONCATENATE(R573," ",(S573-3)),$Z$2:AD573,5,0)),IF(S573&lt;&gt;3,"",VLOOKUP(CONCATENATE(R573," ",(S573-2)),$Z$2:AD573,5,0)))</f>
        <v/>
      </c>
      <c r="AB573" s="33" t="str">
        <f>IF(K573="M",IF(S573&lt;&gt;4,"",VLOOKUP(CONCATENATE(R573," ",(S573-2)),$Z$2:AD573,5,0)),IF(S573&lt;&gt;3,"",VLOOKUP(CONCATENATE(R573," ",(S573-1)),$Z$2:AD573,5,0)))</f>
        <v/>
      </c>
      <c r="AC573" s="33" t="str">
        <f>IF(K573="M",IF(S573&lt;&gt;4,"",VLOOKUP(CONCATENATE(R573," ",(S573-1)),$Z$2:AD573,5,0)),IF(S573&lt;&gt;3,"",VLOOKUP(CONCATENATE(R573," ",(S573)),$Z$2:AD573,5,0)))</f>
        <v/>
      </c>
      <c r="AD573" s="33" t="str">
        <f t="shared" si="115"/>
        <v/>
      </c>
    </row>
    <row r="574" spans="1:30" x14ac:dyDescent="0.25">
      <c r="A574" s="65" t="str">
        <f t="shared" si="107"/>
        <v/>
      </c>
      <c r="B574" s="65" t="str">
        <f t="shared" si="108"/>
        <v/>
      </c>
      <c r="C574" s="103">
        <v>573</v>
      </c>
      <c r="D574" s="99"/>
      <c r="E574" s="100">
        <f t="shared" si="116"/>
        <v>1</v>
      </c>
      <c r="F574" s="100"/>
      <c r="G574" s="100"/>
      <c r="H574" s="107" t="str">
        <f t="shared" si="111"/>
        <v/>
      </c>
      <c r="I574" s="108" t="str">
        <f>IF(D574="","",VLOOKUP(D574,ENTRANTS!$A$1:$H$1000,2,0))</f>
        <v/>
      </c>
      <c r="J574" s="108" t="str">
        <f>IF(D574="","",VLOOKUP(D574,ENTRANTS!$A$1:$H$1000,3,0))</f>
        <v/>
      </c>
      <c r="K574" s="103" t="str">
        <f>IF(D574="","",LEFT(VLOOKUP(D574,ENTRANTS!$A$1:$H$1000,5,0),1))</f>
        <v/>
      </c>
      <c r="L574" s="103" t="str">
        <f>IF(D574="","",COUNTIF($K$2:K574,K574))</f>
        <v/>
      </c>
      <c r="M574" s="103" t="str">
        <f>IF(D574="","",VLOOKUP(D574,ENTRANTS!$A$1:$H$1000,4,0))</f>
        <v/>
      </c>
      <c r="N574" s="103" t="str">
        <f>IF(D574="","",COUNTIF($M$2:M574,M574))</f>
        <v/>
      </c>
      <c r="O574" s="108" t="str">
        <f>IF(D574="","",VLOOKUP(D574,ENTRANTS!$A$1:$H$1000,6,0))</f>
        <v/>
      </c>
      <c r="P574" s="86" t="str">
        <f t="shared" si="112"/>
        <v/>
      </c>
      <c r="Q574" s="31"/>
      <c r="R574" s="3" t="str">
        <f t="shared" si="113"/>
        <v/>
      </c>
      <c r="S574" s="4" t="str">
        <f>IF(D574="","",COUNTIF($R$2:R574,R574))</f>
        <v/>
      </c>
      <c r="T574" s="5" t="str">
        <f t="shared" si="117"/>
        <v/>
      </c>
      <c r="U574" s="35" t="str">
        <f>IF(AND(S574=4,K574="M",NOT(O574="Unattached")),SUMIF(R$2:R574,R574,L$2:L574),"")</f>
        <v/>
      </c>
      <c r="V574" s="5" t="str">
        <f t="shared" si="118"/>
        <v/>
      </c>
      <c r="W574" s="35" t="str">
        <f>IF(AND(S574=3,K574="F",NOT(O574="Unattached")),SUMIF(R$2:R574,R574,L$2:L574),"")</f>
        <v/>
      </c>
      <c r="X574" s="6" t="str">
        <f t="shared" si="109"/>
        <v/>
      </c>
      <c r="Y574" s="6" t="str">
        <f t="shared" si="114"/>
        <v/>
      </c>
      <c r="Z574" s="33" t="str">
        <f t="shared" si="110"/>
        <v xml:space="preserve"> </v>
      </c>
      <c r="AA574" s="33" t="str">
        <f>IF(K574="M",IF(S574&lt;&gt;4,"",VLOOKUP(CONCATENATE(R574," ",(S574-3)),$Z$2:AD574,5,0)),IF(S574&lt;&gt;3,"",VLOOKUP(CONCATENATE(R574," ",(S574-2)),$Z$2:AD574,5,0)))</f>
        <v/>
      </c>
      <c r="AB574" s="33" t="str">
        <f>IF(K574="M",IF(S574&lt;&gt;4,"",VLOOKUP(CONCATENATE(R574," ",(S574-2)),$Z$2:AD574,5,0)),IF(S574&lt;&gt;3,"",VLOOKUP(CONCATENATE(R574," ",(S574-1)),$Z$2:AD574,5,0)))</f>
        <v/>
      </c>
      <c r="AC574" s="33" t="str">
        <f>IF(K574="M",IF(S574&lt;&gt;4,"",VLOOKUP(CONCATENATE(R574," ",(S574-1)),$Z$2:AD574,5,0)),IF(S574&lt;&gt;3,"",VLOOKUP(CONCATENATE(R574," ",(S574)),$Z$2:AD574,5,0)))</f>
        <v/>
      </c>
      <c r="AD574" s="33" t="str">
        <f t="shared" si="115"/>
        <v/>
      </c>
    </row>
    <row r="575" spans="1:30" x14ac:dyDescent="0.25">
      <c r="A575" s="65" t="str">
        <f t="shared" si="107"/>
        <v/>
      </c>
      <c r="B575" s="65" t="str">
        <f t="shared" si="108"/>
        <v/>
      </c>
      <c r="C575" s="103">
        <v>574</v>
      </c>
      <c r="D575" s="99"/>
      <c r="E575" s="100">
        <f t="shared" si="116"/>
        <v>1</v>
      </c>
      <c r="F575" s="100"/>
      <c r="G575" s="100"/>
      <c r="H575" s="107" t="str">
        <f t="shared" si="111"/>
        <v/>
      </c>
      <c r="I575" s="108" t="str">
        <f>IF(D575="","",VLOOKUP(D575,ENTRANTS!$A$1:$H$1000,2,0))</f>
        <v/>
      </c>
      <c r="J575" s="108" t="str">
        <f>IF(D575="","",VLOOKUP(D575,ENTRANTS!$A$1:$H$1000,3,0))</f>
        <v/>
      </c>
      <c r="K575" s="103" t="str">
        <f>IF(D575="","",LEFT(VLOOKUP(D575,ENTRANTS!$A$1:$H$1000,5,0),1))</f>
        <v/>
      </c>
      <c r="L575" s="103" t="str">
        <f>IF(D575="","",COUNTIF($K$2:K575,K575))</f>
        <v/>
      </c>
      <c r="M575" s="103" t="str">
        <f>IF(D575="","",VLOOKUP(D575,ENTRANTS!$A$1:$H$1000,4,0))</f>
        <v/>
      </c>
      <c r="N575" s="103" t="str">
        <f>IF(D575="","",COUNTIF($M$2:M575,M575))</f>
        <v/>
      </c>
      <c r="O575" s="108" t="str">
        <f>IF(D575="","",VLOOKUP(D575,ENTRANTS!$A$1:$H$1000,6,0))</f>
        <v/>
      </c>
      <c r="P575" s="86" t="str">
        <f t="shared" si="112"/>
        <v/>
      </c>
      <c r="Q575" s="31"/>
      <c r="R575" s="3" t="str">
        <f t="shared" si="113"/>
        <v/>
      </c>
      <c r="S575" s="4" t="str">
        <f>IF(D575="","",COUNTIF($R$2:R575,R575))</f>
        <v/>
      </c>
      <c r="T575" s="5" t="str">
        <f t="shared" si="117"/>
        <v/>
      </c>
      <c r="U575" s="35" t="str">
        <f>IF(AND(S575=4,K575="M",NOT(O575="Unattached")),SUMIF(R$2:R575,R575,L$2:L575),"")</f>
        <v/>
      </c>
      <c r="V575" s="5" t="str">
        <f t="shared" si="118"/>
        <v/>
      </c>
      <c r="W575" s="35" t="str">
        <f>IF(AND(S575=3,K575="F",NOT(O575="Unattached")),SUMIF(R$2:R575,R575,L$2:L575),"")</f>
        <v/>
      </c>
      <c r="X575" s="6" t="str">
        <f t="shared" si="109"/>
        <v/>
      </c>
      <c r="Y575" s="6" t="str">
        <f t="shared" si="114"/>
        <v/>
      </c>
      <c r="Z575" s="33" t="str">
        <f t="shared" si="110"/>
        <v xml:space="preserve"> </v>
      </c>
      <c r="AA575" s="33" t="str">
        <f>IF(K575="M",IF(S575&lt;&gt;4,"",VLOOKUP(CONCATENATE(R575," ",(S575-3)),$Z$2:AD575,5,0)),IF(S575&lt;&gt;3,"",VLOOKUP(CONCATENATE(R575," ",(S575-2)),$Z$2:AD575,5,0)))</f>
        <v/>
      </c>
      <c r="AB575" s="33" t="str">
        <f>IF(K575="M",IF(S575&lt;&gt;4,"",VLOOKUP(CONCATENATE(R575," ",(S575-2)),$Z$2:AD575,5,0)),IF(S575&lt;&gt;3,"",VLOOKUP(CONCATENATE(R575," ",(S575-1)),$Z$2:AD575,5,0)))</f>
        <v/>
      </c>
      <c r="AC575" s="33" t="str">
        <f>IF(K575="M",IF(S575&lt;&gt;4,"",VLOOKUP(CONCATENATE(R575," ",(S575-1)),$Z$2:AD575,5,0)),IF(S575&lt;&gt;3,"",VLOOKUP(CONCATENATE(R575," ",(S575)),$Z$2:AD575,5,0)))</f>
        <v/>
      </c>
      <c r="AD575" s="33" t="str">
        <f t="shared" si="115"/>
        <v/>
      </c>
    </row>
    <row r="576" spans="1:30" x14ac:dyDescent="0.25">
      <c r="A576" s="65" t="str">
        <f t="shared" si="107"/>
        <v/>
      </c>
      <c r="B576" s="65" t="str">
        <f t="shared" si="108"/>
        <v/>
      </c>
      <c r="C576" s="103">
        <v>575</v>
      </c>
      <c r="D576" s="99"/>
      <c r="E576" s="100">
        <f t="shared" si="116"/>
        <v>1</v>
      </c>
      <c r="F576" s="100"/>
      <c r="G576" s="100"/>
      <c r="H576" s="107" t="str">
        <f t="shared" si="111"/>
        <v/>
      </c>
      <c r="I576" s="108" t="str">
        <f>IF(D576="","",VLOOKUP(D576,ENTRANTS!$A$1:$H$1000,2,0))</f>
        <v/>
      </c>
      <c r="J576" s="108" t="str">
        <f>IF(D576="","",VLOOKUP(D576,ENTRANTS!$A$1:$H$1000,3,0))</f>
        <v/>
      </c>
      <c r="K576" s="103" t="str">
        <f>IF(D576="","",LEFT(VLOOKUP(D576,ENTRANTS!$A$1:$H$1000,5,0),1))</f>
        <v/>
      </c>
      <c r="L576" s="103" t="str">
        <f>IF(D576="","",COUNTIF($K$2:K576,K576))</f>
        <v/>
      </c>
      <c r="M576" s="103" t="str">
        <f>IF(D576="","",VLOOKUP(D576,ENTRANTS!$A$1:$H$1000,4,0))</f>
        <v/>
      </c>
      <c r="N576" s="103" t="str">
        <f>IF(D576="","",COUNTIF($M$2:M576,M576))</f>
        <v/>
      </c>
      <c r="O576" s="108" t="str">
        <f>IF(D576="","",VLOOKUP(D576,ENTRANTS!$A$1:$H$1000,6,0))</f>
        <v/>
      </c>
      <c r="P576" s="86" t="str">
        <f t="shared" si="112"/>
        <v/>
      </c>
      <c r="Q576" s="31"/>
      <c r="R576" s="3" t="str">
        <f t="shared" si="113"/>
        <v/>
      </c>
      <c r="S576" s="4" t="str">
        <f>IF(D576="","",COUNTIF($R$2:R576,R576))</f>
        <v/>
      </c>
      <c r="T576" s="5" t="str">
        <f t="shared" si="117"/>
        <v/>
      </c>
      <c r="U576" s="35" t="str">
        <f>IF(AND(S576=4,K576="M",NOT(O576="Unattached")),SUMIF(R$2:R576,R576,L$2:L576),"")</f>
        <v/>
      </c>
      <c r="V576" s="5" t="str">
        <f t="shared" si="118"/>
        <v/>
      </c>
      <c r="W576" s="35" t="str">
        <f>IF(AND(S576=3,K576="F",NOT(O576="Unattached")),SUMIF(R$2:R576,R576,L$2:L576),"")</f>
        <v/>
      </c>
      <c r="X576" s="6" t="str">
        <f t="shared" si="109"/>
        <v/>
      </c>
      <c r="Y576" s="6" t="str">
        <f t="shared" si="114"/>
        <v/>
      </c>
      <c r="Z576" s="33" t="str">
        <f t="shared" si="110"/>
        <v xml:space="preserve"> </v>
      </c>
      <c r="AA576" s="33" t="str">
        <f>IF(K576="M",IF(S576&lt;&gt;4,"",VLOOKUP(CONCATENATE(R576," ",(S576-3)),$Z$2:AD576,5,0)),IF(S576&lt;&gt;3,"",VLOOKUP(CONCATENATE(R576," ",(S576-2)),$Z$2:AD576,5,0)))</f>
        <v/>
      </c>
      <c r="AB576" s="33" t="str">
        <f>IF(K576="M",IF(S576&lt;&gt;4,"",VLOOKUP(CONCATENATE(R576," ",(S576-2)),$Z$2:AD576,5,0)),IF(S576&lt;&gt;3,"",VLOOKUP(CONCATENATE(R576," ",(S576-1)),$Z$2:AD576,5,0)))</f>
        <v/>
      </c>
      <c r="AC576" s="33" t="str">
        <f>IF(K576="M",IF(S576&lt;&gt;4,"",VLOOKUP(CONCATENATE(R576," ",(S576-1)),$Z$2:AD576,5,0)),IF(S576&lt;&gt;3,"",VLOOKUP(CONCATENATE(R576," ",(S576)),$Z$2:AD576,5,0)))</f>
        <v/>
      </c>
      <c r="AD576" s="33" t="str">
        <f t="shared" si="115"/>
        <v/>
      </c>
    </row>
    <row r="577" spans="1:30" x14ac:dyDescent="0.25">
      <c r="A577" s="65" t="str">
        <f t="shared" si="107"/>
        <v/>
      </c>
      <c r="B577" s="65" t="str">
        <f t="shared" si="108"/>
        <v/>
      </c>
      <c r="C577" s="103">
        <v>576</v>
      </c>
      <c r="D577" s="99"/>
      <c r="E577" s="100">
        <f t="shared" si="116"/>
        <v>1</v>
      </c>
      <c r="F577" s="100"/>
      <c r="G577" s="100"/>
      <c r="H577" s="107" t="str">
        <f t="shared" si="111"/>
        <v/>
      </c>
      <c r="I577" s="108" t="str">
        <f>IF(D577="","",VLOOKUP(D577,ENTRANTS!$A$1:$H$1000,2,0))</f>
        <v/>
      </c>
      <c r="J577" s="108" t="str">
        <f>IF(D577="","",VLOOKUP(D577,ENTRANTS!$A$1:$H$1000,3,0))</f>
        <v/>
      </c>
      <c r="K577" s="103" t="str">
        <f>IF(D577="","",LEFT(VLOOKUP(D577,ENTRANTS!$A$1:$H$1000,5,0),1))</f>
        <v/>
      </c>
      <c r="L577" s="103" t="str">
        <f>IF(D577="","",COUNTIF($K$2:K577,K577))</f>
        <v/>
      </c>
      <c r="M577" s="103" t="str">
        <f>IF(D577="","",VLOOKUP(D577,ENTRANTS!$A$1:$H$1000,4,0))</f>
        <v/>
      </c>
      <c r="N577" s="103" t="str">
        <f>IF(D577="","",COUNTIF($M$2:M577,M577))</f>
        <v/>
      </c>
      <c r="O577" s="108" t="str">
        <f>IF(D577="","",VLOOKUP(D577,ENTRANTS!$A$1:$H$1000,6,0))</f>
        <v/>
      </c>
      <c r="P577" s="86" t="str">
        <f t="shared" si="112"/>
        <v/>
      </c>
      <c r="Q577" s="31"/>
      <c r="R577" s="3" t="str">
        <f t="shared" si="113"/>
        <v/>
      </c>
      <c r="S577" s="4" t="str">
        <f>IF(D577="","",COUNTIF($R$2:R577,R577))</f>
        <v/>
      </c>
      <c r="T577" s="5" t="str">
        <f t="shared" si="117"/>
        <v/>
      </c>
      <c r="U577" s="35" t="str">
        <f>IF(AND(S577=4,K577="M",NOT(O577="Unattached")),SUMIF(R$2:R577,R577,L$2:L577),"")</f>
        <v/>
      </c>
      <c r="V577" s="5" t="str">
        <f t="shared" si="118"/>
        <v/>
      </c>
      <c r="W577" s="35" t="str">
        <f>IF(AND(S577=3,K577="F",NOT(O577="Unattached")),SUMIF(R$2:R577,R577,L$2:L577),"")</f>
        <v/>
      </c>
      <c r="X577" s="6" t="str">
        <f t="shared" si="109"/>
        <v/>
      </c>
      <c r="Y577" s="6" t="str">
        <f t="shared" si="114"/>
        <v/>
      </c>
      <c r="Z577" s="33" t="str">
        <f t="shared" si="110"/>
        <v xml:space="preserve"> </v>
      </c>
      <c r="AA577" s="33" t="str">
        <f>IF(K577="M",IF(S577&lt;&gt;4,"",VLOOKUP(CONCATENATE(R577," ",(S577-3)),$Z$2:AD577,5,0)),IF(S577&lt;&gt;3,"",VLOOKUP(CONCATENATE(R577," ",(S577-2)),$Z$2:AD577,5,0)))</f>
        <v/>
      </c>
      <c r="AB577" s="33" t="str">
        <f>IF(K577="M",IF(S577&lt;&gt;4,"",VLOOKUP(CONCATENATE(R577," ",(S577-2)),$Z$2:AD577,5,0)),IF(S577&lt;&gt;3,"",VLOOKUP(CONCATENATE(R577," ",(S577-1)),$Z$2:AD577,5,0)))</f>
        <v/>
      </c>
      <c r="AC577" s="33" t="str">
        <f>IF(K577="M",IF(S577&lt;&gt;4,"",VLOOKUP(CONCATENATE(R577," ",(S577-1)),$Z$2:AD577,5,0)),IF(S577&lt;&gt;3,"",VLOOKUP(CONCATENATE(R577," ",(S577)),$Z$2:AD577,5,0)))</f>
        <v/>
      </c>
      <c r="AD577" s="33" t="str">
        <f t="shared" si="115"/>
        <v/>
      </c>
    </row>
    <row r="578" spans="1:30" x14ac:dyDescent="0.25">
      <c r="A578" s="65" t="str">
        <f t="shared" ref="A578:A641" si="119">IF(C578&lt;1,"",CONCATENATE(K578,L578))</f>
        <v/>
      </c>
      <c r="B578" s="65" t="str">
        <f t="shared" ref="B578:B641" si="120">IF(C578&lt;1,"",CONCATENATE(M578,N578))</f>
        <v/>
      </c>
      <c r="C578" s="103">
        <v>577</v>
      </c>
      <c r="D578" s="99"/>
      <c r="E578" s="100">
        <f t="shared" si="116"/>
        <v>1</v>
      </c>
      <c r="F578" s="100"/>
      <c r="G578" s="100"/>
      <c r="H578" s="107" t="str">
        <f t="shared" si="111"/>
        <v/>
      </c>
      <c r="I578" s="108" t="str">
        <f>IF(D578="","",VLOOKUP(D578,ENTRANTS!$A$1:$H$1000,2,0))</f>
        <v/>
      </c>
      <c r="J578" s="108" t="str">
        <f>IF(D578="","",VLOOKUP(D578,ENTRANTS!$A$1:$H$1000,3,0))</f>
        <v/>
      </c>
      <c r="K578" s="103" t="str">
        <f>IF(D578="","",LEFT(VLOOKUP(D578,ENTRANTS!$A$1:$H$1000,5,0),1))</f>
        <v/>
      </c>
      <c r="L578" s="103" t="str">
        <f>IF(D578="","",COUNTIF($K$2:K578,K578))</f>
        <v/>
      </c>
      <c r="M578" s="103" t="str">
        <f>IF(D578="","",VLOOKUP(D578,ENTRANTS!$A$1:$H$1000,4,0))</f>
        <v/>
      </c>
      <c r="N578" s="103" t="str">
        <f>IF(D578="","",COUNTIF($M$2:M578,M578))</f>
        <v/>
      </c>
      <c r="O578" s="108" t="str">
        <f>IF(D578="","",VLOOKUP(D578,ENTRANTS!$A$1:$H$1000,6,0))</f>
        <v/>
      </c>
      <c r="P578" s="86" t="str">
        <f t="shared" si="112"/>
        <v/>
      </c>
      <c r="Q578" s="31"/>
      <c r="R578" s="3" t="str">
        <f t="shared" si="113"/>
        <v/>
      </c>
      <c r="S578" s="4" t="str">
        <f>IF(D578="","",COUNTIF($R$2:R578,R578))</f>
        <v/>
      </c>
      <c r="T578" s="5" t="str">
        <f t="shared" si="117"/>
        <v/>
      </c>
      <c r="U578" s="35" t="str">
        <f>IF(AND(S578=4,K578="M",NOT(O578="Unattached")),SUMIF(R$2:R578,R578,L$2:L578),"")</f>
        <v/>
      </c>
      <c r="V578" s="5" t="str">
        <f t="shared" si="118"/>
        <v/>
      </c>
      <c r="W578" s="35" t="str">
        <f>IF(AND(S578=3,K578="F",NOT(O578="Unattached")),SUMIF(R$2:R578,R578,L$2:L578),"")</f>
        <v/>
      </c>
      <c r="X578" s="6" t="str">
        <f t="shared" ref="X578:X641" si="121">IF(AND(O578&lt;&gt;"Unattached",OR(T578&lt;&gt;"",V578&lt;&gt;"")),O578,"")</f>
        <v/>
      </c>
      <c r="Y578" s="6" t="str">
        <f t="shared" si="114"/>
        <v/>
      </c>
      <c r="Z578" s="33" t="str">
        <f t="shared" ref="Z578:Z641" si="122">CONCATENATE(R578," ",S578)</f>
        <v xml:space="preserve"> </v>
      </c>
      <c r="AA578" s="33" t="str">
        <f>IF(K578="M",IF(S578&lt;&gt;4,"",VLOOKUP(CONCATENATE(R578," ",(S578-3)),$Z$2:AD578,5,0)),IF(S578&lt;&gt;3,"",VLOOKUP(CONCATENATE(R578," ",(S578-2)),$Z$2:AD578,5,0)))</f>
        <v/>
      </c>
      <c r="AB578" s="33" t="str">
        <f>IF(K578="M",IF(S578&lt;&gt;4,"",VLOOKUP(CONCATENATE(R578," ",(S578-2)),$Z$2:AD578,5,0)),IF(S578&lt;&gt;3,"",VLOOKUP(CONCATENATE(R578," ",(S578-1)),$Z$2:AD578,5,0)))</f>
        <v/>
      </c>
      <c r="AC578" s="33" t="str">
        <f>IF(K578="M",IF(S578&lt;&gt;4,"",VLOOKUP(CONCATENATE(R578," ",(S578-1)),$Z$2:AD578,5,0)),IF(S578&lt;&gt;3,"",VLOOKUP(CONCATENATE(R578," ",(S578)),$Z$2:AD578,5,0)))</f>
        <v/>
      </c>
      <c r="AD578" s="33" t="str">
        <f t="shared" si="115"/>
        <v/>
      </c>
    </row>
    <row r="579" spans="1:30" x14ac:dyDescent="0.25">
      <c r="A579" s="65" t="str">
        <f t="shared" si="119"/>
        <v/>
      </c>
      <c r="B579" s="65" t="str">
        <f t="shared" si="120"/>
        <v/>
      </c>
      <c r="C579" s="103">
        <v>578</v>
      </c>
      <c r="D579" s="99"/>
      <c r="E579" s="100">
        <f t="shared" si="116"/>
        <v>1</v>
      </c>
      <c r="F579" s="100"/>
      <c r="G579" s="100"/>
      <c r="H579" s="107" t="str">
        <f t="shared" ref="H579:H642" si="123">IF(D579="","",($E579+$F579/60+$G579/3600)/24)</f>
        <v/>
      </c>
      <c r="I579" s="108" t="str">
        <f>IF(D579="","",VLOOKUP(D579,ENTRANTS!$A$1:$H$1000,2,0))</f>
        <v/>
      </c>
      <c r="J579" s="108" t="str">
        <f>IF(D579="","",VLOOKUP(D579,ENTRANTS!$A$1:$H$1000,3,0))</f>
        <v/>
      </c>
      <c r="K579" s="103" t="str">
        <f>IF(D579="","",LEFT(VLOOKUP(D579,ENTRANTS!$A$1:$H$1000,5,0),1))</f>
        <v/>
      </c>
      <c r="L579" s="103" t="str">
        <f>IF(D579="","",COUNTIF($K$2:K579,K579))</f>
        <v/>
      </c>
      <c r="M579" s="103" t="str">
        <f>IF(D579="","",VLOOKUP(D579,ENTRANTS!$A$1:$H$1000,4,0))</f>
        <v/>
      </c>
      <c r="N579" s="103" t="str">
        <f>IF(D579="","",COUNTIF($M$2:M579,M579))</f>
        <v/>
      </c>
      <c r="O579" s="108" t="str">
        <f>IF(D579="","",VLOOKUP(D579,ENTRANTS!$A$1:$H$1000,6,0))</f>
        <v/>
      </c>
      <c r="P579" s="86" t="str">
        <f t="shared" ref="P579:P642" si="124">IF(D579&lt;1,"",IF(COUNTIF($D$2:$D$501,D579)=1,"","DUPLICATE"))</f>
        <v/>
      </c>
      <c r="Q579" s="31"/>
      <c r="R579" s="3" t="str">
        <f t="shared" ref="R579:R642" si="125">IF(D579="","",CONCATENATE(K579," ",O579))</f>
        <v/>
      </c>
      <c r="S579" s="4" t="str">
        <f>IF(D579="","",COUNTIF($R$2:R579,R579))</f>
        <v/>
      </c>
      <c r="T579" s="5" t="str">
        <f t="shared" si="117"/>
        <v/>
      </c>
      <c r="U579" s="35" t="str">
        <f>IF(AND(S579=4,K579="M",NOT(O579="Unattached")),SUMIF(R$2:R579,R579,L$2:L579),"")</f>
        <v/>
      </c>
      <c r="V579" s="5" t="str">
        <f t="shared" si="118"/>
        <v/>
      </c>
      <c r="W579" s="35" t="str">
        <f>IF(AND(S579=3,K579="F",NOT(O579="Unattached")),SUMIF(R$2:R579,R579,L$2:L579),"")</f>
        <v/>
      </c>
      <c r="X579" s="6" t="str">
        <f t="shared" si="121"/>
        <v/>
      </c>
      <c r="Y579" s="6" t="str">
        <f t="shared" ref="Y579:Y642" si="126">IF(X579="","",IF(K579="M",CONCATENATE(X579," (",AA579,", ",AB579,", ",AC579,", ",AD579,")"),CONCATENATE(X579," (",AA579,", ",AB579,", ",AC579,")")))</f>
        <v/>
      </c>
      <c r="Z579" s="33" t="str">
        <f t="shared" si="122"/>
        <v xml:space="preserve"> </v>
      </c>
      <c r="AA579" s="33" t="str">
        <f>IF(K579="M",IF(S579&lt;&gt;4,"",VLOOKUP(CONCATENATE(R579," ",(S579-3)),$Z$2:AD579,5,0)),IF(S579&lt;&gt;3,"",VLOOKUP(CONCATENATE(R579," ",(S579-2)),$Z$2:AD579,5,0)))</f>
        <v/>
      </c>
      <c r="AB579" s="33" t="str">
        <f>IF(K579="M",IF(S579&lt;&gt;4,"",VLOOKUP(CONCATENATE(R579," ",(S579-2)),$Z$2:AD579,5,0)),IF(S579&lt;&gt;3,"",VLOOKUP(CONCATENATE(R579," ",(S579-1)),$Z$2:AD579,5,0)))</f>
        <v/>
      </c>
      <c r="AC579" s="33" t="str">
        <f>IF(K579="M",IF(S579&lt;&gt;4,"",VLOOKUP(CONCATENATE(R579," ",(S579-1)),$Z$2:AD579,5,0)),IF(S579&lt;&gt;3,"",VLOOKUP(CONCATENATE(R579," ",(S579)),$Z$2:AD579,5,0)))</f>
        <v/>
      </c>
      <c r="AD579" s="33" t="str">
        <f t="shared" ref="AD579:AD642" si="127">IF(AND(O579&lt;&gt;"Unattached",S579&lt;=4),CONCATENATE(I579," ",J579),"")</f>
        <v/>
      </c>
    </row>
    <row r="580" spans="1:30" x14ac:dyDescent="0.25">
      <c r="A580" s="65" t="str">
        <f t="shared" si="119"/>
        <v/>
      </c>
      <c r="B580" s="65" t="str">
        <f t="shared" si="120"/>
        <v/>
      </c>
      <c r="C580" s="103">
        <v>579</v>
      </c>
      <c r="D580" s="99"/>
      <c r="E580" s="100">
        <f t="shared" ref="E580:E643" si="128">E579</f>
        <v>1</v>
      </c>
      <c r="F580" s="100"/>
      <c r="G580" s="100"/>
      <c r="H580" s="107" t="str">
        <f t="shared" si="123"/>
        <v/>
      </c>
      <c r="I580" s="108" t="str">
        <f>IF(D580="","",VLOOKUP(D580,ENTRANTS!$A$1:$H$1000,2,0))</f>
        <v/>
      </c>
      <c r="J580" s="108" t="str">
        <f>IF(D580="","",VLOOKUP(D580,ENTRANTS!$A$1:$H$1000,3,0))</f>
        <v/>
      </c>
      <c r="K580" s="103" t="str">
        <f>IF(D580="","",LEFT(VLOOKUP(D580,ENTRANTS!$A$1:$H$1000,5,0),1))</f>
        <v/>
      </c>
      <c r="L580" s="103" t="str">
        <f>IF(D580="","",COUNTIF($K$2:K580,K580))</f>
        <v/>
      </c>
      <c r="M580" s="103" t="str">
        <f>IF(D580="","",VLOOKUP(D580,ENTRANTS!$A$1:$H$1000,4,0))</f>
        <v/>
      </c>
      <c r="N580" s="103" t="str">
        <f>IF(D580="","",COUNTIF($M$2:M580,M580))</f>
        <v/>
      </c>
      <c r="O580" s="108" t="str">
        <f>IF(D580="","",VLOOKUP(D580,ENTRANTS!$A$1:$H$1000,6,0))</f>
        <v/>
      </c>
      <c r="P580" s="86" t="str">
        <f t="shared" si="124"/>
        <v/>
      </c>
      <c r="Q580" s="31"/>
      <c r="R580" s="3" t="str">
        <f t="shared" si="125"/>
        <v/>
      </c>
      <c r="S580" s="4" t="str">
        <f>IF(D580="","",COUNTIF($R$2:R580,R580))</f>
        <v/>
      </c>
      <c r="T580" s="5" t="str">
        <f t="shared" si="117"/>
        <v/>
      </c>
      <c r="U580" s="35" t="str">
        <f>IF(AND(S580=4,K580="M",NOT(O580="Unattached")),SUMIF(R$2:R580,R580,L$2:L580),"")</f>
        <v/>
      </c>
      <c r="V580" s="5" t="str">
        <f t="shared" si="118"/>
        <v/>
      </c>
      <c r="W580" s="35" t="str">
        <f>IF(AND(S580=3,K580="F",NOT(O580="Unattached")),SUMIF(R$2:R580,R580,L$2:L580),"")</f>
        <v/>
      </c>
      <c r="X580" s="6" t="str">
        <f t="shared" si="121"/>
        <v/>
      </c>
      <c r="Y580" s="6" t="str">
        <f t="shared" si="126"/>
        <v/>
      </c>
      <c r="Z580" s="33" t="str">
        <f t="shared" si="122"/>
        <v xml:space="preserve"> </v>
      </c>
      <c r="AA580" s="33" t="str">
        <f>IF(K580="M",IF(S580&lt;&gt;4,"",VLOOKUP(CONCATENATE(R580," ",(S580-3)),$Z$2:AD580,5,0)),IF(S580&lt;&gt;3,"",VLOOKUP(CONCATENATE(R580," ",(S580-2)),$Z$2:AD580,5,0)))</f>
        <v/>
      </c>
      <c r="AB580" s="33" t="str">
        <f>IF(K580="M",IF(S580&lt;&gt;4,"",VLOOKUP(CONCATENATE(R580," ",(S580-2)),$Z$2:AD580,5,0)),IF(S580&lt;&gt;3,"",VLOOKUP(CONCATENATE(R580," ",(S580-1)),$Z$2:AD580,5,0)))</f>
        <v/>
      </c>
      <c r="AC580" s="33" t="str">
        <f>IF(K580="M",IF(S580&lt;&gt;4,"",VLOOKUP(CONCATENATE(R580," ",(S580-1)),$Z$2:AD580,5,0)),IF(S580&lt;&gt;3,"",VLOOKUP(CONCATENATE(R580," ",(S580)),$Z$2:AD580,5,0)))</f>
        <v/>
      </c>
      <c r="AD580" s="33" t="str">
        <f t="shared" si="127"/>
        <v/>
      </c>
    </row>
    <row r="581" spans="1:30" x14ac:dyDescent="0.25">
      <c r="A581" s="65" t="str">
        <f t="shared" si="119"/>
        <v/>
      </c>
      <c r="B581" s="65" t="str">
        <f t="shared" si="120"/>
        <v/>
      </c>
      <c r="C581" s="103">
        <v>580</v>
      </c>
      <c r="D581" s="99"/>
      <c r="E581" s="100">
        <f t="shared" si="128"/>
        <v>1</v>
      </c>
      <c r="F581" s="100"/>
      <c r="G581" s="100"/>
      <c r="H581" s="107" t="str">
        <f t="shared" si="123"/>
        <v/>
      </c>
      <c r="I581" s="108" t="str">
        <f>IF(D581="","",VLOOKUP(D581,ENTRANTS!$A$1:$H$1000,2,0))</f>
        <v/>
      </c>
      <c r="J581" s="108" t="str">
        <f>IF(D581="","",VLOOKUP(D581,ENTRANTS!$A$1:$H$1000,3,0))</f>
        <v/>
      </c>
      <c r="K581" s="103" t="str">
        <f>IF(D581="","",LEFT(VLOOKUP(D581,ENTRANTS!$A$1:$H$1000,5,0),1))</f>
        <v/>
      </c>
      <c r="L581" s="103" t="str">
        <f>IF(D581="","",COUNTIF($K$2:K581,K581))</f>
        <v/>
      </c>
      <c r="M581" s="103" t="str">
        <f>IF(D581="","",VLOOKUP(D581,ENTRANTS!$A$1:$H$1000,4,0))</f>
        <v/>
      </c>
      <c r="N581" s="103" t="str">
        <f>IF(D581="","",COUNTIF($M$2:M581,M581))</f>
        <v/>
      </c>
      <c r="O581" s="108" t="str">
        <f>IF(D581="","",VLOOKUP(D581,ENTRANTS!$A$1:$H$1000,6,0))</f>
        <v/>
      </c>
      <c r="P581" s="86" t="str">
        <f t="shared" si="124"/>
        <v/>
      </c>
      <c r="Q581" s="31"/>
      <c r="R581" s="3" t="str">
        <f t="shared" si="125"/>
        <v/>
      </c>
      <c r="S581" s="4" t="str">
        <f>IF(D581="","",COUNTIF($R$2:R581,R581))</f>
        <v/>
      </c>
      <c r="T581" s="5" t="str">
        <f t="shared" si="117"/>
        <v/>
      </c>
      <c r="U581" s="35" t="str">
        <f>IF(AND(S581=4,K581="M",NOT(O581="Unattached")),SUMIF(R$2:R581,R581,L$2:L581),"")</f>
        <v/>
      </c>
      <c r="V581" s="5" t="str">
        <f t="shared" si="118"/>
        <v/>
      </c>
      <c r="W581" s="35" t="str">
        <f>IF(AND(S581=3,K581="F",NOT(O581="Unattached")),SUMIF(R$2:R581,R581,L$2:L581),"")</f>
        <v/>
      </c>
      <c r="X581" s="6" t="str">
        <f t="shared" si="121"/>
        <v/>
      </c>
      <c r="Y581" s="6" t="str">
        <f t="shared" si="126"/>
        <v/>
      </c>
      <c r="Z581" s="33" t="str">
        <f t="shared" si="122"/>
        <v xml:space="preserve"> </v>
      </c>
      <c r="AA581" s="33" t="str">
        <f>IF(K581="M",IF(S581&lt;&gt;4,"",VLOOKUP(CONCATENATE(R581," ",(S581-3)),$Z$2:AD581,5,0)),IF(S581&lt;&gt;3,"",VLOOKUP(CONCATENATE(R581," ",(S581-2)),$Z$2:AD581,5,0)))</f>
        <v/>
      </c>
      <c r="AB581" s="33" t="str">
        <f>IF(K581="M",IF(S581&lt;&gt;4,"",VLOOKUP(CONCATENATE(R581," ",(S581-2)),$Z$2:AD581,5,0)),IF(S581&lt;&gt;3,"",VLOOKUP(CONCATENATE(R581," ",(S581-1)),$Z$2:AD581,5,0)))</f>
        <v/>
      </c>
      <c r="AC581" s="33" t="str">
        <f>IF(K581="M",IF(S581&lt;&gt;4,"",VLOOKUP(CONCATENATE(R581," ",(S581-1)),$Z$2:AD581,5,0)),IF(S581&lt;&gt;3,"",VLOOKUP(CONCATENATE(R581," ",(S581)),$Z$2:AD581,5,0)))</f>
        <v/>
      </c>
      <c r="AD581" s="33" t="str">
        <f t="shared" si="127"/>
        <v/>
      </c>
    </row>
    <row r="582" spans="1:30" x14ac:dyDescent="0.25">
      <c r="A582" s="65" t="str">
        <f t="shared" si="119"/>
        <v/>
      </c>
      <c r="B582" s="65" t="str">
        <f t="shared" si="120"/>
        <v/>
      </c>
      <c r="C582" s="103">
        <v>581</v>
      </c>
      <c r="D582" s="99"/>
      <c r="E582" s="100">
        <f t="shared" si="128"/>
        <v>1</v>
      </c>
      <c r="F582" s="100"/>
      <c r="G582" s="100"/>
      <c r="H582" s="107" t="str">
        <f t="shared" si="123"/>
        <v/>
      </c>
      <c r="I582" s="108" t="str">
        <f>IF(D582="","",VLOOKUP(D582,ENTRANTS!$A$1:$H$1000,2,0))</f>
        <v/>
      </c>
      <c r="J582" s="108" t="str">
        <f>IF(D582="","",VLOOKUP(D582,ENTRANTS!$A$1:$H$1000,3,0))</f>
        <v/>
      </c>
      <c r="K582" s="103" t="str">
        <f>IF(D582="","",LEFT(VLOOKUP(D582,ENTRANTS!$A$1:$H$1000,5,0),1))</f>
        <v/>
      </c>
      <c r="L582" s="103" t="str">
        <f>IF(D582="","",COUNTIF($K$2:K582,K582))</f>
        <v/>
      </c>
      <c r="M582" s="103" t="str">
        <f>IF(D582="","",VLOOKUP(D582,ENTRANTS!$A$1:$H$1000,4,0))</f>
        <v/>
      </c>
      <c r="N582" s="103" t="str">
        <f>IF(D582="","",COUNTIF($M$2:M582,M582))</f>
        <v/>
      </c>
      <c r="O582" s="108" t="str">
        <f>IF(D582="","",VLOOKUP(D582,ENTRANTS!$A$1:$H$1000,6,0))</f>
        <v/>
      </c>
      <c r="P582" s="86" t="str">
        <f t="shared" si="124"/>
        <v/>
      </c>
      <c r="Q582" s="31"/>
      <c r="R582" s="3" t="str">
        <f t="shared" si="125"/>
        <v/>
      </c>
      <c r="S582" s="4" t="str">
        <f>IF(D582="","",COUNTIF($R$2:R582,R582))</f>
        <v/>
      </c>
      <c r="T582" s="5" t="str">
        <f t="shared" si="117"/>
        <v/>
      </c>
      <c r="U582" s="35" t="str">
        <f>IF(AND(S582=4,K582="M",NOT(O582="Unattached")),SUMIF(R$2:R582,R582,L$2:L582),"")</f>
        <v/>
      </c>
      <c r="V582" s="5" t="str">
        <f t="shared" si="118"/>
        <v/>
      </c>
      <c r="W582" s="35" t="str">
        <f>IF(AND(S582=3,K582="F",NOT(O582="Unattached")),SUMIF(R$2:R582,R582,L$2:L582),"")</f>
        <v/>
      </c>
      <c r="X582" s="6" t="str">
        <f t="shared" si="121"/>
        <v/>
      </c>
      <c r="Y582" s="6" t="str">
        <f t="shared" si="126"/>
        <v/>
      </c>
      <c r="Z582" s="33" t="str">
        <f t="shared" si="122"/>
        <v xml:space="preserve"> </v>
      </c>
      <c r="AA582" s="33" t="str">
        <f>IF(K582="M",IF(S582&lt;&gt;4,"",VLOOKUP(CONCATENATE(R582," ",(S582-3)),$Z$2:AD582,5,0)),IF(S582&lt;&gt;3,"",VLOOKUP(CONCATENATE(R582," ",(S582-2)),$Z$2:AD582,5,0)))</f>
        <v/>
      </c>
      <c r="AB582" s="33" t="str">
        <f>IF(K582="M",IF(S582&lt;&gt;4,"",VLOOKUP(CONCATENATE(R582," ",(S582-2)),$Z$2:AD582,5,0)),IF(S582&lt;&gt;3,"",VLOOKUP(CONCATENATE(R582," ",(S582-1)),$Z$2:AD582,5,0)))</f>
        <v/>
      </c>
      <c r="AC582" s="33" t="str">
        <f>IF(K582="M",IF(S582&lt;&gt;4,"",VLOOKUP(CONCATENATE(R582," ",(S582-1)),$Z$2:AD582,5,0)),IF(S582&lt;&gt;3,"",VLOOKUP(CONCATENATE(R582," ",(S582)),$Z$2:AD582,5,0)))</f>
        <v/>
      </c>
      <c r="AD582" s="33" t="str">
        <f t="shared" si="127"/>
        <v/>
      </c>
    </row>
    <row r="583" spans="1:30" x14ac:dyDescent="0.25">
      <c r="A583" s="65" t="str">
        <f t="shared" si="119"/>
        <v/>
      </c>
      <c r="B583" s="65" t="str">
        <f t="shared" si="120"/>
        <v/>
      </c>
      <c r="C583" s="103">
        <v>582</v>
      </c>
      <c r="D583" s="99"/>
      <c r="E583" s="100">
        <f t="shared" si="128"/>
        <v>1</v>
      </c>
      <c r="F583" s="100"/>
      <c r="G583" s="100"/>
      <c r="H583" s="107" t="str">
        <f t="shared" si="123"/>
        <v/>
      </c>
      <c r="I583" s="108" t="str">
        <f>IF(D583="","",VLOOKUP(D583,ENTRANTS!$A$1:$H$1000,2,0))</f>
        <v/>
      </c>
      <c r="J583" s="108" t="str">
        <f>IF(D583="","",VLOOKUP(D583,ENTRANTS!$A$1:$H$1000,3,0))</f>
        <v/>
      </c>
      <c r="K583" s="103" t="str">
        <f>IF(D583="","",LEFT(VLOOKUP(D583,ENTRANTS!$A$1:$H$1000,5,0),1))</f>
        <v/>
      </c>
      <c r="L583" s="103" t="str">
        <f>IF(D583="","",COUNTIF($K$2:K583,K583))</f>
        <v/>
      </c>
      <c r="M583" s="103" t="str">
        <f>IF(D583="","",VLOOKUP(D583,ENTRANTS!$A$1:$H$1000,4,0))</f>
        <v/>
      </c>
      <c r="N583" s="103" t="str">
        <f>IF(D583="","",COUNTIF($M$2:M583,M583))</f>
        <v/>
      </c>
      <c r="O583" s="108" t="str">
        <f>IF(D583="","",VLOOKUP(D583,ENTRANTS!$A$1:$H$1000,6,0))</f>
        <v/>
      </c>
      <c r="P583" s="86" t="str">
        <f t="shared" si="124"/>
        <v/>
      </c>
      <c r="Q583" s="31"/>
      <c r="R583" s="3" t="str">
        <f t="shared" si="125"/>
        <v/>
      </c>
      <c r="S583" s="4" t="str">
        <f>IF(D583="","",COUNTIF($R$2:R583,R583))</f>
        <v/>
      </c>
      <c r="T583" s="5" t="str">
        <f t="shared" si="117"/>
        <v/>
      </c>
      <c r="U583" s="35" t="str">
        <f>IF(AND(S583=4,K583="M",NOT(O583="Unattached")),SUMIF(R$2:R583,R583,L$2:L583),"")</f>
        <v/>
      </c>
      <c r="V583" s="5" t="str">
        <f t="shared" si="118"/>
        <v/>
      </c>
      <c r="W583" s="35" t="str">
        <f>IF(AND(S583=3,K583="F",NOT(O583="Unattached")),SUMIF(R$2:R583,R583,L$2:L583),"")</f>
        <v/>
      </c>
      <c r="X583" s="6" t="str">
        <f t="shared" si="121"/>
        <v/>
      </c>
      <c r="Y583" s="6" t="str">
        <f t="shared" si="126"/>
        <v/>
      </c>
      <c r="Z583" s="33" t="str">
        <f t="shared" si="122"/>
        <v xml:space="preserve"> </v>
      </c>
      <c r="AA583" s="33" t="str">
        <f>IF(K583="M",IF(S583&lt;&gt;4,"",VLOOKUP(CONCATENATE(R583," ",(S583-3)),$Z$2:AD583,5,0)),IF(S583&lt;&gt;3,"",VLOOKUP(CONCATENATE(R583," ",(S583-2)),$Z$2:AD583,5,0)))</f>
        <v/>
      </c>
      <c r="AB583" s="33" t="str">
        <f>IF(K583="M",IF(S583&lt;&gt;4,"",VLOOKUP(CONCATENATE(R583," ",(S583-2)),$Z$2:AD583,5,0)),IF(S583&lt;&gt;3,"",VLOOKUP(CONCATENATE(R583," ",(S583-1)),$Z$2:AD583,5,0)))</f>
        <v/>
      </c>
      <c r="AC583" s="33" t="str">
        <f>IF(K583="M",IF(S583&lt;&gt;4,"",VLOOKUP(CONCATENATE(R583," ",(S583-1)),$Z$2:AD583,5,0)),IF(S583&lt;&gt;3,"",VLOOKUP(CONCATENATE(R583," ",(S583)),$Z$2:AD583,5,0)))</f>
        <v/>
      </c>
      <c r="AD583" s="33" t="str">
        <f t="shared" si="127"/>
        <v/>
      </c>
    </row>
    <row r="584" spans="1:30" x14ac:dyDescent="0.25">
      <c r="A584" s="65" t="str">
        <f t="shared" si="119"/>
        <v/>
      </c>
      <c r="B584" s="65" t="str">
        <f t="shared" si="120"/>
        <v/>
      </c>
      <c r="C584" s="103">
        <v>583</v>
      </c>
      <c r="D584" s="99"/>
      <c r="E584" s="100">
        <f t="shared" si="128"/>
        <v>1</v>
      </c>
      <c r="F584" s="100"/>
      <c r="G584" s="100"/>
      <c r="H584" s="107" t="str">
        <f t="shared" si="123"/>
        <v/>
      </c>
      <c r="I584" s="108" t="str">
        <f>IF(D584="","",VLOOKUP(D584,ENTRANTS!$A$1:$H$1000,2,0))</f>
        <v/>
      </c>
      <c r="J584" s="108" t="str">
        <f>IF(D584="","",VLOOKUP(D584,ENTRANTS!$A$1:$H$1000,3,0))</f>
        <v/>
      </c>
      <c r="K584" s="103" t="str">
        <f>IF(D584="","",LEFT(VLOOKUP(D584,ENTRANTS!$A$1:$H$1000,5,0),1))</f>
        <v/>
      </c>
      <c r="L584" s="103" t="str">
        <f>IF(D584="","",COUNTIF($K$2:K584,K584))</f>
        <v/>
      </c>
      <c r="M584" s="103" t="str">
        <f>IF(D584="","",VLOOKUP(D584,ENTRANTS!$A$1:$H$1000,4,0))</f>
        <v/>
      </c>
      <c r="N584" s="103" t="str">
        <f>IF(D584="","",COUNTIF($M$2:M584,M584))</f>
        <v/>
      </c>
      <c r="O584" s="108" t="str">
        <f>IF(D584="","",VLOOKUP(D584,ENTRANTS!$A$1:$H$1000,6,0))</f>
        <v/>
      </c>
      <c r="P584" s="86" t="str">
        <f t="shared" si="124"/>
        <v/>
      </c>
      <c r="Q584" s="31"/>
      <c r="R584" s="3" t="str">
        <f t="shared" si="125"/>
        <v/>
      </c>
      <c r="S584" s="4" t="str">
        <f>IF(D584="","",COUNTIF($R$2:R584,R584))</f>
        <v/>
      </c>
      <c r="T584" s="5" t="str">
        <f t="shared" si="117"/>
        <v/>
      </c>
      <c r="U584" s="35" t="str">
        <f>IF(AND(S584=4,K584="M",NOT(O584="Unattached")),SUMIF(R$2:R584,R584,L$2:L584),"")</f>
        <v/>
      </c>
      <c r="V584" s="5" t="str">
        <f t="shared" si="118"/>
        <v/>
      </c>
      <c r="W584" s="35" t="str">
        <f>IF(AND(S584=3,K584="F",NOT(O584="Unattached")),SUMIF(R$2:R584,R584,L$2:L584),"")</f>
        <v/>
      </c>
      <c r="X584" s="6" t="str">
        <f t="shared" si="121"/>
        <v/>
      </c>
      <c r="Y584" s="6" t="str">
        <f t="shared" si="126"/>
        <v/>
      </c>
      <c r="Z584" s="33" t="str">
        <f t="shared" si="122"/>
        <v xml:space="preserve"> </v>
      </c>
      <c r="AA584" s="33" t="str">
        <f>IF(K584="M",IF(S584&lt;&gt;4,"",VLOOKUP(CONCATENATE(R584," ",(S584-3)),$Z$2:AD584,5,0)),IF(S584&lt;&gt;3,"",VLOOKUP(CONCATENATE(R584," ",(S584-2)),$Z$2:AD584,5,0)))</f>
        <v/>
      </c>
      <c r="AB584" s="33" t="str">
        <f>IF(K584="M",IF(S584&lt;&gt;4,"",VLOOKUP(CONCATENATE(R584," ",(S584-2)),$Z$2:AD584,5,0)),IF(S584&lt;&gt;3,"",VLOOKUP(CONCATENATE(R584," ",(S584-1)),$Z$2:AD584,5,0)))</f>
        <v/>
      </c>
      <c r="AC584" s="33" t="str">
        <f>IF(K584="M",IF(S584&lt;&gt;4,"",VLOOKUP(CONCATENATE(R584," ",(S584-1)),$Z$2:AD584,5,0)),IF(S584&lt;&gt;3,"",VLOOKUP(CONCATENATE(R584," ",(S584)),$Z$2:AD584,5,0)))</f>
        <v/>
      </c>
      <c r="AD584" s="33" t="str">
        <f t="shared" si="127"/>
        <v/>
      </c>
    </row>
    <row r="585" spans="1:30" x14ac:dyDescent="0.25">
      <c r="A585" s="65" t="str">
        <f t="shared" si="119"/>
        <v/>
      </c>
      <c r="B585" s="65" t="str">
        <f t="shared" si="120"/>
        <v/>
      </c>
      <c r="C585" s="103">
        <v>584</v>
      </c>
      <c r="D585" s="99"/>
      <c r="E585" s="100">
        <f t="shared" si="128"/>
        <v>1</v>
      </c>
      <c r="F585" s="100"/>
      <c r="G585" s="100"/>
      <c r="H585" s="107" t="str">
        <f t="shared" si="123"/>
        <v/>
      </c>
      <c r="I585" s="108" t="str">
        <f>IF(D585="","",VLOOKUP(D585,ENTRANTS!$A$1:$H$1000,2,0))</f>
        <v/>
      </c>
      <c r="J585" s="108" t="str">
        <f>IF(D585="","",VLOOKUP(D585,ENTRANTS!$A$1:$H$1000,3,0))</f>
        <v/>
      </c>
      <c r="K585" s="103" t="str">
        <f>IF(D585="","",LEFT(VLOOKUP(D585,ENTRANTS!$A$1:$H$1000,5,0),1))</f>
        <v/>
      </c>
      <c r="L585" s="103" t="str">
        <f>IF(D585="","",COUNTIF($K$2:K585,K585))</f>
        <v/>
      </c>
      <c r="M585" s="103" t="str">
        <f>IF(D585="","",VLOOKUP(D585,ENTRANTS!$A$1:$H$1000,4,0))</f>
        <v/>
      </c>
      <c r="N585" s="103" t="str">
        <f>IF(D585="","",COUNTIF($M$2:M585,M585))</f>
        <v/>
      </c>
      <c r="O585" s="108" t="str">
        <f>IF(D585="","",VLOOKUP(D585,ENTRANTS!$A$1:$H$1000,6,0))</f>
        <v/>
      </c>
      <c r="P585" s="86" t="str">
        <f t="shared" si="124"/>
        <v/>
      </c>
      <c r="Q585" s="31"/>
      <c r="R585" s="3" t="str">
        <f t="shared" si="125"/>
        <v/>
      </c>
      <c r="S585" s="4" t="str">
        <f>IF(D585="","",COUNTIF($R$2:R585,R585))</f>
        <v/>
      </c>
      <c r="T585" s="5" t="str">
        <f t="shared" si="117"/>
        <v/>
      </c>
      <c r="U585" s="35" t="str">
        <f>IF(AND(S585=4,K585="M",NOT(O585="Unattached")),SUMIF(R$2:R585,R585,L$2:L585),"")</f>
        <v/>
      </c>
      <c r="V585" s="5" t="str">
        <f t="shared" si="118"/>
        <v/>
      </c>
      <c r="W585" s="35" t="str">
        <f>IF(AND(S585=3,K585="F",NOT(O585="Unattached")),SUMIF(R$2:R585,R585,L$2:L585),"")</f>
        <v/>
      </c>
      <c r="X585" s="6" t="str">
        <f t="shared" si="121"/>
        <v/>
      </c>
      <c r="Y585" s="6" t="str">
        <f t="shared" si="126"/>
        <v/>
      </c>
      <c r="Z585" s="33" t="str">
        <f t="shared" si="122"/>
        <v xml:space="preserve"> </v>
      </c>
      <c r="AA585" s="33" t="str">
        <f>IF(K585="M",IF(S585&lt;&gt;4,"",VLOOKUP(CONCATENATE(R585," ",(S585-3)),$Z$2:AD585,5,0)),IF(S585&lt;&gt;3,"",VLOOKUP(CONCATENATE(R585," ",(S585-2)),$Z$2:AD585,5,0)))</f>
        <v/>
      </c>
      <c r="AB585" s="33" t="str">
        <f>IF(K585="M",IF(S585&lt;&gt;4,"",VLOOKUP(CONCATENATE(R585," ",(S585-2)),$Z$2:AD585,5,0)),IF(S585&lt;&gt;3,"",VLOOKUP(CONCATENATE(R585," ",(S585-1)),$Z$2:AD585,5,0)))</f>
        <v/>
      </c>
      <c r="AC585" s="33" t="str">
        <f>IF(K585="M",IF(S585&lt;&gt;4,"",VLOOKUP(CONCATENATE(R585," ",(S585-1)),$Z$2:AD585,5,0)),IF(S585&lt;&gt;3,"",VLOOKUP(CONCATENATE(R585," ",(S585)),$Z$2:AD585,5,0)))</f>
        <v/>
      </c>
      <c r="AD585" s="33" t="str">
        <f t="shared" si="127"/>
        <v/>
      </c>
    </row>
    <row r="586" spans="1:30" x14ac:dyDescent="0.25">
      <c r="A586" s="65" t="str">
        <f t="shared" si="119"/>
        <v/>
      </c>
      <c r="B586" s="65" t="str">
        <f t="shared" si="120"/>
        <v/>
      </c>
      <c r="C586" s="103">
        <v>585</v>
      </c>
      <c r="D586" s="99"/>
      <c r="E586" s="100">
        <f t="shared" si="128"/>
        <v>1</v>
      </c>
      <c r="F586" s="100"/>
      <c r="G586" s="100"/>
      <c r="H586" s="107" t="str">
        <f t="shared" si="123"/>
        <v/>
      </c>
      <c r="I586" s="108" t="str">
        <f>IF(D586="","",VLOOKUP(D586,ENTRANTS!$A$1:$H$1000,2,0))</f>
        <v/>
      </c>
      <c r="J586" s="108" t="str">
        <f>IF(D586="","",VLOOKUP(D586,ENTRANTS!$A$1:$H$1000,3,0))</f>
        <v/>
      </c>
      <c r="K586" s="103" t="str">
        <f>IF(D586="","",LEFT(VLOOKUP(D586,ENTRANTS!$A$1:$H$1000,5,0),1))</f>
        <v/>
      </c>
      <c r="L586" s="103" t="str">
        <f>IF(D586="","",COUNTIF($K$2:K586,K586))</f>
        <v/>
      </c>
      <c r="M586" s="103" t="str">
        <f>IF(D586="","",VLOOKUP(D586,ENTRANTS!$A$1:$H$1000,4,0))</f>
        <v/>
      </c>
      <c r="N586" s="103" t="str">
        <f>IF(D586="","",COUNTIF($M$2:M586,M586))</f>
        <v/>
      </c>
      <c r="O586" s="108" t="str">
        <f>IF(D586="","",VLOOKUP(D586,ENTRANTS!$A$1:$H$1000,6,0))</f>
        <v/>
      </c>
      <c r="P586" s="86" t="str">
        <f t="shared" si="124"/>
        <v/>
      </c>
      <c r="Q586" s="31"/>
      <c r="R586" s="3" t="str">
        <f t="shared" si="125"/>
        <v/>
      </c>
      <c r="S586" s="4" t="str">
        <f>IF(D586="","",COUNTIF($R$2:R586,R586))</f>
        <v/>
      </c>
      <c r="T586" s="5" t="str">
        <f t="shared" si="117"/>
        <v/>
      </c>
      <c r="U586" s="35" t="str">
        <f>IF(AND(S586=4,K586="M",NOT(O586="Unattached")),SUMIF(R$2:R586,R586,L$2:L586),"")</f>
        <v/>
      </c>
      <c r="V586" s="5" t="str">
        <f t="shared" si="118"/>
        <v/>
      </c>
      <c r="W586" s="35" t="str">
        <f>IF(AND(S586=3,K586="F",NOT(O586="Unattached")),SUMIF(R$2:R586,R586,L$2:L586),"")</f>
        <v/>
      </c>
      <c r="X586" s="6" t="str">
        <f t="shared" si="121"/>
        <v/>
      </c>
      <c r="Y586" s="6" t="str">
        <f t="shared" si="126"/>
        <v/>
      </c>
      <c r="Z586" s="33" t="str">
        <f t="shared" si="122"/>
        <v xml:space="preserve"> </v>
      </c>
      <c r="AA586" s="33" t="str">
        <f>IF(K586="M",IF(S586&lt;&gt;4,"",VLOOKUP(CONCATENATE(R586," ",(S586-3)),$Z$2:AD586,5,0)),IF(S586&lt;&gt;3,"",VLOOKUP(CONCATENATE(R586," ",(S586-2)),$Z$2:AD586,5,0)))</f>
        <v/>
      </c>
      <c r="AB586" s="33" t="str">
        <f>IF(K586="M",IF(S586&lt;&gt;4,"",VLOOKUP(CONCATENATE(R586," ",(S586-2)),$Z$2:AD586,5,0)),IF(S586&lt;&gt;3,"",VLOOKUP(CONCATENATE(R586," ",(S586-1)),$Z$2:AD586,5,0)))</f>
        <v/>
      </c>
      <c r="AC586" s="33" t="str">
        <f>IF(K586="M",IF(S586&lt;&gt;4,"",VLOOKUP(CONCATENATE(R586," ",(S586-1)),$Z$2:AD586,5,0)),IF(S586&lt;&gt;3,"",VLOOKUP(CONCATENATE(R586," ",(S586)),$Z$2:AD586,5,0)))</f>
        <v/>
      </c>
      <c r="AD586" s="33" t="str">
        <f t="shared" si="127"/>
        <v/>
      </c>
    </row>
    <row r="587" spans="1:30" x14ac:dyDescent="0.25">
      <c r="A587" s="65" t="str">
        <f t="shared" si="119"/>
        <v/>
      </c>
      <c r="B587" s="65" t="str">
        <f t="shared" si="120"/>
        <v/>
      </c>
      <c r="C587" s="103">
        <v>586</v>
      </c>
      <c r="D587" s="99"/>
      <c r="E587" s="100">
        <f t="shared" si="128"/>
        <v>1</v>
      </c>
      <c r="F587" s="100"/>
      <c r="G587" s="100"/>
      <c r="H587" s="107" t="str">
        <f t="shared" si="123"/>
        <v/>
      </c>
      <c r="I587" s="108" t="str">
        <f>IF(D587="","",VLOOKUP(D587,ENTRANTS!$A$1:$H$1000,2,0))</f>
        <v/>
      </c>
      <c r="J587" s="108" t="str">
        <f>IF(D587="","",VLOOKUP(D587,ENTRANTS!$A$1:$H$1000,3,0))</f>
        <v/>
      </c>
      <c r="K587" s="103" t="str">
        <f>IF(D587="","",LEFT(VLOOKUP(D587,ENTRANTS!$A$1:$H$1000,5,0),1))</f>
        <v/>
      </c>
      <c r="L587" s="103" t="str">
        <f>IF(D587="","",COUNTIF($K$2:K587,K587))</f>
        <v/>
      </c>
      <c r="M587" s="103" t="str">
        <f>IF(D587="","",VLOOKUP(D587,ENTRANTS!$A$1:$H$1000,4,0))</f>
        <v/>
      </c>
      <c r="N587" s="103" t="str">
        <f>IF(D587="","",COUNTIF($M$2:M587,M587))</f>
        <v/>
      </c>
      <c r="O587" s="108" t="str">
        <f>IF(D587="","",VLOOKUP(D587,ENTRANTS!$A$1:$H$1000,6,0))</f>
        <v/>
      </c>
      <c r="P587" s="86" t="str">
        <f t="shared" si="124"/>
        <v/>
      </c>
      <c r="Q587" s="31"/>
      <c r="R587" s="3" t="str">
        <f t="shared" si="125"/>
        <v/>
      </c>
      <c r="S587" s="4" t="str">
        <f>IF(D587="","",COUNTIF($R$2:R587,R587))</f>
        <v/>
      </c>
      <c r="T587" s="5" t="str">
        <f t="shared" si="117"/>
        <v/>
      </c>
      <c r="U587" s="35" t="str">
        <f>IF(AND(S587=4,K587="M",NOT(O587="Unattached")),SUMIF(R$2:R587,R587,L$2:L587),"")</f>
        <v/>
      </c>
      <c r="V587" s="5" t="str">
        <f t="shared" si="118"/>
        <v/>
      </c>
      <c r="W587" s="35" t="str">
        <f>IF(AND(S587=3,K587="F",NOT(O587="Unattached")),SUMIF(R$2:R587,R587,L$2:L587),"")</f>
        <v/>
      </c>
      <c r="X587" s="6" t="str">
        <f t="shared" si="121"/>
        <v/>
      </c>
      <c r="Y587" s="6" t="str">
        <f t="shared" si="126"/>
        <v/>
      </c>
      <c r="Z587" s="33" t="str">
        <f t="shared" si="122"/>
        <v xml:space="preserve"> </v>
      </c>
      <c r="AA587" s="33" t="str">
        <f>IF(K587="M",IF(S587&lt;&gt;4,"",VLOOKUP(CONCATENATE(R587," ",(S587-3)),$Z$2:AD587,5,0)),IF(S587&lt;&gt;3,"",VLOOKUP(CONCATENATE(R587," ",(S587-2)),$Z$2:AD587,5,0)))</f>
        <v/>
      </c>
      <c r="AB587" s="33" t="str">
        <f>IF(K587="M",IF(S587&lt;&gt;4,"",VLOOKUP(CONCATENATE(R587," ",(S587-2)),$Z$2:AD587,5,0)),IF(S587&lt;&gt;3,"",VLOOKUP(CONCATENATE(R587," ",(S587-1)),$Z$2:AD587,5,0)))</f>
        <v/>
      </c>
      <c r="AC587" s="33" t="str">
        <f>IF(K587="M",IF(S587&lt;&gt;4,"",VLOOKUP(CONCATENATE(R587," ",(S587-1)),$Z$2:AD587,5,0)),IF(S587&lt;&gt;3,"",VLOOKUP(CONCATENATE(R587," ",(S587)),$Z$2:AD587,5,0)))</f>
        <v/>
      </c>
      <c r="AD587" s="33" t="str">
        <f t="shared" si="127"/>
        <v/>
      </c>
    </row>
    <row r="588" spans="1:30" x14ac:dyDescent="0.25">
      <c r="A588" s="65" t="str">
        <f t="shared" si="119"/>
        <v/>
      </c>
      <c r="B588" s="65" t="str">
        <f t="shared" si="120"/>
        <v/>
      </c>
      <c r="C588" s="103">
        <v>587</v>
      </c>
      <c r="D588" s="99"/>
      <c r="E588" s="100">
        <f t="shared" si="128"/>
        <v>1</v>
      </c>
      <c r="F588" s="100"/>
      <c r="G588" s="100"/>
      <c r="H588" s="107" t="str">
        <f t="shared" si="123"/>
        <v/>
      </c>
      <c r="I588" s="108" t="str">
        <f>IF(D588="","",VLOOKUP(D588,ENTRANTS!$A$1:$H$1000,2,0))</f>
        <v/>
      </c>
      <c r="J588" s="108" t="str">
        <f>IF(D588="","",VLOOKUP(D588,ENTRANTS!$A$1:$H$1000,3,0))</f>
        <v/>
      </c>
      <c r="K588" s="103" t="str">
        <f>IF(D588="","",LEFT(VLOOKUP(D588,ENTRANTS!$A$1:$H$1000,5,0),1))</f>
        <v/>
      </c>
      <c r="L588" s="103" t="str">
        <f>IF(D588="","",COUNTIF($K$2:K588,K588))</f>
        <v/>
      </c>
      <c r="M588" s="103" t="str">
        <f>IF(D588="","",VLOOKUP(D588,ENTRANTS!$A$1:$H$1000,4,0))</f>
        <v/>
      </c>
      <c r="N588" s="103" t="str">
        <f>IF(D588="","",COUNTIF($M$2:M588,M588))</f>
        <v/>
      </c>
      <c r="O588" s="108" t="str">
        <f>IF(D588="","",VLOOKUP(D588,ENTRANTS!$A$1:$H$1000,6,0))</f>
        <v/>
      </c>
      <c r="P588" s="86" t="str">
        <f t="shared" si="124"/>
        <v/>
      </c>
      <c r="Q588" s="31"/>
      <c r="R588" s="3" t="str">
        <f t="shared" si="125"/>
        <v/>
      </c>
      <c r="S588" s="4" t="str">
        <f>IF(D588="","",COUNTIF($R$2:R588,R588))</f>
        <v/>
      </c>
      <c r="T588" s="5" t="str">
        <f t="shared" si="117"/>
        <v/>
      </c>
      <c r="U588" s="35" t="str">
        <f>IF(AND(S588=4,K588="M",NOT(O588="Unattached")),SUMIF(R$2:R588,R588,L$2:L588),"")</f>
        <v/>
      </c>
      <c r="V588" s="5" t="str">
        <f t="shared" si="118"/>
        <v/>
      </c>
      <c r="W588" s="35" t="str">
        <f>IF(AND(S588=3,K588="F",NOT(O588="Unattached")),SUMIF(R$2:R588,R588,L$2:L588),"")</f>
        <v/>
      </c>
      <c r="X588" s="6" t="str">
        <f t="shared" si="121"/>
        <v/>
      </c>
      <c r="Y588" s="6" t="str">
        <f t="shared" si="126"/>
        <v/>
      </c>
      <c r="Z588" s="33" t="str">
        <f t="shared" si="122"/>
        <v xml:space="preserve"> </v>
      </c>
      <c r="AA588" s="33" t="str">
        <f>IF(K588="M",IF(S588&lt;&gt;4,"",VLOOKUP(CONCATENATE(R588," ",(S588-3)),$Z$2:AD588,5,0)),IF(S588&lt;&gt;3,"",VLOOKUP(CONCATENATE(R588," ",(S588-2)),$Z$2:AD588,5,0)))</f>
        <v/>
      </c>
      <c r="AB588" s="33" t="str">
        <f>IF(K588="M",IF(S588&lt;&gt;4,"",VLOOKUP(CONCATENATE(R588," ",(S588-2)),$Z$2:AD588,5,0)),IF(S588&lt;&gt;3,"",VLOOKUP(CONCATENATE(R588," ",(S588-1)),$Z$2:AD588,5,0)))</f>
        <v/>
      </c>
      <c r="AC588" s="33" t="str">
        <f>IF(K588="M",IF(S588&lt;&gt;4,"",VLOOKUP(CONCATENATE(R588," ",(S588-1)),$Z$2:AD588,5,0)),IF(S588&lt;&gt;3,"",VLOOKUP(CONCATENATE(R588," ",(S588)),$Z$2:AD588,5,0)))</f>
        <v/>
      </c>
      <c r="AD588" s="33" t="str">
        <f t="shared" si="127"/>
        <v/>
      </c>
    </row>
    <row r="589" spans="1:30" x14ac:dyDescent="0.25">
      <c r="A589" s="65" t="str">
        <f t="shared" si="119"/>
        <v/>
      </c>
      <c r="B589" s="65" t="str">
        <f t="shared" si="120"/>
        <v/>
      </c>
      <c r="C589" s="103">
        <v>588</v>
      </c>
      <c r="D589" s="99"/>
      <c r="E589" s="100">
        <f t="shared" si="128"/>
        <v>1</v>
      </c>
      <c r="F589" s="100"/>
      <c r="G589" s="100"/>
      <c r="H589" s="107" t="str">
        <f t="shared" si="123"/>
        <v/>
      </c>
      <c r="I589" s="108" t="str">
        <f>IF(D589="","",VLOOKUP(D589,ENTRANTS!$A$1:$H$1000,2,0))</f>
        <v/>
      </c>
      <c r="J589" s="108" t="str">
        <f>IF(D589="","",VLOOKUP(D589,ENTRANTS!$A$1:$H$1000,3,0))</f>
        <v/>
      </c>
      <c r="K589" s="103" t="str">
        <f>IF(D589="","",LEFT(VLOOKUP(D589,ENTRANTS!$A$1:$H$1000,5,0),1))</f>
        <v/>
      </c>
      <c r="L589" s="103" t="str">
        <f>IF(D589="","",COUNTIF($K$2:K589,K589))</f>
        <v/>
      </c>
      <c r="M589" s="103" t="str">
        <f>IF(D589="","",VLOOKUP(D589,ENTRANTS!$A$1:$H$1000,4,0))</f>
        <v/>
      </c>
      <c r="N589" s="103" t="str">
        <f>IF(D589="","",COUNTIF($M$2:M589,M589))</f>
        <v/>
      </c>
      <c r="O589" s="108" t="str">
        <f>IF(D589="","",VLOOKUP(D589,ENTRANTS!$A$1:$H$1000,6,0))</f>
        <v/>
      </c>
      <c r="P589" s="86" t="str">
        <f t="shared" si="124"/>
        <v/>
      </c>
      <c r="Q589" s="31"/>
      <c r="R589" s="3" t="str">
        <f t="shared" si="125"/>
        <v/>
      </c>
      <c r="S589" s="4" t="str">
        <f>IF(D589="","",COUNTIF($R$2:R589,R589))</f>
        <v/>
      </c>
      <c r="T589" s="5" t="str">
        <f t="shared" si="117"/>
        <v/>
      </c>
      <c r="U589" s="35" t="str">
        <f>IF(AND(S589=4,K589="M",NOT(O589="Unattached")),SUMIF(R$2:R589,R589,L$2:L589),"")</f>
        <v/>
      </c>
      <c r="V589" s="5" t="str">
        <f t="shared" si="118"/>
        <v/>
      </c>
      <c r="W589" s="35" t="str">
        <f>IF(AND(S589=3,K589="F",NOT(O589="Unattached")),SUMIF(R$2:R589,R589,L$2:L589),"")</f>
        <v/>
      </c>
      <c r="X589" s="6" t="str">
        <f t="shared" si="121"/>
        <v/>
      </c>
      <c r="Y589" s="6" t="str">
        <f t="shared" si="126"/>
        <v/>
      </c>
      <c r="Z589" s="33" t="str">
        <f t="shared" si="122"/>
        <v xml:space="preserve"> </v>
      </c>
      <c r="AA589" s="33" t="str">
        <f>IF(K589="M",IF(S589&lt;&gt;4,"",VLOOKUP(CONCATENATE(R589," ",(S589-3)),$Z$2:AD589,5,0)),IF(S589&lt;&gt;3,"",VLOOKUP(CONCATENATE(R589," ",(S589-2)),$Z$2:AD589,5,0)))</f>
        <v/>
      </c>
      <c r="AB589" s="33" t="str">
        <f>IF(K589="M",IF(S589&lt;&gt;4,"",VLOOKUP(CONCATENATE(R589," ",(S589-2)),$Z$2:AD589,5,0)),IF(S589&lt;&gt;3,"",VLOOKUP(CONCATENATE(R589," ",(S589-1)),$Z$2:AD589,5,0)))</f>
        <v/>
      </c>
      <c r="AC589" s="33" t="str">
        <f>IF(K589="M",IF(S589&lt;&gt;4,"",VLOOKUP(CONCATENATE(R589," ",(S589-1)),$Z$2:AD589,5,0)),IF(S589&lt;&gt;3,"",VLOOKUP(CONCATENATE(R589," ",(S589)),$Z$2:AD589,5,0)))</f>
        <v/>
      </c>
      <c r="AD589" s="33" t="str">
        <f t="shared" si="127"/>
        <v/>
      </c>
    </row>
    <row r="590" spans="1:30" x14ac:dyDescent="0.25">
      <c r="A590" s="65" t="str">
        <f t="shared" si="119"/>
        <v/>
      </c>
      <c r="B590" s="65" t="str">
        <f t="shared" si="120"/>
        <v/>
      </c>
      <c r="C590" s="103">
        <v>589</v>
      </c>
      <c r="D590" s="99"/>
      <c r="E590" s="100">
        <f t="shared" si="128"/>
        <v>1</v>
      </c>
      <c r="F590" s="100"/>
      <c r="G590" s="100"/>
      <c r="H590" s="107" t="str">
        <f t="shared" si="123"/>
        <v/>
      </c>
      <c r="I590" s="108" t="str">
        <f>IF(D590="","",VLOOKUP(D590,ENTRANTS!$A$1:$H$1000,2,0))</f>
        <v/>
      </c>
      <c r="J590" s="108" t="str">
        <f>IF(D590="","",VLOOKUP(D590,ENTRANTS!$A$1:$H$1000,3,0))</f>
        <v/>
      </c>
      <c r="K590" s="103" t="str">
        <f>IF(D590="","",LEFT(VLOOKUP(D590,ENTRANTS!$A$1:$H$1000,5,0),1))</f>
        <v/>
      </c>
      <c r="L590" s="103" t="str">
        <f>IF(D590="","",COUNTIF($K$2:K590,K590))</f>
        <v/>
      </c>
      <c r="M590" s="103" t="str">
        <f>IF(D590="","",VLOOKUP(D590,ENTRANTS!$A$1:$H$1000,4,0))</f>
        <v/>
      </c>
      <c r="N590" s="103" t="str">
        <f>IF(D590="","",COUNTIF($M$2:M590,M590))</f>
        <v/>
      </c>
      <c r="O590" s="108" t="str">
        <f>IF(D590="","",VLOOKUP(D590,ENTRANTS!$A$1:$H$1000,6,0))</f>
        <v/>
      </c>
      <c r="P590" s="86" t="str">
        <f t="shared" si="124"/>
        <v/>
      </c>
      <c r="Q590" s="31"/>
      <c r="R590" s="3" t="str">
        <f t="shared" si="125"/>
        <v/>
      </c>
      <c r="S590" s="4" t="str">
        <f>IF(D590="","",COUNTIF($R$2:R590,R590))</f>
        <v/>
      </c>
      <c r="T590" s="5" t="str">
        <f t="shared" si="117"/>
        <v/>
      </c>
      <c r="U590" s="35" t="str">
        <f>IF(AND(S590=4,K590="M",NOT(O590="Unattached")),SUMIF(R$2:R590,R590,L$2:L590),"")</f>
        <v/>
      </c>
      <c r="V590" s="5" t="str">
        <f t="shared" si="118"/>
        <v/>
      </c>
      <c r="W590" s="35" t="str">
        <f>IF(AND(S590=3,K590="F",NOT(O590="Unattached")),SUMIF(R$2:R590,R590,L$2:L590),"")</f>
        <v/>
      </c>
      <c r="X590" s="6" t="str">
        <f t="shared" si="121"/>
        <v/>
      </c>
      <c r="Y590" s="6" t="str">
        <f t="shared" si="126"/>
        <v/>
      </c>
      <c r="Z590" s="33" t="str">
        <f t="shared" si="122"/>
        <v xml:space="preserve"> </v>
      </c>
      <c r="AA590" s="33" t="str">
        <f>IF(K590="M",IF(S590&lt;&gt;4,"",VLOOKUP(CONCATENATE(R590," ",(S590-3)),$Z$2:AD590,5,0)),IF(S590&lt;&gt;3,"",VLOOKUP(CONCATENATE(R590," ",(S590-2)),$Z$2:AD590,5,0)))</f>
        <v/>
      </c>
      <c r="AB590" s="33" t="str">
        <f>IF(K590="M",IF(S590&lt;&gt;4,"",VLOOKUP(CONCATENATE(R590," ",(S590-2)),$Z$2:AD590,5,0)),IF(S590&lt;&gt;3,"",VLOOKUP(CONCATENATE(R590," ",(S590-1)),$Z$2:AD590,5,0)))</f>
        <v/>
      </c>
      <c r="AC590" s="33" t="str">
        <f>IF(K590="M",IF(S590&lt;&gt;4,"",VLOOKUP(CONCATENATE(R590," ",(S590-1)),$Z$2:AD590,5,0)),IF(S590&lt;&gt;3,"",VLOOKUP(CONCATENATE(R590," ",(S590)),$Z$2:AD590,5,0)))</f>
        <v/>
      </c>
      <c r="AD590" s="33" t="str">
        <f t="shared" si="127"/>
        <v/>
      </c>
    </row>
    <row r="591" spans="1:30" x14ac:dyDescent="0.25">
      <c r="A591" s="65" t="str">
        <f t="shared" si="119"/>
        <v/>
      </c>
      <c r="B591" s="65" t="str">
        <f t="shared" si="120"/>
        <v/>
      </c>
      <c r="C591" s="103">
        <v>590</v>
      </c>
      <c r="D591" s="99"/>
      <c r="E591" s="100">
        <f t="shared" si="128"/>
        <v>1</v>
      </c>
      <c r="F591" s="100"/>
      <c r="G591" s="100"/>
      <c r="H591" s="107" t="str">
        <f t="shared" si="123"/>
        <v/>
      </c>
      <c r="I591" s="108" t="str">
        <f>IF(D591="","",VLOOKUP(D591,ENTRANTS!$A$1:$H$1000,2,0))</f>
        <v/>
      </c>
      <c r="J591" s="108" t="str">
        <f>IF(D591="","",VLOOKUP(D591,ENTRANTS!$A$1:$H$1000,3,0))</f>
        <v/>
      </c>
      <c r="K591" s="103" t="str">
        <f>IF(D591="","",LEFT(VLOOKUP(D591,ENTRANTS!$A$1:$H$1000,5,0),1))</f>
        <v/>
      </c>
      <c r="L591" s="103" t="str">
        <f>IF(D591="","",COUNTIF($K$2:K591,K591))</f>
        <v/>
      </c>
      <c r="M591" s="103" t="str">
        <f>IF(D591="","",VLOOKUP(D591,ENTRANTS!$A$1:$H$1000,4,0))</f>
        <v/>
      </c>
      <c r="N591" s="103" t="str">
        <f>IF(D591="","",COUNTIF($M$2:M591,M591))</f>
        <v/>
      </c>
      <c r="O591" s="108" t="str">
        <f>IF(D591="","",VLOOKUP(D591,ENTRANTS!$A$1:$H$1000,6,0))</f>
        <v/>
      </c>
      <c r="P591" s="86" t="str">
        <f t="shared" si="124"/>
        <v/>
      </c>
      <c r="Q591" s="31"/>
      <c r="R591" s="3" t="str">
        <f t="shared" si="125"/>
        <v/>
      </c>
      <c r="S591" s="4" t="str">
        <f>IF(D591="","",COUNTIF($R$2:R591,R591))</f>
        <v/>
      </c>
      <c r="T591" s="5" t="str">
        <f t="shared" si="117"/>
        <v/>
      </c>
      <c r="U591" s="35" t="str">
        <f>IF(AND(S591=4,K591="M",NOT(O591="Unattached")),SUMIF(R$2:R591,R591,L$2:L591),"")</f>
        <v/>
      </c>
      <c r="V591" s="5" t="str">
        <f t="shared" si="118"/>
        <v/>
      </c>
      <c r="W591" s="35" t="str">
        <f>IF(AND(S591=3,K591="F",NOT(O591="Unattached")),SUMIF(R$2:R591,R591,L$2:L591),"")</f>
        <v/>
      </c>
      <c r="X591" s="6" t="str">
        <f t="shared" si="121"/>
        <v/>
      </c>
      <c r="Y591" s="6" t="str">
        <f t="shared" si="126"/>
        <v/>
      </c>
      <c r="Z591" s="33" t="str">
        <f t="shared" si="122"/>
        <v xml:space="preserve"> </v>
      </c>
      <c r="AA591" s="33" t="str">
        <f>IF(K591="M",IF(S591&lt;&gt;4,"",VLOOKUP(CONCATENATE(R591," ",(S591-3)),$Z$2:AD591,5,0)),IF(S591&lt;&gt;3,"",VLOOKUP(CONCATENATE(R591," ",(S591-2)),$Z$2:AD591,5,0)))</f>
        <v/>
      </c>
      <c r="AB591" s="33" t="str">
        <f>IF(K591="M",IF(S591&lt;&gt;4,"",VLOOKUP(CONCATENATE(R591," ",(S591-2)),$Z$2:AD591,5,0)),IF(S591&lt;&gt;3,"",VLOOKUP(CONCATENATE(R591," ",(S591-1)),$Z$2:AD591,5,0)))</f>
        <v/>
      </c>
      <c r="AC591" s="33" t="str">
        <f>IF(K591="M",IF(S591&lt;&gt;4,"",VLOOKUP(CONCATENATE(R591," ",(S591-1)),$Z$2:AD591,5,0)),IF(S591&lt;&gt;3,"",VLOOKUP(CONCATENATE(R591," ",(S591)),$Z$2:AD591,5,0)))</f>
        <v/>
      </c>
      <c r="AD591" s="33" t="str">
        <f t="shared" si="127"/>
        <v/>
      </c>
    </row>
    <row r="592" spans="1:30" x14ac:dyDescent="0.25">
      <c r="A592" s="65" t="str">
        <f t="shared" si="119"/>
        <v/>
      </c>
      <c r="B592" s="65" t="str">
        <f t="shared" si="120"/>
        <v/>
      </c>
      <c r="C592" s="103">
        <v>591</v>
      </c>
      <c r="D592" s="99"/>
      <c r="E592" s="100">
        <f t="shared" si="128"/>
        <v>1</v>
      </c>
      <c r="F592" s="100"/>
      <c r="G592" s="100"/>
      <c r="H592" s="107" t="str">
        <f t="shared" si="123"/>
        <v/>
      </c>
      <c r="I592" s="108" t="str">
        <f>IF(D592="","",VLOOKUP(D592,ENTRANTS!$A$1:$H$1000,2,0))</f>
        <v/>
      </c>
      <c r="J592" s="108" t="str">
        <f>IF(D592="","",VLOOKUP(D592,ENTRANTS!$A$1:$H$1000,3,0))</f>
        <v/>
      </c>
      <c r="K592" s="103" t="str">
        <f>IF(D592="","",LEFT(VLOOKUP(D592,ENTRANTS!$A$1:$H$1000,5,0),1))</f>
        <v/>
      </c>
      <c r="L592" s="103" t="str">
        <f>IF(D592="","",COUNTIF($K$2:K592,K592))</f>
        <v/>
      </c>
      <c r="M592" s="103" t="str">
        <f>IF(D592="","",VLOOKUP(D592,ENTRANTS!$A$1:$H$1000,4,0))</f>
        <v/>
      </c>
      <c r="N592" s="103" t="str">
        <f>IF(D592="","",COUNTIF($M$2:M592,M592))</f>
        <v/>
      </c>
      <c r="O592" s="108" t="str">
        <f>IF(D592="","",VLOOKUP(D592,ENTRANTS!$A$1:$H$1000,6,0))</f>
        <v/>
      </c>
      <c r="P592" s="86" t="str">
        <f t="shared" si="124"/>
        <v/>
      </c>
      <c r="Q592" s="31"/>
      <c r="R592" s="3" t="str">
        <f t="shared" si="125"/>
        <v/>
      </c>
      <c r="S592" s="4" t="str">
        <f>IF(D592="","",COUNTIF($R$2:R592,R592))</f>
        <v/>
      </c>
      <c r="T592" s="5" t="str">
        <f t="shared" si="117"/>
        <v/>
      </c>
      <c r="U592" s="35" t="str">
        <f>IF(AND(S592=4,K592="M",NOT(O592="Unattached")),SUMIF(R$2:R592,R592,L$2:L592),"")</f>
        <v/>
      </c>
      <c r="V592" s="5" t="str">
        <f t="shared" si="118"/>
        <v/>
      </c>
      <c r="W592" s="35" t="str">
        <f>IF(AND(S592=3,K592="F",NOT(O592="Unattached")),SUMIF(R$2:R592,R592,L$2:L592),"")</f>
        <v/>
      </c>
      <c r="X592" s="6" t="str">
        <f t="shared" si="121"/>
        <v/>
      </c>
      <c r="Y592" s="6" t="str">
        <f t="shared" si="126"/>
        <v/>
      </c>
      <c r="Z592" s="33" t="str">
        <f t="shared" si="122"/>
        <v xml:space="preserve"> </v>
      </c>
      <c r="AA592" s="33" t="str">
        <f>IF(K592="M",IF(S592&lt;&gt;4,"",VLOOKUP(CONCATENATE(R592," ",(S592-3)),$Z$2:AD592,5,0)),IF(S592&lt;&gt;3,"",VLOOKUP(CONCATENATE(R592," ",(S592-2)),$Z$2:AD592,5,0)))</f>
        <v/>
      </c>
      <c r="AB592" s="33" t="str">
        <f>IF(K592="M",IF(S592&lt;&gt;4,"",VLOOKUP(CONCATENATE(R592," ",(S592-2)),$Z$2:AD592,5,0)),IF(S592&lt;&gt;3,"",VLOOKUP(CONCATENATE(R592," ",(S592-1)),$Z$2:AD592,5,0)))</f>
        <v/>
      </c>
      <c r="AC592" s="33" t="str">
        <f>IF(K592="M",IF(S592&lt;&gt;4,"",VLOOKUP(CONCATENATE(R592," ",(S592-1)),$Z$2:AD592,5,0)),IF(S592&lt;&gt;3,"",VLOOKUP(CONCATENATE(R592," ",(S592)),$Z$2:AD592,5,0)))</f>
        <v/>
      </c>
      <c r="AD592" s="33" t="str">
        <f t="shared" si="127"/>
        <v/>
      </c>
    </row>
    <row r="593" spans="1:30" x14ac:dyDescent="0.25">
      <c r="A593" s="65" t="str">
        <f t="shared" si="119"/>
        <v/>
      </c>
      <c r="B593" s="65" t="str">
        <f t="shared" si="120"/>
        <v/>
      </c>
      <c r="C593" s="103">
        <v>592</v>
      </c>
      <c r="D593" s="99"/>
      <c r="E593" s="100">
        <f t="shared" si="128"/>
        <v>1</v>
      </c>
      <c r="F593" s="100"/>
      <c r="G593" s="100"/>
      <c r="H593" s="107" t="str">
        <f t="shared" si="123"/>
        <v/>
      </c>
      <c r="I593" s="108" t="str">
        <f>IF(D593="","",VLOOKUP(D593,ENTRANTS!$A$1:$H$1000,2,0))</f>
        <v/>
      </c>
      <c r="J593" s="108" t="str">
        <f>IF(D593="","",VLOOKUP(D593,ENTRANTS!$A$1:$H$1000,3,0))</f>
        <v/>
      </c>
      <c r="K593" s="103" t="str">
        <f>IF(D593="","",LEFT(VLOOKUP(D593,ENTRANTS!$A$1:$H$1000,5,0),1))</f>
        <v/>
      </c>
      <c r="L593" s="103" t="str">
        <f>IF(D593="","",COUNTIF($K$2:K593,K593))</f>
        <v/>
      </c>
      <c r="M593" s="103" t="str">
        <f>IF(D593="","",VLOOKUP(D593,ENTRANTS!$A$1:$H$1000,4,0))</f>
        <v/>
      </c>
      <c r="N593" s="103" t="str">
        <f>IF(D593="","",COUNTIF($M$2:M593,M593))</f>
        <v/>
      </c>
      <c r="O593" s="108" t="str">
        <f>IF(D593="","",VLOOKUP(D593,ENTRANTS!$A$1:$H$1000,6,0))</f>
        <v/>
      </c>
      <c r="P593" s="86" t="str">
        <f t="shared" si="124"/>
        <v/>
      </c>
      <c r="Q593" s="31"/>
      <c r="R593" s="3" t="str">
        <f t="shared" si="125"/>
        <v/>
      </c>
      <c r="S593" s="4" t="str">
        <f>IF(D593="","",COUNTIF($R$2:R593,R593))</f>
        <v/>
      </c>
      <c r="T593" s="5" t="str">
        <f t="shared" si="117"/>
        <v/>
      </c>
      <c r="U593" s="35" t="str">
        <f>IF(AND(S593=4,K593="M",NOT(O593="Unattached")),SUMIF(R$2:R593,R593,L$2:L593),"")</f>
        <v/>
      </c>
      <c r="V593" s="5" t="str">
        <f t="shared" si="118"/>
        <v/>
      </c>
      <c r="W593" s="35" t="str">
        <f>IF(AND(S593=3,K593="F",NOT(O593="Unattached")),SUMIF(R$2:R593,R593,L$2:L593),"")</f>
        <v/>
      </c>
      <c r="X593" s="6" t="str">
        <f t="shared" si="121"/>
        <v/>
      </c>
      <c r="Y593" s="6" t="str">
        <f t="shared" si="126"/>
        <v/>
      </c>
      <c r="Z593" s="33" t="str">
        <f t="shared" si="122"/>
        <v xml:space="preserve"> </v>
      </c>
      <c r="AA593" s="33" t="str">
        <f>IF(K593="M",IF(S593&lt;&gt;4,"",VLOOKUP(CONCATENATE(R593," ",(S593-3)),$Z$2:AD593,5,0)),IF(S593&lt;&gt;3,"",VLOOKUP(CONCATENATE(R593," ",(S593-2)),$Z$2:AD593,5,0)))</f>
        <v/>
      </c>
      <c r="AB593" s="33" t="str">
        <f>IF(K593="M",IF(S593&lt;&gt;4,"",VLOOKUP(CONCATENATE(R593," ",(S593-2)),$Z$2:AD593,5,0)),IF(S593&lt;&gt;3,"",VLOOKUP(CONCATENATE(R593," ",(S593-1)),$Z$2:AD593,5,0)))</f>
        <v/>
      </c>
      <c r="AC593" s="33" t="str">
        <f>IF(K593="M",IF(S593&lt;&gt;4,"",VLOOKUP(CONCATENATE(R593," ",(S593-1)),$Z$2:AD593,5,0)),IF(S593&lt;&gt;3,"",VLOOKUP(CONCATENATE(R593," ",(S593)),$Z$2:AD593,5,0)))</f>
        <v/>
      </c>
      <c r="AD593" s="33" t="str">
        <f t="shared" si="127"/>
        <v/>
      </c>
    </row>
    <row r="594" spans="1:30" x14ac:dyDescent="0.25">
      <c r="A594" s="65" t="str">
        <f t="shared" si="119"/>
        <v/>
      </c>
      <c r="B594" s="65" t="str">
        <f t="shared" si="120"/>
        <v/>
      </c>
      <c r="C594" s="103">
        <v>593</v>
      </c>
      <c r="D594" s="99"/>
      <c r="E594" s="100">
        <f t="shared" si="128"/>
        <v>1</v>
      </c>
      <c r="F594" s="100"/>
      <c r="G594" s="100"/>
      <c r="H594" s="107" t="str">
        <f t="shared" si="123"/>
        <v/>
      </c>
      <c r="I594" s="108" t="str">
        <f>IF(D594="","",VLOOKUP(D594,ENTRANTS!$A$1:$H$1000,2,0))</f>
        <v/>
      </c>
      <c r="J594" s="108" t="str">
        <f>IF(D594="","",VLOOKUP(D594,ENTRANTS!$A$1:$H$1000,3,0))</f>
        <v/>
      </c>
      <c r="K594" s="103" t="str">
        <f>IF(D594="","",LEFT(VLOOKUP(D594,ENTRANTS!$A$1:$H$1000,5,0),1))</f>
        <v/>
      </c>
      <c r="L594" s="103" t="str">
        <f>IF(D594="","",COUNTIF($K$2:K594,K594))</f>
        <v/>
      </c>
      <c r="M594" s="103" t="str">
        <f>IF(D594="","",VLOOKUP(D594,ENTRANTS!$A$1:$H$1000,4,0))</f>
        <v/>
      </c>
      <c r="N594" s="103" t="str">
        <f>IF(D594="","",COUNTIF($M$2:M594,M594))</f>
        <v/>
      </c>
      <c r="O594" s="108" t="str">
        <f>IF(D594="","",VLOOKUP(D594,ENTRANTS!$A$1:$H$1000,6,0))</f>
        <v/>
      </c>
      <c r="P594" s="86" t="str">
        <f t="shared" si="124"/>
        <v/>
      </c>
      <c r="Q594" s="31"/>
      <c r="R594" s="3" t="str">
        <f t="shared" si="125"/>
        <v/>
      </c>
      <c r="S594" s="4" t="str">
        <f>IF(D594="","",COUNTIF($R$2:R594,R594))</f>
        <v/>
      </c>
      <c r="T594" s="5" t="str">
        <f t="shared" si="117"/>
        <v/>
      </c>
      <c r="U594" s="35" t="str">
        <f>IF(AND(S594=4,K594="M",NOT(O594="Unattached")),SUMIF(R$2:R594,R594,L$2:L594),"")</f>
        <v/>
      </c>
      <c r="V594" s="5" t="str">
        <f t="shared" si="118"/>
        <v/>
      </c>
      <c r="W594" s="35" t="str">
        <f>IF(AND(S594=3,K594="F",NOT(O594="Unattached")),SUMIF(R$2:R594,R594,L$2:L594),"")</f>
        <v/>
      </c>
      <c r="X594" s="6" t="str">
        <f t="shared" si="121"/>
        <v/>
      </c>
      <c r="Y594" s="6" t="str">
        <f t="shared" si="126"/>
        <v/>
      </c>
      <c r="Z594" s="33" t="str">
        <f t="shared" si="122"/>
        <v xml:space="preserve"> </v>
      </c>
      <c r="AA594" s="33" t="str">
        <f>IF(K594="M",IF(S594&lt;&gt;4,"",VLOOKUP(CONCATENATE(R594," ",(S594-3)),$Z$2:AD594,5,0)),IF(S594&lt;&gt;3,"",VLOOKUP(CONCATENATE(R594," ",(S594-2)),$Z$2:AD594,5,0)))</f>
        <v/>
      </c>
      <c r="AB594" s="33" t="str">
        <f>IF(K594="M",IF(S594&lt;&gt;4,"",VLOOKUP(CONCATENATE(R594," ",(S594-2)),$Z$2:AD594,5,0)),IF(S594&lt;&gt;3,"",VLOOKUP(CONCATENATE(R594," ",(S594-1)),$Z$2:AD594,5,0)))</f>
        <v/>
      </c>
      <c r="AC594" s="33" t="str">
        <f>IF(K594="M",IF(S594&lt;&gt;4,"",VLOOKUP(CONCATENATE(R594," ",(S594-1)),$Z$2:AD594,5,0)),IF(S594&lt;&gt;3,"",VLOOKUP(CONCATENATE(R594," ",(S594)),$Z$2:AD594,5,0)))</f>
        <v/>
      </c>
      <c r="AD594" s="33" t="str">
        <f t="shared" si="127"/>
        <v/>
      </c>
    </row>
    <row r="595" spans="1:30" x14ac:dyDescent="0.25">
      <c r="A595" s="65" t="str">
        <f t="shared" si="119"/>
        <v/>
      </c>
      <c r="B595" s="65" t="str">
        <f t="shared" si="120"/>
        <v/>
      </c>
      <c r="C595" s="103">
        <v>594</v>
      </c>
      <c r="D595" s="99"/>
      <c r="E595" s="100">
        <f t="shared" si="128"/>
        <v>1</v>
      </c>
      <c r="F595" s="100"/>
      <c r="G595" s="100"/>
      <c r="H595" s="107" t="str">
        <f t="shared" si="123"/>
        <v/>
      </c>
      <c r="I595" s="108" t="str">
        <f>IF(D595="","",VLOOKUP(D595,ENTRANTS!$A$1:$H$1000,2,0))</f>
        <v/>
      </c>
      <c r="J595" s="108" t="str">
        <f>IF(D595="","",VLOOKUP(D595,ENTRANTS!$A$1:$H$1000,3,0))</f>
        <v/>
      </c>
      <c r="K595" s="103" t="str">
        <f>IF(D595="","",LEFT(VLOOKUP(D595,ENTRANTS!$A$1:$H$1000,5,0),1))</f>
        <v/>
      </c>
      <c r="L595" s="103" t="str">
        <f>IF(D595="","",COUNTIF($K$2:K595,K595))</f>
        <v/>
      </c>
      <c r="M595" s="103" t="str">
        <f>IF(D595="","",VLOOKUP(D595,ENTRANTS!$A$1:$H$1000,4,0))</f>
        <v/>
      </c>
      <c r="N595" s="103" t="str">
        <f>IF(D595="","",COUNTIF($M$2:M595,M595))</f>
        <v/>
      </c>
      <c r="O595" s="108" t="str">
        <f>IF(D595="","",VLOOKUP(D595,ENTRANTS!$A$1:$H$1000,6,0))</f>
        <v/>
      </c>
      <c r="P595" s="86" t="str">
        <f t="shared" si="124"/>
        <v/>
      </c>
      <c r="Q595" s="31"/>
      <c r="R595" s="3" t="str">
        <f t="shared" si="125"/>
        <v/>
      </c>
      <c r="S595" s="4" t="str">
        <f>IF(D595="","",COUNTIF($R$2:R595,R595))</f>
        <v/>
      </c>
      <c r="T595" s="5" t="str">
        <f t="shared" si="117"/>
        <v/>
      </c>
      <c r="U595" s="35" t="str">
        <f>IF(AND(S595=4,K595="M",NOT(O595="Unattached")),SUMIF(R$2:R595,R595,L$2:L595),"")</f>
        <v/>
      </c>
      <c r="V595" s="5" t="str">
        <f t="shared" si="118"/>
        <v/>
      </c>
      <c r="W595" s="35" t="str">
        <f>IF(AND(S595=3,K595="F",NOT(O595="Unattached")),SUMIF(R$2:R595,R595,L$2:L595),"")</f>
        <v/>
      </c>
      <c r="X595" s="6" t="str">
        <f t="shared" si="121"/>
        <v/>
      </c>
      <c r="Y595" s="6" t="str">
        <f t="shared" si="126"/>
        <v/>
      </c>
      <c r="Z595" s="33" t="str">
        <f t="shared" si="122"/>
        <v xml:space="preserve"> </v>
      </c>
      <c r="AA595" s="33" t="str">
        <f>IF(K595="M",IF(S595&lt;&gt;4,"",VLOOKUP(CONCATENATE(R595," ",(S595-3)),$Z$2:AD595,5,0)),IF(S595&lt;&gt;3,"",VLOOKUP(CONCATENATE(R595," ",(S595-2)),$Z$2:AD595,5,0)))</f>
        <v/>
      </c>
      <c r="AB595" s="33" t="str">
        <f>IF(K595="M",IF(S595&lt;&gt;4,"",VLOOKUP(CONCATENATE(R595," ",(S595-2)),$Z$2:AD595,5,0)),IF(S595&lt;&gt;3,"",VLOOKUP(CONCATENATE(R595," ",(S595-1)),$Z$2:AD595,5,0)))</f>
        <v/>
      </c>
      <c r="AC595" s="33" t="str">
        <f>IF(K595="M",IF(S595&lt;&gt;4,"",VLOOKUP(CONCATENATE(R595," ",(S595-1)),$Z$2:AD595,5,0)),IF(S595&lt;&gt;3,"",VLOOKUP(CONCATENATE(R595," ",(S595)),$Z$2:AD595,5,0)))</f>
        <v/>
      </c>
      <c r="AD595" s="33" t="str">
        <f t="shared" si="127"/>
        <v/>
      </c>
    </row>
    <row r="596" spans="1:30" x14ac:dyDescent="0.25">
      <c r="A596" s="65" t="str">
        <f t="shared" si="119"/>
        <v/>
      </c>
      <c r="B596" s="65" t="str">
        <f t="shared" si="120"/>
        <v/>
      </c>
      <c r="C596" s="103">
        <v>595</v>
      </c>
      <c r="D596" s="99"/>
      <c r="E596" s="100">
        <f t="shared" si="128"/>
        <v>1</v>
      </c>
      <c r="F596" s="100"/>
      <c r="G596" s="100"/>
      <c r="H596" s="107" t="str">
        <f t="shared" si="123"/>
        <v/>
      </c>
      <c r="I596" s="108" t="str">
        <f>IF(D596="","",VLOOKUP(D596,ENTRANTS!$A$1:$H$1000,2,0))</f>
        <v/>
      </c>
      <c r="J596" s="108" t="str">
        <f>IF(D596="","",VLOOKUP(D596,ENTRANTS!$A$1:$H$1000,3,0))</f>
        <v/>
      </c>
      <c r="K596" s="103" t="str">
        <f>IF(D596="","",LEFT(VLOOKUP(D596,ENTRANTS!$A$1:$H$1000,5,0),1))</f>
        <v/>
      </c>
      <c r="L596" s="103" t="str">
        <f>IF(D596="","",COUNTIF($K$2:K596,K596))</f>
        <v/>
      </c>
      <c r="M596" s="103" t="str">
        <f>IF(D596="","",VLOOKUP(D596,ENTRANTS!$A$1:$H$1000,4,0))</f>
        <v/>
      </c>
      <c r="N596" s="103" t="str">
        <f>IF(D596="","",COUNTIF($M$2:M596,M596))</f>
        <v/>
      </c>
      <c r="O596" s="108" t="str">
        <f>IF(D596="","",VLOOKUP(D596,ENTRANTS!$A$1:$H$1000,6,0))</f>
        <v/>
      </c>
      <c r="P596" s="86" t="str">
        <f t="shared" si="124"/>
        <v/>
      </c>
      <c r="Q596" s="31"/>
      <c r="R596" s="3" t="str">
        <f t="shared" si="125"/>
        <v/>
      </c>
      <c r="S596" s="4" t="str">
        <f>IF(D596="","",COUNTIF($R$2:R596,R596))</f>
        <v/>
      </c>
      <c r="T596" s="5" t="str">
        <f t="shared" si="117"/>
        <v/>
      </c>
      <c r="U596" s="35" t="str">
        <f>IF(AND(S596=4,K596="M",NOT(O596="Unattached")),SUMIF(R$2:R596,R596,L$2:L596),"")</f>
        <v/>
      </c>
      <c r="V596" s="5" t="str">
        <f t="shared" si="118"/>
        <v/>
      </c>
      <c r="W596" s="35" t="str">
        <f>IF(AND(S596=3,K596="F",NOT(O596="Unattached")),SUMIF(R$2:R596,R596,L$2:L596),"")</f>
        <v/>
      </c>
      <c r="X596" s="6" t="str">
        <f t="shared" si="121"/>
        <v/>
      </c>
      <c r="Y596" s="6" t="str">
        <f t="shared" si="126"/>
        <v/>
      </c>
      <c r="Z596" s="33" t="str">
        <f t="shared" si="122"/>
        <v xml:space="preserve"> </v>
      </c>
      <c r="AA596" s="33" t="str">
        <f>IF(K596="M",IF(S596&lt;&gt;4,"",VLOOKUP(CONCATENATE(R596," ",(S596-3)),$Z$2:AD596,5,0)),IF(S596&lt;&gt;3,"",VLOOKUP(CONCATENATE(R596," ",(S596-2)),$Z$2:AD596,5,0)))</f>
        <v/>
      </c>
      <c r="AB596" s="33" t="str">
        <f>IF(K596="M",IF(S596&lt;&gt;4,"",VLOOKUP(CONCATENATE(R596," ",(S596-2)),$Z$2:AD596,5,0)),IF(S596&lt;&gt;3,"",VLOOKUP(CONCATENATE(R596," ",(S596-1)),$Z$2:AD596,5,0)))</f>
        <v/>
      </c>
      <c r="AC596" s="33" t="str">
        <f>IF(K596="M",IF(S596&lt;&gt;4,"",VLOOKUP(CONCATENATE(R596," ",(S596-1)),$Z$2:AD596,5,0)),IF(S596&lt;&gt;3,"",VLOOKUP(CONCATENATE(R596," ",(S596)),$Z$2:AD596,5,0)))</f>
        <v/>
      </c>
      <c r="AD596" s="33" t="str">
        <f t="shared" si="127"/>
        <v/>
      </c>
    </row>
    <row r="597" spans="1:30" x14ac:dyDescent="0.25">
      <c r="A597" s="65" t="str">
        <f t="shared" si="119"/>
        <v/>
      </c>
      <c r="B597" s="65" t="str">
        <f t="shared" si="120"/>
        <v/>
      </c>
      <c r="C597" s="103">
        <v>596</v>
      </c>
      <c r="D597" s="99"/>
      <c r="E597" s="100">
        <f t="shared" si="128"/>
        <v>1</v>
      </c>
      <c r="F597" s="100"/>
      <c r="G597" s="100"/>
      <c r="H597" s="107" t="str">
        <f t="shared" si="123"/>
        <v/>
      </c>
      <c r="I597" s="108" t="str">
        <f>IF(D597="","",VLOOKUP(D597,ENTRANTS!$A$1:$H$1000,2,0))</f>
        <v/>
      </c>
      <c r="J597" s="108" t="str">
        <f>IF(D597="","",VLOOKUP(D597,ENTRANTS!$A$1:$H$1000,3,0))</f>
        <v/>
      </c>
      <c r="K597" s="103" t="str">
        <f>IF(D597="","",LEFT(VLOOKUP(D597,ENTRANTS!$A$1:$H$1000,5,0),1))</f>
        <v/>
      </c>
      <c r="L597" s="103" t="str">
        <f>IF(D597="","",COUNTIF($K$2:K597,K597))</f>
        <v/>
      </c>
      <c r="M597" s="103" t="str">
        <f>IF(D597="","",VLOOKUP(D597,ENTRANTS!$A$1:$H$1000,4,0))</f>
        <v/>
      </c>
      <c r="N597" s="103" t="str">
        <f>IF(D597="","",COUNTIF($M$2:M597,M597))</f>
        <v/>
      </c>
      <c r="O597" s="108" t="str">
        <f>IF(D597="","",VLOOKUP(D597,ENTRANTS!$A$1:$H$1000,6,0))</f>
        <v/>
      </c>
      <c r="P597" s="86" t="str">
        <f t="shared" si="124"/>
        <v/>
      </c>
      <c r="Q597" s="31"/>
      <c r="R597" s="3" t="str">
        <f t="shared" si="125"/>
        <v/>
      </c>
      <c r="S597" s="4" t="str">
        <f>IF(D597="","",COUNTIF($R$2:R597,R597))</f>
        <v/>
      </c>
      <c r="T597" s="5" t="str">
        <f t="shared" si="117"/>
        <v/>
      </c>
      <c r="U597" s="35" t="str">
        <f>IF(AND(S597=4,K597="M",NOT(O597="Unattached")),SUMIF(R$2:R597,R597,L$2:L597),"")</f>
        <v/>
      </c>
      <c r="V597" s="5" t="str">
        <f t="shared" si="118"/>
        <v/>
      </c>
      <c r="W597" s="35" t="str">
        <f>IF(AND(S597=3,K597="F",NOT(O597="Unattached")),SUMIF(R$2:R597,R597,L$2:L597),"")</f>
        <v/>
      </c>
      <c r="X597" s="6" t="str">
        <f t="shared" si="121"/>
        <v/>
      </c>
      <c r="Y597" s="6" t="str">
        <f t="shared" si="126"/>
        <v/>
      </c>
      <c r="Z597" s="33" t="str">
        <f t="shared" si="122"/>
        <v xml:space="preserve"> </v>
      </c>
      <c r="AA597" s="33" t="str">
        <f>IF(K597="M",IF(S597&lt;&gt;4,"",VLOOKUP(CONCATENATE(R597," ",(S597-3)),$Z$2:AD597,5,0)),IF(S597&lt;&gt;3,"",VLOOKUP(CONCATENATE(R597," ",(S597-2)),$Z$2:AD597,5,0)))</f>
        <v/>
      </c>
      <c r="AB597" s="33" t="str">
        <f>IF(K597="M",IF(S597&lt;&gt;4,"",VLOOKUP(CONCATENATE(R597," ",(S597-2)),$Z$2:AD597,5,0)),IF(S597&lt;&gt;3,"",VLOOKUP(CONCATENATE(R597," ",(S597-1)),$Z$2:AD597,5,0)))</f>
        <v/>
      </c>
      <c r="AC597" s="33" t="str">
        <f>IF(K597="M",IF(S597&lt;&gt;4,"",VLOOKUP(CONCATENATE(R597," ",(S597-1)),$Z$2:AD597,5,0)),IF(S597&lt;&gt;3,"",VLOOKUP(CONCATENATE(R597," ",(S597)),$Z$2:AD597,5,0)))</f>
        <v/>
      </c>
      <c r="AD597" s="33" t="str">
        <f t="shared" si="127"/>
        <v/>
      </c>
    </row>
    <row r="598" spans="1:30" x14ac:dyDescent="0.25">
      <c r="A598" s="65" t="str">
        <f t="shared" si="119"/>
        <v/>
      </c>
      <c r="B598" s="65" t="str">
        <f t="shared" si="120"/>
        <v/>
      </c>
      <c r="C598" s="103">
        <v>597</v>
      </c>
      <c r="D598" s="99"/>
      <c r="E598" s="100">
        <f t="shared" si="128"/>
        <v>1</v>
      </c>
      <c r="F598" s="100"/>
      <c r="G598" s="100"/>
      <c r="H598" s="107" t="str">
        <f t="shared" si="123"/>
        <v/>
      </c>
      <c r="I598" s="108" t="str">
        <f>IF(D598="","",VLOOKUP(D598,ENTRANTS!$A$1:$H$1000,2,0))</f>
        <v/>
      </c>
      <c r="J598" s="108" t="str">
        <f>IF(D598="","",VLOOKUP(D598,ENTRANTS!$A$1:$H$1000,3,0))</f>
        <v/>
      </c>
      <c r="K598" s="103" t="str">
        <f>IF(D598="","",LEFT(VLOOKUP(D598,ENTRANTS!$A$1:$H$1000,5,0),1))</f>
        <v/>
      </c>
      <c r="L598" s="103" t="str">
        <f>IF(D598="","",COUNTIF($K$2:K598,K598))</f>
        <v/>
      </c>
      <c r="M598" s="103" t="str">
        <f>IF(D598="","",VLOOKUP(D598,ENTRANTS!$A$1:$H$1000,4,0))</f>
        <v/>
      </c>
      <c r="N598" s="103" t="str">
        <f>IF(D598="","",COUNTIF($M$2:M598,M598))</f>
        <v/>
      </c>
      <c r="O598" s="108" t="str">
        <f>IF(D598="","",VLOOKUP(D598,ENTRANTS!$A$1:$H$1000,6,0))</f>
        <v/>
      </c>
      <c r="P598" s="86" t="str">
        <f t="shared" si="124"/>
        <v/>
      </c>
      <c r="Q598" s="31"/>
      <c r="R598" s="3" t="str">
        <f t="shared" si="125"/>
        <v/>
      </c>
      <c r="S598" s="4" t="str">
        <f>IF(D598="","",COUNTIF($R$2:R598,R598))</f>
        <v/>
      </c>
      <c r="T598" s="5" t="str">
        <f t="shared" ref="T598:T661" si="129">IF(U598="","",RANK(U598,$U$2:$U$1000,1))</f>
        <v/>
      </c>
      <c r="U598" s="35" t="str">
        <f>IF(AND(S598=4,K598="M",NOT(O598="Unattached")),SUMIF(R$2:R598,R598,L$2:L598),"")</f>
        <v/>
      </c>
      <c r="V598" s="5" t="str">
        <f t="shared" ref="V598:V661" si="130">IF(W598="","",RANK(W598,$W$2:$W$1000,1))</f>
        <v/>
      </c>
      <c r="W598" s="35" t="str">
        <f>IF(AND(S598=3,K598="F",NOT(O598="Unattached")),SUMIF(R$2:R598,R598,L$2:L598),"")</f>
        <v/>
      </c>
      <c r="X598" s="6" t="str">
        <f t="shared" si="121"/>
        <v/>
      </c>
      <c r="Y598" s="6" t="str">
        <f t="shared" si="126"/>
        <v/>
      </c>
      <c r="Z598" s="33" t="str">
        <f t="shared" si="122"/>
        <v xml:space="preserve"> </v>
      </c>
      <c r="AA598" s="33" t="str">
        <f>IF(K598="M",IF(S598&lt;&gt;4,"",VLOOKUP(CONCATENATE(R598," ",(S598-3)),$Z$2:AD598,5,0)),IF(S598&lt;&gt;3,"",VLOOKUP(CONCATENATE(R598," ",(S598-2)),$Z$2:AD598,5,0)))</f>
        <v/>
      </c>
      <c r="AB598" s="33" t="str">
        <f>IF(K598="M",IF(S598&lt;&gt;4,"",VLOOKUP(CONCATENATE(R598," ",(S598-2)),$Z$2:AD598,5,0)),IF(S598&lt;&gt;3,"",VLOOKUP(CONCATENATE(R598," ",(S598-1)),$Z$2:AD598,5,0)))</f>
        <v/>
      </c>
      <c r="AC598" s="33" t="str">
        <f>IF(K598="M",IF(S598&lt;&gt;4,"",VLOOKUP(CONCATENATE(R598," ",(S598-1)),$Z$2:AD598,5,0)),IF(S598&lt;&gt;3,"",VLOOKUP(CONCATENATE(R598," ",(S598)),$Z$2:AD598,5,0)))</f>
        <v/>
      </c>
      <c r="AD598" s="33" t="str">
        <f t="shared" si="127"/>
        <v/>
      </c>
    </row>
    <row r="599" spans="1:30" x14ac:dyDescent="0.25">
      <c r="A599" s="65" t="str">
        <f t="shared" si="119"/>
        <v/>
      </c>
      <c r="B599" s="65" t="str">
        <f t="shared" si="120"/>
        <v/>
      </c>
      <c r="C599" s="103">
        <v>598</v>
      </c>
      <c r="D599" s="99"/>
      <c r="E599" s="100">
        <f t="shared" si="128"/>
        <v>1</v>
      </c>
      <c r="F599" s="100"/>
      <c r="G599" s="100"/>
      <c r="H599" s="107" t="str">
        <f t="shared" si="123"/>
        <v/>
      </c>
      <c r="I599" s="108" t="str">
        <f>IF(D599="","",VLOOKUP(D599,ENTRANTS!$A$1:$H$1000,2,0))</f>
        <v/>
      </c>
      <c r="J599" s="108" t="str">
        <f>IF(D599="","",VLOOKUP(D599,ENTRANTS!$A$1:$H$1000,3,0))</f>
        <v/>
      </c>
      <c r="K599" s="103" t="str">
        <f>IF(D599="","",LEFT(VLOOKUP(D599,ENTRANTS!$A$1:$H$1000,5,0),1))</f>
        <v/>
      </c>
      <c r="L599" s="103" t="str">
        <f>IF(D599="","",COUNTIF($K$2:K599,K599))</f>
        <v/>
      </c>
      <c r="M599" s="103" t="str">
        <f>IF(D599="","",VLOOKUP(D599,ENTRANTS!$A$1:$H$1000,4,0))</f>
        <v/>
      </c>
      <c r="N599" s="103" t="str">
        <f>IF(D599="","",COUNTIF($M$2:M599,M599))</f>
        <v/>
      </c>
      <c r="O599" s="108" t="str">
        <f>IF(D599="","",VLOOKUP(D599,ENTRANTS!$A$1:$H$1000,6,0))</f>
        <v/>
      </c>
      <c r="P599" s="86" t="str">
        <f t="shared" si="124"/>
        <v/>
      </c>
      <c r="Q599" s="31"/>
      <c r="R599" s="3" t="str">
        <f t="shared" si="125"/>
        <v/>
      </c>
      <c r="S599" s="4" t="str">
        <f>IF(D599="","",COUNTIF($R$2:R599,R599))</f>
        <v/>
      </c>
      <c r="T599" s="5" t="str">
        <f t="shared" si="129"/>
        <v/>
      </c>
      <c r="U599" s="35" t="str">
        <f>IF(AND(S599=4,K599="M",NOT(O599="Unattached")),SUMIF(R$2:R599,R599,L$2:L599),"")</f>
        <v/>
      </c>
      <c r="V599" s="5" t="str">
        <f t="shared" si="130"/>
        <v/>
      </c>
      <c r="W599" s="35" t="str">
        <f>IF(AND(S599=3,K599="F",NOT(O599="Unattached")),SUMIF(R$2:R599,R599,L$2:L599),"")</f>
        <v/>
      </c>
      <c r="X599" s="6" t="str">
        <f t="shared" si="121"/>
        <v/>
      </c>
      <c r="Y599" s="6" t="str">
        <f t="shared" si="126"/>
        <v/>
      </c>
      <c r="Z599" s="33" t="str">
        <f t="shared" si="122"/>
        <v xml:space="preserve"> </v>
      </c>
      <c r="AA599" s="33" t="str">
        <f>IF(K599="M",IF(S599&lt;&gt;4,"",VLOOKUP(CONCATENATE(R599," ",(S599-3)),$Z$2:AD599,5,0)),IF(S599&lt;&gt;3,"",VLOOKUP(CONCATENATE(R599," ",(S599-2)),$Z$2:AD599,5,0)))</f>
        <v/>
      </c>
      <c r="AB599" s="33" t="str">
        <f>IF(K599="M",IF(S599&lt;&gt;4,"",VLOOKUP(CONCATENATE(R599," ",(S599-2)),$Z$2:AD599,5,0)),IF(S599&lt;&gt;3,"",VLOOKUP(CONCATENATE(R599," ",(S599-1)),$Z$2:AD599,5,0)))</f>
        <v/>
      </c>
      <c r="AC599" s="33" t="str">
        <f>IF(K599="M",IF(S599&lt;&gt;4,"",VLOOKUP(CONCATENATE(R599," ",(S599-1)),$Z$2:AD599,5,0)),IF(S599&lt;&gt;3,"",VLOOKUP(CONCATENATE(R599," ",(S599)),$Z$2:AD599,5,0)))</f>
        <v/>
      </c>
      <c r="AD599" s="33" t="str">
        <f t="shared" si="127"/>
        <v/>
      </c>
    </row>
    <row r="600" spans="1:30" x14ac:dyDescent="0.25">
      <c r="A600" s="65" t="str">
        <f t="shared" si="119"/>
        <v/>
      </c>
      <c r="B600" s="65" t="str">
        <f t="shared" si="120"/>
        <v/>
      </c>
      <c r="C600" s="103">
        <v>599</v>
      </c>
      <c r="D600" s="99"/>
      <c r="E600" s="100">
        <f t="shared" si="128"/>
        <v>1</v>
      </c>
      <c r="F600" s="100"/>
      <c r="G600" s="100"/>
      <c r="H600" s="107" t="str">
        <f t="shared" si="123"/>
        <v/>
      </c>
      <c r="I600" s="108" t="str">
        <f>IF(D600="","",VLOOKUP(D600,ENTRANTS!$A$1:$H$1000,2,0))</f>
        <v/>
      </c>
      <c r="J600" s="108" t="str">
        <f>IF(D600="","",VLOOKUP(D600,ENTRANTS!$A$1:$H$1000,3,0))</f>
        <v/>
      </c>
      <c r="K600" s="103" t="str">
        <f>IF(D600="","",LEFT(VLOOKUP(D600,ENTRANTS!$A$1:$H$1000,5,0),1))</f>
        <v/>
      </c>
      <c r="L600" s="103" t="str">
        <f>IF(D600="","",COUNTIF($K$2:K600,K600))</f>
        <v/>
      </c>
      <c r="M600" s="103" t="str">
        <f>IF(D600="","",VLOOKUP(D600,ENTRANTS!$A$1:$H$1000,4,0))</f>
        <v/>
      </c>
      <c r="N600" s="103" t="str">
        <f>IF(D600="","",COUNTIF($M$2:M600,M600))</f>
        <v/>
      </c>
      <c r="O600" s="108" t="str">
        <f>IF(D600="","",VLOOKUP(D600,ENTRANTS!$A$1:$H$1000,6,0))</f>
        <v/>
      </c>
      <c r="P600" s="86" t="str">
        <f t="shared" si="124"/>
        <v/>
      </c>
      <c r="Q600" s="31"/>
      <c r="R600" s="3" t="str">
        <f t="shared" si="125"/>
        <v/>
      </c>
      <c r="S600" s="4" t="str">
        <f>IF(D600="","",COUNTIF($R$2:R600,R600))</f>
        <v/>
      </c>
      <c r="T600" s="5" t="str">
        <f t="shared" si="129"/>
        <v/>
      </c>
      <c r="U600" s="35" t="str">
        <f>IF(AND(S600=4,K600="M",NOT(O600="Unattached")),SUMIF(R$2:R600,R600,L$2:L600),"")</f>
        <v/>
      </c>
      <c r="V600" s="5" t="str">
        <f t="shared" si="130"/>
        <v/>
      </c>
      <c r="W600" s="35" t="str">
        <f>IF(AND(S600=3,K600="F",NOT(O600="Unattached")),SUMIF(R$2:R600,R600,L$2:L600),"")</f>
        <v/>
      </c>
      <c r="X600" s="6" t="str">
        <f t="shared" si="121"/>
        <v/>
      </c>
      <c r="Y600" s="6" t="str">
        <f t="shared" si="126"/>
        <v/>
      </c>
      <c r="Z600" s="33" t="str">
        <f t="shared" si="122"/>
        <v xml:space="preserve"> </v>
      </c>
      <c r="AA600" s="33" t="str">
        <f>IF(K600="M",IF(S600&lt;&gt;4,"",VLOOKUP(CONCATENATE(R600," ",(S600-3)),$Z$2:AD600,5,0)),IF(S600&lt;&gt;3,"",VLOOKUP(CONCATENATE(R600," ",(S600-2)),$Z$2:AD600,5,0)))</f>
        <v/>
      </c>
      <c r="AB600" s="33" t="str">
        <f>IF(K600="M",IF(S600&lt;&gt;4,"",VLOOKUP(CONCATENATE(R600," ",(S600-2)),$Z$2:AD600,5,0)),IF(S600&lt;&gt;3,"",VLOOKUP(CONCATENATE(R600," ",(S600-1)),$Z$2:AD600,5,0)))</f>
        <v/>
      </c>
      <c r="AC600" s="33" t="str">
        <f>IF(K600="M",IF(S600&lt;&gt;4,"",VLOOKUP(CONCATENATE(R600," ",(S600-1)),$Z$2:AD600,5,0)),IF(S600&lt;&gt;3,"",VLOOKUP(CONCATENATE(R600," ",(S600)),$Z$2:AD600,5,0)))</f>
        <v/>
      </c>
      <c r="AD600" s="33" t="str">
        <f t="shared" si="127"/>
        <v/>
      </c>
    </row>
    <row r="601" spans="1:30" x14ac:dyDescent="0.25">
      <c r="A601" s="65" t="str">
        <f t="shared" si="119"/>
        <v/>
      </c>
      <c r="B601" s="65" t="str">
        <f t="shared" si="120"/>
        <v/>
      </c>
      <c r="C601" s="103">
        <v>600</v>
      </c>
      <c r="D601" s="99"/>
      <c r="E601" s="100">
        <f t="shared" si="128"/>
        <v>1</v>
      </c>
      <c r="F601" s="100"/>
      <c r="G601" s="100"/>
      <c r="H601" s="107" t="str">
        <f t="shared" si="123"/>
        <v/>
      </c>
      <c r="I601" s="108" t="str">
        <f>IF(D601="","",VLOOKUP(D601,ENTRANTS!$A$1:$H$1000,2,0))</f>
        <v/>
      </c>
      <c r="J601" s="108" t="str">
        <f>IF(D601="","",VLOOKUP(D601,ENTRANTS!$A$1:$H$1000,3,0))</f>
        <v/>
      </c>
      <c r="K601" s="103" t="str">
        <f>IF(D601="","",LEFT(VLOOKUP(D601,ENTRANTS!$A$1:$H$1000,5,0),1))</f>
        <v/>
      </c>
      <c r="L601" s="103" t="str">
        <f>IF(D601="","",COUNTIF($K$2:K601,K601))</f>
        <v/>
      </c>
      <c r="M601" s="103" t="str">
        <f>IF(D601="","",VLOOKUP(D601,ENTRANTS!$A$1:$H$1000,4,0))</f>
        <v/>
      </c>
      <c r="N601" s="103" t="str">
        <f>IF(D601="","",COUNTIF($M$2:M601,M601))</f>
        <v/>
      </c>
      <c r="O601" s="108" t="str">
        <f>IF(D601="","",VLOOKUP(D601,ENTRANTS!$A$1:$H$1000,6,0))</f>
        <v/>
      </c>
      <c r="P601" s="86" t="str">
        <f t="shared" si="124"/>
        <v/>
      </c>
      <c r="Q601" s="31"/>
      <c r="R601" s="3" t="str">
        <f t="shared" si="125"/>
        <v/>
      </c>
      <c r="S601" s="4" t="str">
        <f>IF(D601="","",COUNTIF($R$2:R601,R601))</f>
        <v/>
      </c>
      <c r="T601" s="5" t="str">
        <f t="shared" si="129"/>
        <v/>
      </c>
      <c r="U601" s="35" t="str">
        <f>IF(AND(S601=4,K601="M",NOT(O601="Unattached")),SUMIF(R$2:R601,R601,L$2:L601),"")</f>
        <v/>
      </c>
      <c r="V601" s="5" t="str">
        <f t="shared" si="130"/>
        <v/>
      </c>
      <c r="W601" s="35" t="str">
        <f>IF(AND(S601=3,K601="F",NOT(O601="Unattached")),SUMIF(R$2:R601,R601,L$2:L601),"")</f>
        <v/>
      </c>
      <c r="X601" s="6" t="str">
        <f t="shared" si="121"/>
        <v/>
      </c>
      <c r="Y601" s="6" t="str">
        <f t="shared" si="126"/>
        <v/>
      </c>
      <c r="Z601" s="33" t="str">
        <f t="shared" si="122"/>
        <v xml:space="preserve"> </v>
      </c>
      <c r="AA601" s="33" t="str">
        <f>IF(K601="M",IF(S601&lt;&gt;4,"",VLOOKUP(CONCATENATE(R601," ",(S601-3)),$Z$2:AD601,5,0)),IF(S601&lt;&gt;3,"",VLOOKUP(CONCATENATE(R601," ",(S601-2)),$Z$2:AD601,5,0)))</f>
        <v/>
      </c>
      <c r="AB601" s="33" t="str">
        <f>IF(K601="M",IF(S601&lt;&gt;4,"",VLOOKUP(CONCATENATE(R601," ",(S601-2)),$Z$2:AD601,5,0)),IF(S601&lt;&gt;3,"",VLOOKUP(CONCATENATE(R601," ",(S601-1)),$Z$2:AD601,5,0)))</f>
        <v/>
      </c>
      <c r="AC601" s="33" t="str">
        <f>IF(K601="M",IF(S601&lt;&gt;4,"",VLOOKUP(CONCATENATE(R601," ",(S601-1)),$Z$2:AD601,5,0)),IF(S601&lt;&gt;3,"",VLOOKUP(CONCATENATE(R601," ",(S601)),$Z$2:AD601,5,0)))</f>
        <v/>
      </c>
      <c r="AD601" s="33" t="str">
        <f t="shared" si="127"/>
        <v/>
      </c>
    </row>
    <row r="602" spans="1:30" x14ac:dyDescent="0.25">
      <c r="A602" s="65" t="str">
        <f t="shared" si="119"/>
        <v/>
      </c>
      <c r="B602" s="65" t="str">
        <f t="shared" si="120"/>
        <v/>
      </c>
      <c r="C602" s="103">
        <v>601</v>
      </c>
      <c r="D602" s="99"/>
      <c r="E602" s="100">
        <f t="shared" si="128"/>
        <v>1</v>
      </c>
      <c r="F602" s="100"/>
      <c r="G602" s="100"/>
      <c r="H602" s="107" t="str">
        <f t="shared" si="123"/>
        <v/>
      </c>
      <c r="I602" s="108" t="str">
        <f>IF(D602="","",VLOOKUP(D602,ENTRANTS!$A$1:$H$1000,2,0))</f>
        <v/>
      </c>
      <c r="J602" s="108" t="str">
        <f>IF(D602="","",VLOOKUP(D602,ENTRANTS!$A$1:$H$1000,3,0))</f>
        <v/>
      </c>
      <c r="K602" s="103" t="str">
        <f>IF(D602="","",LEFT(VLOOKUP(D602,ENTRANTS!$A$1:$H$1000,5,0),1))</f>
        <v/>
      </c>
      <c r="L602" s="103" t="str">
        <f>IF(D602="","",COUNTIF($K$2:K602,K602))</f>
        <v/>
      </c>
      <c r="M602" s="103" t="str">
        <f>IF(D602="","",VLOOKUP(D602,ENTRANTS!$A$1:$H$1000,4,0))</f>
        <v/>
      </c>
      <c r="N602" s="103" t="str">
        <f>IF(D602="","",COUNTIF($M$2:M602,M602))</f>
        <v/>
      </c>
      <c r="O602" s="108" t="str">
        <f>IF(D602="","",VLOOKUP(D602,ENTRANTS!$A$1:$H$1000,6,0))</f>
        <v/>
      </c>
      <c r="P602" s="86" t="str">
        <f t="shared" si="124"/>
        <v/>
      </c>
      <c r="Q602" s="31"/>
      <c r="R602" s="3" t="str">
        <f t="shared" si="125"/>
        <v/>
      </c>
      <c r="S602" s="4" t="str">
        <f>IF(D602="","",COUNTIF($R$2:R602,R602))</f>
        <v/>
      </c>
      <c r="T602" s="5" t="str">
        <f t="shared" si="129"/>
        <v/>
      </c>
      <c r="U602" s="35" t="str">
        <f>IF(AND(S602=4,K602="M",NOT(O602="Unattached")),SUMIF(R$2:R602,R602,L$2:L602),"")</f>
        <v/>
      </c>
      <c r="V602" s="5" t="str">
        <f t="shared" si="130"/>
        <v/>
      </c>
      <c r="W602" s="35" t="str">
        <f>IF(AND(S602=3,K602="F",NOT(O602="Unattached")),SUMIF(R$2:R602,R602,L$2:L602),"")</f>
        <v/>
      </c>
      <c r="X602" s="6" t="str">
        <f t="shared" si="121"/>
        <v/>
      </c>
      <c r="Y602" s="6" t="str">
        <f t="shared" si="126"/>
        <v/>
      </c>
      <c r="Z602" s="33" t="str">
        <f t="shared" si="122"/>
        <v xml:space="preserve"> </v>
      </c>
      <c r="AA602" s="33" t="str">
        <f>IF(K602="M",IF(S602&lt;&gt;4,"",VLOOKUP(CONCATENATE(R602," ",(S602-3)),$Z$2:AD602,5,0)),IF(S602&lt;&gt;3,"",VLOOKUP(CONCATENATE(R602," ",(S602-2)),$Z$2:AD602,5,0)))</f>
        <v/>
      </c>
      <c r="AB602" s="33" t="str">
        <f>IF(K602="M",IF(S602&lt;&gt;4,"",VLOOKUP(CONCATENATE(R602," ",(S602-2)),$Z$2:AD602,5,0)),IF(S602&lt;&gt;3,"",VLOOKUP(CONCATENATE(R602," ",(S602-1)),$Z$2:AD602,5,0)))</f>
        <v/>
      </c>
      <c r="AC602" s="33" t="str">
        <f>IF(K602="M",IF(S602&lt;&gt;4,"",VLOOKUP(CONCATENATE(R602," ",(S602-1)),$Z$2:AD602,5,0)),IF(S602&lt;&gt;3,"",VLOOKUP(CONCATENATE(R602," ",(S602)),$Z$2:AD602,5,0)))</f>
        <v/>
      </c>
      <c r="AD602" s="33" t="str">
        <f t="shared" si="127"/>
        <v/>
      </c>
    </row>
    <row r="603" spans="1:30" x14ac:dyDescent="0.25">
      <c r="A603" s="65" t="str">
        <f t="shared" si="119"/>
        <v/>
      </c>
      <c r="B603" s="65" t="str">
        <f t="shared" si="120"/>
        <v/>
      </c>
      <c r="C603" s="103">
        <v>602</v>
      </c>
      <c r="D603" s="99"/>
      <c r="E603" s="100">
        <f t="shared" si="128"/>
        <v>1</v>
      </c>
      <c r="F603" s="100"/>
      <c r="G603" s="100"/>
      <c r="H603" s="107" t="str">
        <f t="shared" si="123"/>
        <v/>
      </c>
      <c r="I603" s="108" t="str">
        <f>IF(D603="","",VLOOKUP(D603,ENTRANTS!$A$1:$H$1000,2,0))</f>
        <v/>
      </c>
      <c r="J603" s="108" t="str">
        <f>IF(D603="","",VLOOKUP(D603,ENTRANTS!$A$1:$H$1000,3,0))</f>
        <v/>
      </c>
      <c r="K603" s="103" t="str">
        <f>IF(D603="","",LEFT(VLOOKUP(D603,ENTRANTS!$A$1:$H$1000,5,0),1))</f>
        <v/>
      </c>
      <c r="L603" s="103" t="str">
        <f>IF(D603="","",COUNTIF($K$2:K603,K603))</f>
        <v/>
      </c>
      <c r="M603" s="103" t="str">
        <f>IF(D603="","",VLOOKUP(D603,ENTRANTS!$A$1:$H$1000,4,0))</f>
        <v/>
      </c>
      <c r="N603" s="103" t="str">
        <f>IF(D603="","",COUNTIF($M$2:M603,M603))</f>
        <v/>
      </c>
      <c r="O603" s="108" t="str">
        <f>IF(D603="","",VLOOKUP(D603,ENTRANTS!$A$1:$H$1000,6,0))</f>
        <v/>
      </c>
      <c r="P603" s="86" t="str">
        <f t="shared" si="124"/>
        <v/>
      </c>
      <c r="Q603" s="31"/>
      <c r="R603" s="3" t="str">
        <f t="shared" si="125"/>
        <v/>
      </c>
      <c r="S603" s="4" t="str">
        <f>IF(D603="","",COUNTIF($R$2:R603,R603))</f>
        <v/>
      </c>
      <c r="T603" s="5" t="str">
        <f t="shared" si="129"/>
        <v/>
      </c>
      <c r="U603" s="35" t="str">
        <f>IF(AND(S603=4,K603="M",NOT(O603="Unattached")),SUMIF(R$2:R603,R603,L$2:L603),"")</f>
        <v/>
      </c>
      <c r="V603" s="5" t="str">
        <f t="shared" si="130"/>
        <v/>
      </c>
      <c r="W603" s="35" t="str">
        <f>IF(AND(S603=3,K603="F",NOT(O603="Unattached")),SUMIF(R$2:R603,R603,L$2:L603),"")</f>
        <v/>
      </c>
      <c r="X603" s="6" t="str">
        <f t="shared" si="121"/>
        <v/>
      </c>
      <c r="Y603" s="6" t="str">
        <f t="shared" si="126"/>
        <v/>
      </c>
      <c r="Z603" s="33" t="str">
        <f t="shared" si="122"/>
        <v xml:space="preserve"> </v>
      </c>
      <c r="AA603" s="33" t="str">
        <f>IF(K603="M",IF(S603&lt;&gt;4,"",VLOOKUP(CONCATENATE(R603," ",(S603-3)),$Z$2:AD603,5,0)),IF(S603&lt;&gt;3,"",VLOOKUP(CONCATENATE(R603," ",(S603-2)),$Z$2:AD603,5,0)))</f>
        <v/>
      </c>
      <c r="AB603" s="33" t="str">
        <f>IF(K603="M",IF(S603&lt;&gt;4,"",VLOOKUP(CONCATENATE(R603," ",(S603-2)),$Z$2:AD603,5,0)),IF(S603&lt;&gt;3,"",VLOOKUP(CONCATENATE(R603," ",(S603-1)),$Z$2:AD603,5,0)))</f>
        <v/>
      </c>
      <c r="AC603" s="33" t="str">
        <f>IF(K603="M",IF(S603&lt;&gt;4,"",VLOOKUP(CONCATENATE(R603," ",(S603-1)),$Z$2:AD603,5,0)),IF(S603&lt;&gt;3,"",VLOOKUP(CONCATENATE(R603," ",(S603)),$Z$2:AD603,5,0)))</f>
        <v/>
      </c>
      <c r="AD603" s="33" t="str">
        <f t="shared" si="127"/>
        <v/>
      </c>
    </row>
    <row r="604" spans="1:30" x14ac:dyDescent="0.25">
      <c r="A604" s="65" t="str">
        <f t="shared" si="119"/>
        <v/>
      </c>
      <c r="B604" s="65" t="str">
        <f t="shared" si="120"/>
        <v/>
      </c>
      <c r="C604" s="103">
        <v>603</v>
      </c>
      <c r="D604" s="99"/>
      <c r="E604" s="100">
        <f t="shared" si="128"/>
        <v>1</v>
      </c>
      <c r="F604" s="100"/>
      <c r="G604" s="100"/>
      <c r="H604" s="107" t="str">
        <f t="shared" si="123"/>
        <v/>
      </c>
      <c r="I604" s="108" t="str">
        <f>IF(D604="","",VLOOKUP(D604,ENTRANTS!$A$1:$H$1000,2,0))</f>
        <v/>
      </c>
      <c r="J604" s="108" t="str">
        <f>IF(D604="","",VLOOKUP(D604,ENTRANTS!$A$1:$H$1000,3,0))</f>
        <v/>
      </c>
      <c r="K604" s="103" t="str">
        <f>IF(D604="","",LEFT(VLOOKUP(D604,ENTRANTS!$A$1:$H$1000,5,0),1))</f>
        <v/>
      </c>
      <c r="L604" s="103" t="str">
        <f>IF(D604="","",COUNTIF($K$2:K604,K604))</f>
        <v/>
      </c>
      <c r="M604" s="103" t="str">
        <f>IF(D604="","",VLOOKUP(D604,ENTRANTS!$A$1:$H$1000,4,0))</f>
        <v/>
      </c>
      <c r="N604" s="103" t="str">
        <f>IF(D604="","",COUNTIF($M$2:M604,M604))</f>
        <v/>
      </c>
      <c r="O604" s="108" t="str">
        <f>IF(D604="","",VLOOKUP(D604,ENTRANTS!$A$1:$H$1000,6,0))</f>
        <v/>
      </c>
      <c r="P604" s="86" t="str">
        <f t="shared" si="124"/>
        <v/>
      </c>
      <c r="Q604" s="31"/>
      <c r="R604" s="3" t="str">
        <f t="shared" si="125"/>
        <v/>
      </c>
      <c r="S604" s="4" t="str">
        <f>IF(D604="","",COUNTIF($R$2:R604,R604))</f>
        <v/>
      </c>
      <c r="T604" s="5" t="str">
        <f t="shared" si="129"/>
        <v/>
      </c>
      <c r="U604" s="35" t="str">
        <f>IF(AND(S604=4,K604="M",NOT(O604="Unattached")),SUMIF(R$2:R604,R604,L$2:L604),"")</f>
        <v/>
      </c>
      <c r="V604" s="5" t="str">
        <f t="shared" si="130"/>
        <v/>
      </c>
      <c r="W604" s="35" t="str">
        <f>IF(AND(S604=3,K604="F",NOT(O604="Unattached")),SUMIF(R$2:R604,R604,L$2:L604),"")</f>
        <v/>
      </c>
      <c r="X604" s="6" t="str">
        <f t="shared" si="121"/>
        <v/>
      </c>
      <c r="Y604" s="6" t="str">
        <f t="shared" si="126"/>
        <v/>
      </c>
      <c r="Z604" s="33" t="str">
        <f t="shared" si="122"/>
        <v xml:space="preserve"> </v>
      </c>
      <c r="AA604" s="33" t="str">
        <f>IF(K604="M",IF(S604&lt;&gt;4,"",VLOOKUP(CONCATENATE(R604," ",(S604-3)),$Z$2:AD604,5,0)),IF(S604&lt;&gt;3,"",VLOOKUP(CONCATENATE(R604," ",(S604-2)),$Z$2:AD604,5,0)))</f>
        <v/>
      </c>
      <c r="AB604" s="33" t="str">
        <f>IF(K604="M",IF(S604&lt;&gt;4,"",VLOOKUP(CONCATENATE(R604," ",(S604-2)),$Z$2:AD604,5,0)),IF(S604&lt;&gt;3,"",VLOOKUP(CONCATENATE(R604," ",(S604-1)),$Z$2:AD604,5,0)))</f>
        <v/>
      </c>
      <c r="AC604" s="33" t="str">
        <f>IF(K604="M",IF(S604&lt;&gt;4,"",VLOOKUP(CONCATENATE(R604," ",(S604-1)),$Z$2:AD604,5,0)),IF(S604&lt;&gt;3,"",VLOOKUP(CONCATENATE(R604," ",(S604)),$Z$2:AD604,5,0)))</f>
        <v/>
      </c>
      <c r="AD604" s="33" t="str">
        <f t="shared" si="127"/>
        <v/>
      </c>
    </row>
    <row r="605" spans="1:30" x14ac:dyDescent="0.25">
      <c r="A605" s="65" t="str">
        <f t="shared" si="119"/>
        <v/>
      </c>
      <c r="B605" s="65" t="str">
        <f t="shared" si="120"/>
        <v/>
      </c>
      <c r="C605" s="103">
        <v>604</v>
      </c>
      <c r="D605" s="99"/>
      <c r="E605" s="100">
        <f t="shared" si="128"/>
        <v>1</v>
      </c>
      <c r="F605" s="100"/>
      <c r="G605" s="100"/>
      <c r="H605" s="107" t="str">
        <f t="shared" si="123"/>
        <v/>
      </c>
      <c r="I605" s="108" t="str">
        <f>IF(D605="","",VLOOKUP(D605,ENTRANTS!$A$1:$H$1000,2,0))</f>
        <v/>
      </c>
      <c r="J605" s="108" t="str">
        <f>IF(D605="","",VLOOKUP(D605,ENTRANTS!$A$1:$H$1000,3,0))</f>
        <v/>
      </c>
      <c r="K605" s="103" t="str">
        <f>IF(D605="","",LEFT(VLOOKUP(D605,ENTRANTS!$A$1:$H$1000,5,0),1))</f>
        <v/>
      </c>
      <c r="L605" s="103" t="str">
        <f>IF(D605="","",COUNTIF($K$2:K605,K605))</f>
        <v/>
      </c>
      <c r="M605" s="103" t="str">
        <f>IF(D605="","",VLOOKUP(D605,ENTRANTS!$A$1:$H$1000,4,0))</f>
        <v/>
      </c>
      <c r="N605" s="103" t="str">
        <f>IF(D605="","",COUNTIF($M$2:M605,M605))</f>
        <v/>
      </c>
      <c r="O605" s="108" t="str">
        <f>IF(D605="","",VLOOKUP(D605,ENTRANTS!$A$1:$H$1000,6,0))</f>
        <v/>
      </c>
      <c r="P605" s="86" t="str">
        <f t="shared" si="124"/>
        <v/>
      </c>
      <c r="Q605" s="31"/>
      <c r="R605" s="3" t="str">
        <f t="shared" si="125"/>
        <v/>
      </c>
      <c r="S605" s="4" t="str">
        <f>IF(D605="","",COUNTIF($R$2:R605,R605))</f>
        <v/>
      </c>
      <c r="T605" s="5" t="str">
        <f t="shared" si="129"/>
        <v/>
      </c>
      <c r="U605" s="35" t="str">
        <f>IF(AND(S605=4,K605="M",NOT(O605="Unattached")),SUMIF(R$2:R605,R605,L$2:L605),"")</f>
        <v/>
      </c>
      <c r="V605" s="5" t="str">
        <f t="shared" si="130"/>
        <v/>
      </c>
      <c r="W605" s="35" t="str">
        <f>IF(AND(S605=3,K605="F",NOT(O605="Unattached")),SUMIF(R$2:R605,R605,L$2:L605),"")</f>
        <v/>
      </c>
      <c r="X605" s="6" t="str">
        <f t="shared" si="121"/>
        <v/>
      </c>
      <c r="Y605" s="6" t="str">
        <f t="shared" si="126"/>
        <v/>
      </c>
      <c r="Z605" s="33" t="str">
        <f t="shared" si="122"/>
        <v xml:space="preserve"> </v>
      </c>
      <c r="AA605" s="33" t="str">
        <f>IF(K605="M",IF(S605&lt;&gt;4,"",VLOOKUP(CONCATENATE(R605," ",(S605-3)),$Z$2:AD605,5,0)),IF(S605&lt;&gt;3,"",VLOOKUP(CONCATENATE(R605," ",(S605-2)),$Z$2:AD605,5,0)))</f>
        <v/>
      </c>
      <c r="AB605" s="33" t="str">
        <f>IF(K605="M",IF(S605&lt;&gt;4,"",VLOOKUP(CONCATENATE(R605," ",(S605-2)),$Z$2:AD605,5,0)),IF(S605&lt;&gt;3,"",VLOOKUP(CONCATENATE(R605," ",(S605-1)),$Z$2:AD605,5,0)))</f>
        <v/>
      </c>
      <c r="AC605" s="33" t="str">
        <f>IF(K605="M",IF(S605&lt;&gt;4,"",VLOOKUP(CONCATENATE(R605," ",(S605-1)),$Z$2:AD605,5,0)),IF(S605&lt;&gt;3,"",VLOOKUP(CONCATENATE(R605," ",(S605)),$Z$2:AD605,5,0)))</f>
        <v/>
      </c>
      <c r="AD605" s="33" t="str">
        <f t="shared" si="127"/>
        <v/>
      </c>
    </row>
    <row r="606" spans="1:30" x14ac:dyDescent="0.25">
      <c r="A606" s="65" t="str">
        <f t="shared" si="119"/>
        <v/>
      </c>
      <c r="B606" s="65" t="str">
        <f t="shared" si="120"/>
        <v/>
      </c>
      <c r="C606" s="103">
        <v>605</v>
      </c>
      <c r="D606" s="99"/>
      <c r="E606" s="100">
        <f t="shared" si="128"/>
        <v>1</v>
      </c>
      <c r="F606" s="100"/>
      <c r="G606" s="100"/>
      <c r="H606" s="107" t="str">
        <f t="shared" si="123"/>
        <v/>
      </c>
      <c r="I606" s="108" t="str">
        <f>IF(D606="","",VLOOKUP(D606,ENTRANTS!$A$1:$H$1000,2,0))</f>
        <v/>
      </c>
      <c r="J606" s="108" t="str">
        <f>IF(D606="","",VLOOKUP(D606,ENTRANTS!$A$1:$H$1000,3,0))</f>
        <v/>
      </c>
      <c r="K606" s="103" t="str">
        <f>IF(D606="","",LEFT(VLOOKUP(D606,ENTRANTS!$A$1:$H$1000,5,0),1))</f>
        <v/>
      </c>
      <c r="L606" s="103" t="str">
        <f>IF(D606="","",COUNTIF($K$2:K606,K606))</f>
        <v/>
      </c>
      <c r="M606" s="103" t="str">
        <f>IF(D606="","",VLOOKUP(D606,ENTRANTS!$A$1:$H$1000,4,0))</f>
        <v/>
      </c>
      <c r="N606" s="103" t="str">
        <f>IF(D606="","",COUNTIF($M$2:M606,M606))</f>
        <v/>
      </c>
      <c r="O606" s="108" t="str">
        <f>IF(D606="","",VLOOKUP(D606,ENTRANTS!$A$1:$H$1000,6,0))</f>
        <v/>
      </c>
      <c r="P606" s="86" t="str">
        <f t="shared" si="124"/>
        <v/>
      </c>
      <c r="Q606" s="31"/>
      <c r="R606" s="3" t="str">
        <f t="shared" si="125"/>
        <v/>
      </c>
      <c r="S606" s="4" t="str">
        <f>IF(D606="","",COUNTIF($R$2:R606,R606))</f>
        <v/>
      </c>
      <c r="T606" s="5" t="str">
        <f t="shared" si="129"/>
        <v/>
      </c>
      <c r="U606" s="35" t="str">
        <f>IF(AND(S606=4,K606="M",NOT(O606="Unattached")),SUMIF(R$2:R606,R606,L$2:L606),"")</f>
        <v/>
      </c>
      <c r="V606" s="5" t="str">
        <f t="shared" si="130"/>
        <v/>
      </c>
      <c r="W606" s="35" t="str">
        <f>IF(AND(S606=3,K606="F",NOT(O606="Unattached")),SUMIF(R$2:R606,R606,L$2:L606),"")</f>
        <v/>
      </c>
      <c r="X606" s="6" t="str">
        <f t="shared" si="121"/>
        <v/>
      </c>
      <c r="Y606" s="6" t="str">
        <f t="shared" si="126"/>
        <v/>
      </c>
      <c r="Z606" s="33" t="str">
        <f t="shared" si="122"/>
        <v xml:space="preserve"> </v>
      </c>
      <c r="AA606" s="33" t="str">
        <f>IF(K606="M",IF(S606&lt;&gt;4,"",VLOOKUP(CONCATENATE(R606," ",(S606-3)),$Z$2:AD606,5,0)),IF(S606&lt;&gt;3,"",VLOOKUP(CONCATENATE(R606," ",(S606-2)),$Z$2:AD606,5,0)))</f>
        <v/>
      </c>
      <c r="AB606" s="33" t="str">
        <f>IF(K606="M",IF(S606&lt;&gt;4,"",VLOOKUP(CONCATENATE(R606," ",(S606-2)),$Z$2:AD606,5,0)),IF(S606&lt;&gt;3,"",VLOOKUP(CONCATENATE(R606," ",(S606-1)),$Z$2:AD606,5,0)))</f>
        <v/>
      </c>
      <c r="AC606" s="33" t="str">
        <f>IF(K606="M",IF(S606&lt;&gt;4,"",VLOOKUP(CONCATENATE(R606," ",(S606-1)),$Z$2:AD606,5,0)),IF(S606&lt;&gt;3,"",VLOOKUP(CONCATENATE(R606," ",(S606)),$Z$2:AD606,5,0)))</f>
        <v/>
      </c>
      <c r="AD606" s="33" t="str">
        <f t="shared" si="127"/>
        <v/>
      </c>
    </row>
    <row r="607" spans="1:30" x14ac:dyDescent="0.25">
      <c r="A607" s="65" t="str">
        <f t="shared" si="119"/>
        <v/>
      </c>
      <c r="B607" s="65" t="str">
        <f t="shared" si="120"/>
        <v/>
      </c>
      <c r="C607" s="103">
        <v>606</v>
      </c>
      <c r="D607" s="99"/>
      <c r="E607" s="100">
        <f t="shared" si="128"/>
        <v>1</v>
      </c>
      <c r="F607" s="100"/>
      <c r="G607" s="100"/>
      <c r="H607" s="107" t="str">
        <f t="shared" si="123"/>
        <v/>
      </c>
      <c r="I607" s="108" t="str">
        <f>IF(D607="","",VLOOKUP(D607,ENTRANTS!$A$1:$H$1000,2,0))</f>
        <v/>
      </c>
      <c r="J607" s="108" t="str">
        <f>IF(D607="","",VLOOKUP(D607,ENTRANTS!$A$1:$H$1000,3,0))</f>
        <v/>
      </c>
      <c r="K607" s="103" t="str">
        <f>IF(D607="","",LEFT(VLOOKUP(D607,ENTRANTS!$A$1:$H$1000,5,0),1))</f>
        <v/>
      </c>
      <c r="L607" s="103" t="str">
        <f>IF(D607="","",COUNTIF($K$2:K607,K607))</f>
        <v/>
      </c>
      <c r="M607" s="103" t="str">
        <f>IF(D607="","",VLOOKUP(D607,ENTRANTS!$A$1:$H$1000,4,0))</f>
        <v/>
      </c>
      <c r="N607" s="103" t="str">
        <f>IF(D607="","",COUNTIF($M$2:M607,M607))</f>
        <v/>
      </c>
      <c r="O607" s="108" t="str">
        <f>IF(D607="","",VLOOKUP(D607,ENTRANTS!$A$1:$H$1000,6,0))</f>
        <v/>
      </c>
      <c r="P607" s="86" t="str">
        <f t="shared" si="124"/>
        <v/>
      </c>
      <c r="Q607" s="31"/>
      <c r="R607" s="3" t="str">
        <f t="shared" si="125"/>
        <v/>
      </c>
      <c r="S607" s="4" t="str">
        <f>IF(D607="","",COUNTIF($R$2:R607,R607))</f>
        <v/>
      </c>
      <c r="T607" s="5" t="str">
        <f t="shared" si="129"/>
        <v/>
      </c>
      <c r="U607" s="35" t="str">
        <f>IF(AND(S607=4,K607="M",NOT(O607="Unattached")),SUMIF(R$2:R607,R607,L$2:L607),"")</f>
        <v/>
      </c>
      <c r="V607" s="5" t="str">
        <f t="shared" si="130"/>
        <v/>
      </c>
      <c r="W607" s="35" t="str">
        <f>IF(AND(S607=3,K607="F",NOT(O607="Unattached")),SUMIF(R$2:R607,R607,L$2:L607),"")</f>
        <v/>
      </c>
      <c r="X607" s="6" t="str">
        <f t="shared" si="121"/>
        <v/>
      </c>
      <c r="Y607" s="6" t="str">
        <f t="shared" si="126"/>
        <v/>
      </c>
      <c r="Z607" s="33" t="str">
        <f t="shared" si="122"/>
        <v xml:space="preserve"> </v>
      </c>
      <c r="AA607" s="33" t="str">
        <f>IF(K607="M",IF(S607&lt;&gt;4,"",VLOOKUP(CONCATENATE(R607," ",(S607-3)),$Z$2:AD607,5,0)),IF(S607&lt;&gt;3,"",VLOOKUP(CONCATENATE(R607," ",(S607-2)),$Z$2:AD607,5,0)))</f>
        <v/>
      </c>
      <c r="AB607" s="33" t="str">
        <f>IF(K607="M",IF(S607&lt;&gt;4,"",VLOOKUP(CONCATENATE(R607," ",(S607-2)),$Z$2:AD607,5,0)),IF(S607&lt;&gt;3,"",VLOOKUP(CONCATENATE(R607," ",(S607-1)),$Z$2:AD607,5,0)))</f>
        <v/>
      </c>
      <c r="AC607" s="33" t="str">
        <f>IF(K607="M",IF(S607&lt;&gt;4,"",VLOOKUP(CONCATENATE(R607," ",(S607-1)),$Z$2:AD607,5,0)),IF(S607&lt;&gt;3,"",VLOOKUP(CONCATENATE(R607," ",(S607)),$Z$2:AD607,5,0)))</f>
        <v/>
      </c>
      <c r="AD607" s="33" t="str">
        <f t="shared" si="127"/>
        <v/>
      </c>
    </row>
    <row r="608" spans="1:30" x14ac:dyDescent="0.25">
      <c r="A608" s="65" t="str">
        <f t="shared" si="119"/>
        <v/>
      </c>
      <c r="B608" s="65" t="str">
        <f t="shared" si="120"/>
        <v/>
      </c>
      <c r="C608" s="103">
        <v>607</v>
      </c>
      <c r="D608" s="99"/>
      <c r="E608" s="100">
        <f t="shared" si="128"/>
        <v>1</v>
      </c>
      <c r="F608" s="100"/>
      <c r="G608" s="100"/>
      <c r="H608" s="107" t="str">
        <f t="shared" si="123"/>
        <v/>
      </c>
      <c r="I608" s="108" t="str">
        <f>IF(D608="","",VLOOKUP(D608,ENTRANTS!$A$1:$H$1000,2,0))</f>
        <v/>
      </c>
      <c r="J608" s="108" t="str">
        <f>IF(D608="","",VLOOKUP(D608,ENTRANTS!$A$1:$H$1000,3,0))</f>
        <v/>
      </c>
      <c r="K608" s="103" t="str">
        <f>IF(D608="","",LEFT(VLOOKUP(D608,ENTRANTS!$A$1:$H$1000,5,0),1))</f>
        <v/>
      </c>
      <c r="L608" s="103" t="str">
        <f>IF(D608="","",COUNTIF($K$2:K608,K608))</f>
        <v/>
      </c>
      <c r="M608" s="103" t="str">
        <f>IF(D608="","",VLOOKUP(D608,ENTRANTS!$A$1:$H$1000,4,0))</f>
        <v/>
      </c>
      <c r="N608" s="103" t="str">
        <f>IF(D608="","",COUNTIF($M$2:M608,M608))</f>
        <v/>
      </c>
      <c r="O608" s="108" t="str">
        <f>IF(D608="","",VLOOKUP(D608,ENTRANTS!$A$1:$H$1000,6,0))</f>
        <v/>
      </c>
      <c r="P608" s="86" t="str">
        <f t="shared" si="124"/>
        <v/>
      </c>
      <c r="Q608" s="31"/>
      <c r="R608" s="3" t="str">
        <f t="shared" si="125"/>
        <v/>
      </c>
      <c r="S608" s="4" t="str">
        <f>IF(D608="","",COUNTIF($R$2:R608,R608))</f>
        <v/>
      </c>
      <c r="T608" s="5" t="str">
        <f t="shared" si="129"/>
        <v/>
      </c>
      <c r="U608" s="35" t="str">
        <f>IF(AND(S608=4,K608="M",NOT(O608="Unattached")),SUMIF(R$2:R608,R608,L$2:L608),"")</f>
        <v/>
      </c>
      <c r="V608" s="5" t="str">
        <f t="shared" si="130"/>
        <v/>
      </c>
      <c r="W608" s="35" t="str">
        <f>IF(AND(S608=3,K608="F",NOT(O608="Unattached")),SUMIF(R$2:R608,R608,L$2:L608),"")</f>
        <v/>
      </c>
      <c r="X608" s="6" t="str">
        <f t="shared" si="121"/>
        <v/>
      </c>
      <c r="Y608" s="6" t="str">
        <f t="shared" si="126"/>
        <v/>
      </c>
      <c r="Z608" s="33" t="str">
        <f t="shared" si="122"/>
        <v xml:space="preserve"> </v>
      </c>
      <c r="AA608" s="33" t="str">
        <f>IF(K608="M",IF(S608&lt;&gt;4,"",VLOOKUP(CONCATENATE(R608," ",(S608-3)),$Z$2:AD608,5,0)),IF(S608&lt;&gt;3,"",VLOOKUP(CONCATENATE(R608," ",(S608-2)),$Z$2:AD608,5,0)))</f>
        <v/>
      </c>
      <c r="AB608" s="33" t="str">
        <f>IF(K608="M",IF(S608&lt;&gt;4,"",VLOOKUP(CONCATENATE(R608," ",(S608-2)),$Z$2:AD608,5,0)),IF(S608&lt;&gt;3,"",VLOOKUP(CONCATENATE(R608," ",(S608-1)),$Z$2:AD608,5,0)))</f>
        <v/>
      </c>
      <c r="AC608" s="33" t="str">
        <f>IF(K608="M",IF(S608&lt;&gt;4,"",VLOOKUP(CONCATENATE(R608," ",(S608-1)),$Z$2:AD608,5,0)),IF(S608&lt;&gt;3,"",VLOOKUP(CONCATENATE(R608," ",(S608)),$Z$2:AD608,5,0)))</f>
        <v/>
      </c>
      <c r="AD608" s="33" t="str">
        <f t="shared" si="127"/>
        <v/>
      </c>
    </row>
    <row r="609" spans="1:30" x14ac:dyDescent="0.25">
      <c r="A609" s="65" t="str">
        <f t="shared" si="119"/>
        <v/>
      </c>
      <c r="B609" s="65" t="str">
        <f t="shared" si="120"/>
        <v/>
      </c>
      <c r="C609" s="103">
        <v>608</v>
      </c>
      <c r="D609" s="99"/>
      <c r="E609" s="100">
        <f t="shared" si="128"/>
        <v>1</v>
      </c>
      <c r="F609" s="100"/>
      <c r="G609" s="100"/>
      <c r="H609" s="107" t="str">
        <f t="shared" si="123"/>
        <v/>
      </c>
      <c r="I609" s="108" t="str">
        <f>IF(D609="","",VLOOKUP(D609,ENTRANTS!$A$1:$H$1000,2,0))</f>
        <v/>
      </c>
      <c r="J609" s="108" t="str">
        <f>IF(D609="","",VLOOKUP(D609,ENTRANTS!$A$1:$H$1000,3,0))</f>
        <v/>
      </c>
      <c r="K609" s="103" t="str">
        <f>IF(D609="","",LEFT(VLOOKUP(D609,ENTRANTS!$A$1:$H$1000,5,0),1))</f>
        <v/>
      </c>
      <c r="L609" s="103" t="str">
        <f>IF(D609="","",COUNTIF($K$2:K609,K609))</f>
        <v/>
      </c>
      <c r="M609" s="103" t="str">
        <f>IF(D609="","",VLOOKUP(D609,ENTRANTS!$A$1:$H$1000,4,0))</f>
        <v/>
      </c>
      <c r="N609" s="103" t="str">
        <f>IF(D609="","",COUNTIF($M$2:M609,M609))</f>
        <v/>
      </c>
      <c r="O609" s="108" t="str">
        <f>IF(D609="","",VLOOKUP(D609,ENTRANTS!$A$1:$H$1000,6,0))</f>
        <v/>
      </c>
      <c r="P609" s="86" t="str">
        <f t="shared" si="124"/>
        <v/>
      </c>
      <c r="Q609" s="31"/>
      <c r="R609" s="3" t="str">
        <f t="shared" si="125"/>
        <v/>
      </c>
      <c r="S609" s="4" t="str">
        <f>IF(D609="","",COUNTIF($R$2:R609,R609))</f>
        <v/>
      </c>
      <c r="T609" s="5" t="str">
        <f t="shared" si="129"/>
        <v/>
      </c>
      <c r="U609" s="35" t="str">
        <f>IF(AND(S609=4,K609="M",NOT(O609="Unattached")),SUMIF(R$2:R609,R609,L$2:L609),"")</f>
        <v/>
      </c>
      <c r="V609" s="5" t="str">
        <f t="shared" si="130"/>
        <v/>
      </c>
      <c r="W609" s="35" t="str">
        <f>IF(AND(S609=3,K609="F",NOT(O609="Unattached")),SUMIF(R$2:R609,R609,L$2:L609),"")</f>
        <v/>
      </c>
      <c r="X609" s="6" t="str">
        <f t="shared" si="121"/>
        <v/>
      </c>
      <c r="Y609" s="6" t="str">
        <f t="shared" si="126"/>
        <v/>
      </c>
      <c r="Z609" s="33" t="str">
        <f t="shared" si="122"/>
        <v xml:space="preserve"> </v>
      </c>
      <c r="AA609" s="33" t="str">
        <f>IF(K609="M",IF(S609&lt;&gt;4,"",VLOOKUP(CONCATENATE(R609," ",(S609-3)),$Z$2:AD609,5,0)),IF(S609&lt;&gt;3,"",VLOOKUP(CONCATENATE(R609," ",(S609-2)),$Z$2:AD609,5,0)))</f>
        <v/>
      </c>
      <c r="AB609" s="33" t="str">
        <f>IF(K609="M",IF(S609&lt;&gt;4,"",VLOOKUP(CONCATENATE(R609," ",(S609-2)),$Z$2:AD609,5,0)),IF(S609&lt;&gt;3,"",VLOOKUP(CONCATENATE(R609," ",(S609-1)),$Z$2:AD609,5,0)))</f>
        <v/>
      </c>
      <c r="AC609" s="33" t="str">
        <f>IF(K609="M",IF(S609&lt;&gt;4,"",VLOOKUP(CONCATENATE(R609," ",(S609-1)),$Z$2:AD609,5,0)),IF(S609&lt;&gt;3,"",VLOOKUP(CONCATENATE(R609," ",(S609)),$Z$2:AD609,5,0)))</f>
        <v/>
      </c>
      <c r="AD609" s="33" t="str">
        <f t="shared" si="127"/>
        <v/>
      </c>
    </row>
    <row r="610" spans="1:30" x14ac:dyDescent="0.25">
      <c r="A610" s="65" t="str">
        <f t="shared" si="119"/>
        <v/>
      </c>
      <c r="B610" s="65" t="str">
        <f t="shared" si="120"/>
        <v/>
      </c>
      <c r="C610" s="103">
        <v>609</v>
      </c>
      <c r="D610" s="99"/>
      <c r="E610" s="100">
        <f t="shared" si="128"/>
        <v>1</v>
      </c>
      <c r="F610" s="100"/>
      <c r="G610" s="100"/>
      <c r="H610" s="107" t="str">
        <f t="shared" si="123"/>
        <v/>
      </c>
      <c r="I610" s="108" t="str">
        <f>IF(D610="","",VLOOKUP(D610,ENTRANTS!$A$1:$H$1000,2,0))</f>
        <v/>
      </c>
      <c r="J610" s="108" t="str">
        <f>IF(D610="","",VLOOKUP(D610,ENTRANTS!$A$1:$H$1000,3,0))</f>
        <v/>
      </c>
      <c r="K610" s="103" t="str">
        <f>IF(D610="","",LEFT(VLOOKUP(D610,ENTRANTS!$A$1:$H$1000,5,0),1))</f>
        <v/>
      </c>
      <c r="L610" s="103" t="str">
        <f>IF(D610="","",COUNTIF($K$2:K610,K610))</f>
        <v/>
      </c>
      <c r="M610" s="103" t="str">
        <f>IF(D610="","",VLOOKUP(D610,ENTRANTS!$A$1:$H$1000,4,0))</f>
        <v/>
      </c>
      <c r="N610" s="103" t="str">
        <f>IF(D610="","",COUNTIF($M$2:M610,M610))</f>
        <v/>
      </c>
      <c r="O610" s="108" t="str">
        <f>IF(D610="","",VLOOKUP(D610,ENTRANTS!$A$1:$H$1000,6,0))</f>
        <v/>
      </c>
      <c r="P610" s="86" t="str">
        <f t="shared" si="124"/>
        <v/>
      </c>
      <c r="Q610" s="31"/>
      <c r="R610" s="3" t="str">
        <f t="shared" si="125"/>
        <v/>
      </c>
      <c r="S610" s="4" t="str">
        <f>IF(D610="","",COUNTIF($R$2:R610,R610))</f>
        <v/>
      </c>
      <c r="T610" s="5" t="str">
        <f t="shared" si="129"/>
        <v/>
      </c>
      <c r="U610" s="35" t="str">
        <f>IF(AND(S610=4,K610="M",NOT(O610="Unattached")),SUMIF(R$2:R610,R610,L$2:L610),"")</f>
        <v/>
      </c>
      <c r="V610" s="5" t="str">
        <f t="shared" si="130"/>
        <v/>
      </c>
      <c r="W610" s="35" t="str">
        <f>IF(AND(S610=3,K610="F",NOT(O610="Unattached")),SUMIF(R$2:R610,R610,L$2:L610),"")</f>
        <v/>
      </c>
      <c r="X610" s="6" t="str">
        <f t="shared" si="121"/>
        <v/>
      </c>
      <c r="Y610" s="6" t="str">
        <f t="shared" si="126"/>
        <v/>
      </c>
      <c r="Z610" s="33" t="str">
        <f t="shared" si="122"/>
        <v xml:space="preserve"> </v>
      </c>
      <c r="AA610" s="33" t="str">
        <f>IF(K610="M",IF(S610&lt;&gt;4,"",VLOOKUP(CONCATENATE(R610," ",(S610-3)),$Z$2:AD610,5,0)),IF(S610&lt;&gt;3,"",VLOOKUP(CONCATENATE(R610," ",(S610-2)),$Z$2:AD610,5,0)))</f>
        <v/>
      </c>
      <c r="AB610" s="33" t="str">
        <f>IF(K610="M",IF(S610&lt;&gt;4,"",VLOOKUP(CONCATENATE(R610," ",(S610-2)),$Z$2:AD610,5,0)),IF(S610&lt;&gt;3,"",VLOOKUP(CONCATENATE(R610," ",(S610-1)),$Z$2:AD610,5,0)))</f>
        <v/>
      </c>
      <c r="AC610" s="33" t="str">
        <f>IF(K610="M",IF(S610&lt;&gt;4,"",VLOOKUP(CONCATENATE(R610," ",(S610-1)),$Z$2:AD610,5,0)),IF(S610&lt;&gt;3,"",VLOOKUP(CONCATENATE(R610," ",(S610)),$Z$2:AD610,5,0)))</f>
        <v/>
      </c>
      <c r="AD610" s="33" t="str">
        <f t="shared" si="127"/>
        <v/>
      </c>
    </row>
    <row r="611" spans="1:30" x14ac:dyDescent="0.25">
      <c r="A611" s="65" t="str">
        <f t="shared" si="119"/>
        <v/>
      </c>
      <c r="B611" s="65" t="str">
        <f t="shared" si="120"/>
        <v/>
      </c>
      <c r="C611" s="103">
        <v>610</v>
      </c>
      <c r="D611" s="99"/>
      <c r="E611" s="100">
        <f t="shared" si="128"/>
        <v>1</v>
      </c>
      <c r="F611" s="100"/>
      <c r="G611" s="100"/>
      <c r="H611" s="107" t="str">
        <f t="shared" si="123"/>
        <v/>
      </c>
      <c r="I611" s="108" t="str">
        <f>IF(D611="","",VLOOKUP(D611,ENTRANTS!$A$1:$H$1000,2,0))</f>
        <v/>
      </c>
      <c r="J611" s="108" t="str">
        <f>IF(D611="","",VLOOKUP(D611,ENTRANTS!$A$1:$H$1000,3,0))</f>
        <v/>
      </c>
      <c r="K611" s="103" t="str">
        <f>IF(D611="","",LEFT(VLOOKUP(D611,ENTRANTS!$A$1:$H$1000,5,0),1))</f>
        <v/>
      </c>
      <c r="L611" s="103" t="str">
        <f>IF(D611="","",COUNTIF($K$2:K611,K611))</f>
        <v/>
      </c>
      <c r="M611" s="103" t="str">
        <f>IF(D611="","",VLOOKUP(D611,ENTRANTS!$A$1:$H$1000,4,0))</f>
        <v/>
      </c>
      <c r="N611" s="103" t="str">
        <f>IF(D611="","",COUNTIF($M$2:M611,M611))</f>
        <v/>
      </c>
      <c r="O611" s="108" t="str">
        <f>IF(D611="","",VLOOKUP(D611,ENTRANTS!$A$1:$H$1000,6,0))</f>
        <v/>
      </c>
      <c r="P611" s="86" t="str">
        <f t="shared" si="124"/>
        <v/>
      </c>
      <c r="Q611" s="31"/>
      <c r="R611" s="3" t="str">
        <f t="shared" si="125"/>
        <v/>
      </c>
      <c r="S611" s="4" t="str">
        <f>IF(D611="","",COUNTIF($R$2:R611,R611))</f>
        <v/>
      </c>
      <c r="T611" s="5" t="str">
        <f t="shared" si="129"/>
        <v/>
      </c>
      <c r="U611" s="35" t="str">
        <f>IF(AND(S611=4,K611="M",NOT(O611="Unattached")),SUMIF(R$2:R611,R611,L$2:L611),"")</f>
        <v/>
      </c>
      <c r="V611" s="5" t="str">
        <f t="shared" si="130"/>
        <v/>
      </c>
      <c r="W611" s="35" t="str">
        <f>IF(AND(S611=3,K611="F",NOT(O611="Unattached")),SUMIF(R$2:R611,R611,L$2:L611),"")</f>
        <v/>
      </c>
      <c r="X611" s="6" t="str">
        <f t="shared" si="121"/>
        <v/>
      </c>
      <c r="Y611" s="6" t="str">
        <f t="shared" si="126"/>
        <v/>
      </c>
      <c r="Z611" s="33" t="str">
        <f t="shared" si="122"/>
        <v xml:space="preserve"> </v>
      </c>
      <c r="AA611" s="33" t="str">
        <f>IF(K611="M",IF(S611&lt;&gt;4,"",VLOOKUP(CONCATENATE(R611," ",(S611-3)),$Z$2:AD611,5,0)),IF(S611&lt;&gt;3,"",VLOOKUP(CONCATENATE(R611," ",(S611-2)),$Z$2:AD611,5,0)))</f>
        <v/>
      </c>
      <c r="AB611" s="33" t="str">
        <f>IF(K611="M",IF(S611&lt;&gt;4,"",VLOOKUP(CONCATENATE(R611," ",(S611-2)),$Z$2:AD611,5,0)),IF(S611&lt;&gt;3,"",VLOOKUP(CONCATENATE(R611," ",(S611-1)),$Z$2:AD611,5,0)))</f>
        <v/>
      </c>
      <c r="AC611" s="33" t="str">
        <f>IF(K611="M",IF(S611&lt;&gt;4,"",VLOOKUP(CONCATENATE(R611," ",(S611-1)),$Z$2:AD611,5,0)),IF(S611&lt;&gt;3,"",VLOOKUP(CONCATENATE(R611," ",(S611)),$Z$2:AD611,5,0)))</f>
        <v/>
      </c>
      <c r="AD611" s="33" t="str">
        <f t="shared" si="127"/>
        <v/>
      </c>
    </row>
    <row r="612" spans="1:30" x14ac:dyDescent="0.25">
      <c r="A612" s="65" t="str">
        <f t="shared" si="119"/>
        <v/>
      </c>
      <c r="B612" s="65" t="str">
        <f t="shared" si="120"/>
        <v/>
      </c>
      <c r="C612" s="103">
        <v>611</v>
      </c>
      <c r="D612" s="99"/>
      <c r="E612" s="100">
        <f t="shared" si="128"/>
        <v>1</v>
      </c>
      <c r="F612" s="100"/>
      <c r="G612" s="100"/>
      <c r="H612" s="107" t="str">
        <f t="shared" si="123"/>
        <v/>
      </c>
      <c r="I612" s="108" t="str">
        <f>IF(D612="","",VLOOKUP(D612,ENTRANTS!$A$1:$H$1000,2,0))</f>
        <v/>
      </c>
      <c r="J612" s="108" t="str">
        <f>IF(D612="","",VLOOKUP(D612,ENTRANTS!$A$1:$H$1000,3,0))</f>
        <v/>
      </c>
      <c r="K612" s="103" t="str">
        <f>IF(D612="","",LEFT(VLOOKUP(D612,ENTRANTS!$A$1:$H$1000,5,0),1))</f>
        <v/>
      </c>
      <c r="L612" s="103" t="str">
        <f>IF(D612="","",COUNTIF($K$2:K612,K612))</f>
        <v/>
      </c>
      <c r="M612" s="103" t="str">
        <f>IF(D612="","",VLOOKUP(D612,ENTRANTS!$A$1:$H$1000,4,0))</f>
        <v/>
      </c>
      <c r="N612" s="103" t="str">
        <f>IF(D612="","",COUNTIF($M$2:M612,M612))</f>
        <v/>
      </c>
      <c r="O612" s="108" t="str">
        <f>IF(D612="","",VLOOKUP(D612,ENTRANTS!$A$1:$H$1000,6,0))</f>
        <v/>
      </c>
      <c r="P612" s="86" t="str">
        <f t="shared" si="124"/>
        <v/>
      </c>
      <c r="Q612" s="31"/>
      <c r="R612" s="3" t="str">
        <f t="shared" si="125"/>
        <v/>
      </c>
      <c r="S612" s="4" t="str">
        <f>IF(D612="","",COUNTIF($R$2:R612,R612))</f>
        <v/>
      </c>
      <c r="T612" s="5" t="str">
        <f t="shared" si="129"/>
        <v/>
      </c>
      <c r="U612" s="35" t="str">
        <f>IF(AND(S612=4,K612="M",NOT(O612="Unattached")),SUMIF(R$2:R612,R612,L$2:L612),"")</f>
        <v/>
      </c>
      <c r="V612" s="5" t="str">
        <f t="shared" si="130"/>
        <v/>
      </c>
      <c r="W612" s="35" t="str">
        <f>IF(AND(S612=3,K612="F",NOT(O612="Unattached")),SUMIF(R$2:R612,R612,L$2:L612),"")</f>
        <v/>
      </c>
      <c r="X612" s="6" t="str">
        <f t="shared" si="121"/>
        <v/>
      </c>
      <c r="Y612" s="6" t="str">
        <f t="shared" si="126"/>
        <v/>
      </c>
      <c r="Z612" s="33" t="str">
        <f t="shared" si="122"/>
        <v xml:space="preserve"> </v>
      </c>
      <c r="AA612" s="33" t="str">
        <f>IF(K612="M",IF(S612&lt;&gt;4,"",VLOOKUP(CONCATENATE(R612," ",(S612-3)),$Z$2:AD612,5,0)),IF(S612&lt;&gt;3,"",VLOOKUP(CONCATENATE(R612," ",(S612-2)),$Z$2:AD612,5,0)))</f>
        <v/>
      </c>
      <c r="AB612" s="33" t="str">
        <f>IF(K612="M",IF(S612&lt;&gt;4,"",VLOOKUP(CONCATENATE(R612," ",(S612-2)),$Z$2:AD612,5,0)),IF(S612&lt;&gt;3,"",VLOOKUP(CONCATENATE(R612," ",(S612-1)),$Z$2:AD612,5,0)))</f>
        <v/>
      </c>
      <c r="AC612" s="33" t="str">
        <f>IF(K612="M",IF(S612&lt;&gt;4,"",VLOOKUP(CONCATENATE(R612," ",(S612-1)),$Z$2:AD612,5,0)),IF(S612&lt;&gt;3,"",VLOOKUP(CONCATENATE(R612," ",(S612)),$Z$2:AD612,5,0)))</f>
        <v/>
      </c>
      <c r="AD612" s="33" t="str">
        <f t="shared" si="127"/>
        <v/>
      </c>
    </row>
    <row r="613" spans="1:30" x14ac:dyDescent="0.25">
      <c r="A613" s="65" t="str">
        <f t="shared" si="119"/>
        <v/>
      </c>
      <c r="B613" s="65" t="str">
        <f t="shared" si="120"/>
        <v/>
      </c>
      <c r="C613" s="103">
        <v>612</v>
      </c>
      <c r="D613" s="99"/>
      <c r="E613" s="100">
        <f t="shared" si="128"/>
        <v>1</v>
      </c>
      <c r="F613" s="100"/>
      <c r="G613" s="100"/>
      <c r="H613" s="107" t="str">
        <f t="shared" si="123"/>
        <v/>
      </c>
      <c r="I613" s="108" t="str">
        <f>IF(D613="","",VLOOKUP(D613,ENTRANTS!$A$1:$H$1000,2,0))</f>
        <v/>
      </c>
      <c r="J613" s="108" t="str">
        <f>IF(D613="","",VLOOKUP(D613,ENTRANTS!$A$1:$H$1000,3,0))</f>
        <v/>
      </c>
      <c r="K613" s="103" t="str">
        <f>IF(D613="","",LEFT(VLOOKUP(D613,ENTRANTS!$A$1:$H$1000,5,0),1))</f>
        <v/>
      </c>
      <c r="L613" s="103" t="str">
        <f>IF(D613="","",COUNTIF($K$2:K613,K613))</f>
        <v/>
      </c>
      <c r="M613" s="103" t="str">
        <f>IF(D613="","",VLOOKUP(D613,ENTRANTS!$A$1:$H$1000,4,0))</f>
        <v/>
      </c>
      <c r="N613" s="103" t="str">
        <f>IF(D613="","",COUNTIF($M$2:M613,M613))</f>
        <v/>
      </c>
      <c r="O613" s="108" t="str">
        <f>IF(D613="","",VLOOKUP(D613,ENTRANTS!$A$1:$H$1000,6,0))</f>
        <v/>
      </c>
      <c r="P613" s="86" t="str">
        <f t="shared" si="124"/>
        <v/>
      </c>
      <c r="Q613" s="31"/>
      <c r="R613" s="3" t="str">
        <f t="shared" si="125"/>
        <v/>
      </c>
      <c r="S613" s="4" t="str">
        <f>IF(D613="","",COUNTIF($R$2:R613,R613))</f>
        <v/>
      </c>
      <c r="T613" s="5" t="str">
        <f t="shared" si="129"/>
        <v/>
      </c>
      <c r="U613" s="35" t="str">
        <f>IF(AND(S613=4,K613="M",NOT(O613="Unattached")),SUMIF(R$2:R613,R613,L$2:L613),"")</f>
        <v/>
      </c>
      <c r="V613" s="5" t="str">
        <f t="shared" si="130"/>
        <v/>
      </c>
      <c r="W613" s="35" t="str">
        <f>IF(AND(S613=3,K613="F",NOT(O613="Unattached")),SUMIF(R$2:R613,R613,L$2:L613),"")</f>
        <v/>
      </c>
      <c r="X613" s="6" t="str">
        <f t="shared" si="121"/>
        <v/>
      </c>
      <c r="Y613" s="6" t="str">
        <f t="shared" si="126"/>
        <v/>
      </c>
      <c r="Z613" s="33" t="str">
        <f t="shared" si="122"/>
        <v xml:space="preserve"> </v>
      </c>
      <c r="AA613" s="33" t="str">
        <f>IF(K613="M",IF(S613&lt;&gt;4,"",VLOOKUP(CONCATENATE(R613," ",(S613-3)),$Z$2:AD613,5,0)),IF(S613&lt;&gt;3,"",VLOOKUP(CONCATENATE(R613," ",(S613-2)),$Z$2:AD613,5,0)))</f>
        <v/>
      </c>
      <c r="AB613" s="33" t="str">
        <f>IF(K613="M",IF(S613&lt;&gt;4,"",VLOOKUP(CONCATENATE(R613," ",(S613-2)),$Z$2:AD613,5,0)),IF(S613&lt;&gt;3,"",VLOOKUP(CONCATENATE(R613," ",(S613-1)),$Z$2:AD613,5,0)))</f>
        <v/>
      </c>
      <c r="AC613" s="33" t="str">
        <f>IF(K613="M",IF(S613&lt;&gt;4,"",VLOOKUP(CONCATENATE(R613," ",(S613-1)),$Z$2:AD613,5,0)),IF(S613&lt;&gt;3,"",VLOOKUP(CONCATENATE(R613," ",(S613)),$Z$2:AD613,5,0)))</f>
        <v/>
      </c>
      <c r="AD613" s="33" t="str">
        <f t="shared" si="127"/>
        <v/>
      </c>
    </row>
    <row r="614" spans="1:30" x14ac:dyDescent="0.25">
      <c r="A614" s="65" t="str">
        <f t="shared" si="119"/>
        <v/>
      </c>
      <c r="B614" s="65" t="str">
        <f t="shared" si="120"/>
        <v/>
      </c>
      <c r="C614" s="103">
        <v>613</v>
      </c>
      <c r="D614" s="99"/>
      <c r="E614" s="100">
        <f t="shared" si="128"/>
        <v>1</v>
      </c>
      <c r="F614" s="100"/>
      <c r="G614" s="100"/>
      <c r="H614" s="107" t="str">
        <f t="shared" si="123"/>
        <v/>
      </c>
      <c r="I614" s="108" t="str">
        <f>IF(D614="","",VLOOKUP(D614,ENTRANTS!$A$1:$H$1000,2,0))</f>
        <v/>
      </c>
      <c r="J614" s="108" t="str">
        <f>IF(D614="","",VLOOKUP(D614,ENTRANTS!$A$1:$H$1000,3,0))</f>
        <v/>
      </c>
      <c r="K614" s="103" t="str">
        <f>IF(D614="","",LEFT(VLOOKUP(D614,ENTRANTS!$A$1:$H$1000,5,0),1))</f>
        <v/>
      </c>
      <c r="L614" s="103" t="str">
        <f>IF(D614="","",COUNTIF($K$2:K614,K614))</f>
        <v/>
      </c>
      <c r="M614" s="103" t="str">
        <f>IF(D614="","",VLOOKUP(D614,ENTRANTS!$A$1:$H$1000,4,0))</f>
        <v/>
      </c>
      <c r="N614" s="103" t="str">
        <f>IF(D614="","",COUNTIF($M$2:M614,M614))</f>
        <v/>
      </c>
      <c r="O614" s="108" t="str">
        <f>IF(D614="","",VLOOKUP(D614,ENTRANTS!$A$1:$H$1000,6,0))</f>
        <v/>
      </c>
      <c r="P614" s="86" t="str">
        <f t="shared" si="124"/>
        <v/>
      </c>
      <c r="Q614" s="31"/>
      <c r="R614" s="3" t="str">
        <f t="shared" si="125"/>
        <v/>
      </c>
      <c r="S614" s="4" t="str">
        <f>IF(D614="","",COUNTIF($R$2:R614,R614))</f>
        <v/>
      </c>
      <c r="T614" s="5" t="str">
        <f t="shared" si="129"/>
        <v/>
      </c>
      <c r="U614" s="35" t="str">
        <f>IF(AND(S614=4,K614="M",NOT(O614="Unattached")),SUMIF(R$2:R614,R614,L$2:L614),"")</f>
        <v/>
      </c>
      <c r="V614" s="5" t="str">
        <f t="shared" si="130"/>
        <v/>
      </c>
      <c r="W614" s="35" t="str">
        <f>IF(AND(S614=3,K614="F",NOT(O614="Unattached")),SUMIF(R$2:R614,R614,L$2:L614),"")</f>
        <v/>
      </c>
      <c r="X614" s="6" t="str">
        <f t="shared" si="121"/>
        <v/>
      </c>
      <c r="Y614" s="6" t="str">
        <f t="shared" si="126"/>
        <v/>
      </c>
      <c r="Z614" s="33" t="str">
        <f t="shared" si="122"/>
        <v xml:space="preserve"> </v>
      </c>
      <c r="AA614" s="33" t="str">
        <f>IF(K614="M",IF(S614&lt;&gt;4,"",VLOOKUP(CONCATENATE(R614," ",(S614-3)),$Z$2:AD614,5,0)),IF(S614&lt;&gt;3,"",VLOOKUP(CONCATENATE(R614," ",(S614-2)),$Z$2:AD614,5,0)))</f>
        <v/>
      </c>
      <c r="AB614" s="33" t="str">
        <f>IF(K614="M",IF(S614&lt;&gt;4,"",VLOOKUP(CONCATENATE(R614," ",(S614-2)),$Z$2:AD614,5,0)),IF(S614&lt;&gt;3,"",VLOOKUP(CONCATENATE(R614," ",(S614-1)),$Z$2:AD614,5,0)))</f>
        <v/>
      </c>
      <c r="AC614" s="33" t="str">
        <f>IF(K614="M",IF(S614&lt;&gt;4,"",VLOOKUP(CONCATENATE(R614," ",(S614-1)),$Z$2:AD614,5,0)),IF(S614&lt;&gt;3,"",VLOOKUP(CONCATENATE(R614," ",(S614)),$Z$2:AD614,5,0)))</f>
        <v/>
      </c>
      <c r="AD614" s="33" t="str">
        <f t="shared" si="127"/>
        <v/>
      </c>
    </row>
    <row r="615" spans="1:30" x14ac:dyDescent="0.25">
      <c r="A615" s="65" t="str">
        <f t="shared" si="119"/>
        <v/>
      </c>
      <c r="B615" s="65" t="str">
        <f t="shared" si="120"/>
        <v/>
      </c>
      <c r="C615" s="103">
        <v>614</v>
      </c>
      <c r="D615" s="99"/>
      <c r="E615" s="100">
        <f t="shared" si="128"/>
        <v>1</v>
      </c>
      <c r="F615" s="100"/>
      <c r="G615" s="100"/>
      <c r="H615" s="107" t="str">
        <f t="shared" si="123"/>
        <v/>
      </c>
      <c r="I615" s="108" t="str">
        <f>IF(D615="","",VLOOKUP(D615,ENTRANTS!$A$1:$H$1000,2,0))</f>
        <v/>
      </c>
      <c r="J615" s="108" t="str">
        <f>IF(D615="","",VLOOKUP(D615,ENTRANTS!$A$1:$H$1000,3,0))</f>
        <v/>
      </c>
      <c r="K615" s="103" t="str">
        <f>IF(D615="","",LEFT(VLOOKUP(D615,ENTRANTS!$A$1:$H$1000,5,0),1))</f>
        <v/>
      </c>
      <c r="L615" s="103" t="str">
        <f>IF(D615="","",COUNTIF($K$2:K615,K615))</f>
        <v/>
      </c>
      <c r="M615" s="103" t="str">
        <f>IF(D615="","",VLOOKUP(D615,ENTRANTS!$A$1:$H$1000,4,0))</f>
        <v/>
      </c>
      <c r="N615" s="103" t="str">
        <f>IF(D615="","",COUNTIF($M$2:M615,M615))</f>
        <v/>
      </c>
      <c r="O615" s="108" t="str">
        <f>IF(D615="","",VLOOKUP(D615,ENTRANTS!$A$1:$H$1000,6,0))</f>
        <v/>
      </c>
      <c r="P615" s="86" t="str">
        <f t="shared" si="124"/>
        <v/>
      </c>
      <c r="Q615" s="31"/>
      <c r="R615" s="3" t="str">
        <f t="shared" si="125"/>
        <v/>
      </c>
      <c r="S615" s="4" t="str">
        <f>IF(D615="","",COUNTIF($R$2:R615,R615))</f>
        <v/>
      </c>
      <c r="T615" s="5" t="str">
        <f t="shared" si="129"/>
        <v/>
      </c>
      <c r="U615" s="35" t="str">
        <f>IF(AND(S615=4,K615="M",NOT(O615="Unattached")),SUMIF(R$2:R615,R615,L$2:L615),"")</f>
        <v/>
      </c>
      <c r="V615" s="5" t="str">
        <f t="shared" si="130"/>
        <v/>
      </c>
      <c r="W615" s="35" t="str">
        <f>IF(AND(S615=3,K615="F",NOT(O615="Unattached")),SUMIF(R$2:R615,R615,L$2:L615),"")</f>
        <v/>
      </c>
      <c r="X615" s="6" t="str">
        <f t="shared" si="121"/>
        <v/>
      </c>
      <c r="Y615" s="6" t="str">
        <f t="shared" si="126"/>
        <v/>
      </c>
      <c r="Z615" s="33" t="str">
        <f t="shared" si="122"/>
        <v xml:space="preserve"> </v>
      </c>
      <c r="AA615" s="33" t="str">
        <f>IF(K615="M",IF(S615&lt;&gt;4,"",VLOOKUP(CONCATENATE(R615," ",(S615-3)),$Z$2:AD615,5,0)),IF(S615&lt;&gt;3,"",VLOOKUP(CONCATENATE(R615," ",(S615-2)),$Z$2:AD615,5,0)))</f>
        <v/>
      </c>
      <c r="AB615" s="33" t="str">
        <f>IF(K615="M",IF(S615&lt;&gt;4,"",VLOOKUP(CONCATENATE(R615," ",(S615-2)),$Z$2:AD615,5,0)),IF(S615&lt;&gt;3,"",VLOOKUP(CONCATENATE(R615," ",(S615-1)),$Z$2:AD615,5,0)))</f>
        <v/>
      </c>
      <c r="AC615" s="33" t="str">
        <f>IF(K615="M",IF(S615&lt;&gt;4,"",VLOOKUP(CONCATENATE(R615," ",(S615-1)),$Z$2:AD615,5,0)),IF(S615&lt;&gt;3,"",VLOOKUP(CONCATENATE(R615," ",(S615)),$Z$2:AD615,5,0)))</f>
        <v/>
      </c>
      <c r="AD615" s="33" t="str">
        <f t="shared" si="127"/>
        <v/>
      </c>
    </row>
    <row r="616" spans="1:30" x14ac:dyDescent="0.25">
      <c r="A616" s="65" t="str">
        <f t="shared" si="119"/>
        <v/>
      </c>
      <c r="B616" s="65" t="str">
        <f t="shared" si="120"/>
        <v/>
      </c>
      <c r="C616" s="103">
        <v>615</v>
      </c>
      <c r="D616" s="99"/>
      <c r="E616" s="100">
        <f t="shared" si="128"/>
        <v>1</v>
      </c>
      <c r="F616" s="100"/>
      <c r="G616" s="100"/>
      <c r="H616" s="107" t="str">
        <f t="shared" si="123"/>
        <v/>
      </c>
      <c r="I616" s="108" t="str">
        <f>IF(D616="","",VLOOKUP(D616,ENTRANTS!$A$1:$H$1000,2,0))</f>
        <v/>
      </c>
      <c r="J616" s="108" t="str">
        <f>IF(D616="","",VLOOKUP(D616,ENTRANTS!$A$1:$H$1000,3,0))</f>
        <v/>
      </c>
      <c r="K616" s="103" t="str">
        <f>IF(D616="","",LEFT(VLOOKUP(D616,ENTRANTS!$A$1:$H$1000,5,0),1))</f>
        <v/>
      </c>
      <c r="L616" s="103" t="str">
        <f>IF(D616="","",COUNTIF($K$2:K616,K616))</f>
        <v/>
      </c>
      <c r="M616" s="103" t="str">
        <f>IF(D616="","",VLOOKUP(D616,ENTRANTS!$A$1:$H$1000,4,0))</f>
        <v/>
      </c>
      <c r="N616" s="103" t="str">
        <f>IF(D616="","",COUNTIF($M$2:M616,M616))</f>
        <v/>
      </c>
      <c r="O616" s="108" t="str">
        <f>IF(D616="","",VLOOKUP(D616,ENTRANTS!$A$1:$H$1000,6,0))</f>
        <v/>
      </c>
      <c r="P616" s="86" t="str">
        <f t="shared" si="124"/>
        <v/>
      </c>
      <c r="Q616" s="31"/>
      <c r="R616" s="3" t="str">
        <f t="shared" si="125"/>
        <v/>
      </c>
      <c r="S616" s="4" t="str">
        <f>IF(D616="","",COUNTIF($R$2:R616,R616))</f>
        <v/>
      </c>
      <c r="T616" s="5" t="str">
        <f t="shared" si="129"/>
        <v/>
      </c>
      <c r="U616" s="35" t="str">
        <f>IF(AND(S616=4,K616="M",NOT(O616="Unattached")),SUMIF(R$2:R616,R616,L$2:L616),"")</f>
        <v/>
      </c>
      <c r="V616" s="5" t="str">
        <f t="shared" si="130"/>
        <v/>
      </c>
      <c r="W616" s="35" t="str">
        <f>IF(AND(S616=3,K616="F",NOT(O616="Unattached")),SUMIF(R$2:R616,R616,L$2:L616),"")</f>
        <v/>
      </c>
      <c r="X616" s="6" t="str">
        <f t="shared" si="121"/>
        <v/>
      </c>
      <c r="Y616" s="6" t="str">
        <f t="shared" si="126"/>
        <v/>
      </c>
      <c r="Z616" s="33" t="str">
        <f t="shared" si="122"/>
        <v xml:space="preserve"> </v>
      </c>
      <c r="AA616" s="33" t="str">
        <f>IF(K616="M",IF(S616&lt;&gt;4,"",VLOOKUP(CONCATENATE(R616," ",(S616-3)),$Z$2:AD616,5,0)),IF(S616&lt;&gt;3,"",VLOOKUP(CONCATENATE(R616," ",(S616-2)),$Z$2:AD616,5,0)))</f>
        <v/>
      </c>
      <c r="AB616" s="33" t="str">
        <f>IF(K616="M",IF(S616&lt;&gt;4,"",VLOOKUP(CONCATENATE(R616," ",(S616-2)),$Z$2:AD616,5,0)),IF(S616&lt;&gt;3,"",VLOOKUP(CONCATENATE(R616," ",(S616-1)),$Z$2:AD616,5,0)))</f>
        <v/>
      </c>
      <c r="AC616" s="33" t="str">
        <f>IF(K616="M",IF(S616&lt;&gt;4,"",VLOOKUP(CONCATENATE(R616," ",(S616-1)),$Z$2:AD616,5,0)),IF(S616&lt;&gt;3,"",VLOOKUP(CONCATENATE(R616," ",(S616)),$Z$2:AD616,5,0)))</f>
        <v/>
      </c>
      <c r="AD616" s="33" t="str">
        <f t="shared" si="127"/>
        <v/>
      </c>
    </row>
    <row r="617" spans="1:30" x14ac:dyDescent="0.25">
      <c r="A617" s="65" t="str">
        <f t="shared" si="119"/>
        <v/>
      </c>
      <c r="B617" s="65" t="str">
        <f t="shared" si="120"/>
        <v/>
      </c>
      <c r="C617" s="103">
        <v>616</v>
      </c>
      <c r="D617" s="99"/>
      <c r="E617" s="100">
        <f t="shared" si="128"/>
        <v>1</v>
      </c>
      <c r="F617" s="100"/>
      <c r="G617" s="100"/>
      <c r="H617" s="107" t="str">
        <f t="shared" si="123"/>
        <v/>
      </c>
      <c r="I617" s="108" t="str">
        <f>IF(D617="","",VLOOKUP(D617,ENTRANTS!$A$1:$H$1000,2,0))</f>
        <v/>
      </c>
      <c r="J617" s="108" t="str">
        <f>IF(D617="","",VLOOKUP(D617,ENTRANTS!$A$1:$H$1000,3,0))</f>
        <v/>
      </c>
      <c r="K617" s="103" t="str">
        <f>IF(D617="","",LEFT(VLOOKUP(D617,ENTRANTS!$A$1:$H$1000,5,0),1))</f>
        <v/>
      </c>
      <c r="L617" s="103" t="str">
        <f>IF(D617="","",COUNTIF($K$2:K617,K617))</f>
        <v/>
      </c>
      <c r="M617" s="103" t="str">
        <f>IF(D617="","",VLOOKUP(D617,ENTRANTS!$A$1:$H$1000,4,0))</f>
        <v/>
      </c>
      <c r="N617" s="103" t="str">
        <f>IF(D617="","",COUNTIF($M$2:M617,M617))</f>
        <v/>
      </c>
      <c r="O617" s="108" t="str">
        <f>IF(D617="","",VLOOKUP(D617,ENTRANTS!$A$1:$H$1000,6,0))</f>
        <v/>
      </c>
      <c r="P617" s="86" t="str">
        <f t="shared" si="124"/>
        <v/>
      </c>
      <c r="Q617" s="31"/>
      <c r="R617" s="3" t="str">
        <f t="shared" si="125"/>
        <v/>
      </c>
      <c r="S617" s="4" t="str">
        <f>IF(D617="","",COUNTIF($R$2:R617,R617))</f>
        <v/>
      </c>
      <c r="T617" s="5" t="str">
        <f t="shared" si="129"/>
        <v/>
      </c>
      <c r="U617" s="35" t="str">
        <f>IF(AND(S617=4,K617="M",NOT(O617="Unattached")),SUMIF(R$2:R617,R617,L$2:L617),"")</f>
        <v/>
      </c>
      <c r="V617" s="5" t="str">
        <f t="shared" si="130"/>
        <v/>
      </c>
      <c r="W617" s="35" t="str">
        <f>IF(AND(S617=3,K617="F",NOT(O617="Unattached")),SUMIF(R$2:R617,R617,L$2:L617),"")</f>
        <v/>
      </c>
      <c r="X617" s="6" t="str">
        <f t="shared" si="121"/>
        <v/>
      </c>
      <c r="Y617" s="6" t="str">
        <f t="shared" si="126"/>
        <v/>
      </c>
      <c r="Z617" s="33" t="str">
        <f t="shared" si="122"/>
        <v xml:space="preserve"> </v>
      </c>
      <c r="AA617" s="33" t="str">
        <f>IF(K617="M",IF(S617&lt;&gt;4,"",VLOOKUP(CONCATENATE(R617," ",(S617-3)),$Z$2:AD617,5,0)),IF(S617&lt;&gt;3,"",VLOOKUP(CONCATENATE(R617," ",(S617-2)),$Z$2:AD617,5,0)))</f>
        <v/>
      </c>
      <c r="AB617" s="33" t="str">
        <f>IF(K617="M",IF(S617&lt;&gt;4,"",VLOOKUP(CONCATENATE(R617," ",(S617-2)),$Z$2:AD617,5,0)),IF(S617&lt;&gt;3,"",VLOOKUP(CONCATENATE(R617," ",(S617-1)),$Z$2:AD617,5,0)))</f>
        <v/>
      </c>
      <c r="AC617" s="33" t="str">
        <f>IF(K617="M",IF(S617&lt;&gt;4,"",VLOOKUP(CONCATENATE(R617," ",(S617-1)),$Z$2:AD617,5,0)),IF(S617&lt;&gt;3,"",VLOOKUP(CONCATENATE(R617," ",(S617)),$Z$2:AD617,5,0)))</f>
        <v/>
      </c>
      <c r="AD617" s="33" t="str">
        <f t="shared" si="127"/>
        <v/>
      </c>
    </row>
    <row r="618" spans="1:30" x14ac:dyDescent="0.25">
      <c r="A618" s="65" t="str">
        <f t="shared" si="119"/>
        <v/>
      </c>
      <c r="B618" s="65" t="str">
        <f t="shared" si="120"/>
        <v/>
      </c>
      <c r="C618" s="103">
        <v>617</v>
      </c>
      <c r="D618" s="99"/>
      <c r="E618" s="100">
        <f t="shared" si="128"/>
        <v>1</v>
      </c>
      <c r="F618" s="100"/>
      <c r="G618" s="100"/>
      <c r="H618" s="107" t="str">
        <f t="shared" si="123"/>
        <v/>
      </c>
      <c r="I618" s="108" t="str">
        <f>IF(D618="","",VLOOKUP(D618,ENTRANTS!$A$1:$H$1000,2,0))</f>
        <v/>
      </c>
      <c r="J618" s="108" t="str">
        <f>IF(D618="","",VLOOKUP(D618,ENTRANTS!$A$1:$H$1000,3,0))</f>
        <v/>
      </c>
      <c r="K618" s="103" t="str">
        <f>IF(D618="","",LEFT(VLOOKUP(D618,ENTRANTS!$A$1:$H$1000,5,0),1))</f>
        <v/>
      </c>
      <c r="L618" s="103" t="str">
        <f>IF(D618="","",COUNTIF($K$2:K618,K618))</f>
        <v/>
      </c>
      <c r="M618" s="103" t="str">
        <f>IF(D618="","",VLOOKUP(D618,ENTRANTS!$A$1:$H$1000,4,0))</f>
        <v/>
      </c>
      <c r="N618" s="103" t="str">
        <f>IF(D618="","",COUNTIF($M$2:M618,M618))</f>
        <v/>
      </c>
      <c r="O618" s="108" t="str">
        <f>IF(D618="","",VLOOKUP(D618,ENTRANTS!$A$1:$H$1000,6,0))</f>
        <v/>
      </c>
      <c r="P618" s="86" t="str">
        <f t="shared" si="124"/>
        <v/>
      </c>
      <c r="Q618" s="31"/>
      <c r="R618" s="3" t="str">
        <f t="shared" si="125"/>
        <v/>
      </c>
      <c r="S618" s="4" t="str">
        <f>IF(D618="","",COUNTIF($R$2:R618,R618))</f>
        <v/>
      </c>
      <c r="T618" s="5" t="str">
        <f t="shared" si="129"/>
        <v/>
      </c>
      <c r="U618" s="35" t="str">
        <f>IF(AND(S618=4,K618="M",NOT(O618="Unattached")),SUMIF(R$2:R618,R618,L$2:L618),"")</f>
        <v/>
      </c>
      <c r="V618" s="5" t="str">
        <f t="shared" si="130"/>
        <v/>
      </c>
      <c r="W618" s="35" t="str">
        <f>IF(AND(S618=3,K618="F",NOT(O618="Unattached")),SUMIF(R$2:R618,R618,L$2:L618),"")</f>
        <v/>
      </c>
      <c r="X618" s="6" t="str">
        <f t="shared" si="121"/>
        <v/>
      </c>
      <c r="Y618" s="6" t="str">
        <f t="shared" si="126"/>
        <v/>
      </c>
      <c r="Z618" s="33" t="str">
        <f t="shared" si="122"/>
        <v xml:space="preserve"> </v>
      </c>
      <c r="AA618" s="33" t="str">
        <f>IF(K618="M",IF(S618&lt;&gt;4,"",VLOOKUP(CONCATENATE(R618," ",(S618-3)),$Z$2:AD618,5,0)),IF(S618&lt;&gt;3,"",VLOOKUP(CONCATENATE(R618," ",(S618-2)),$Z$2:AD618,5,0)))</f>
        <v/>
      </c>
      <c r="AB618" s="33" t="str">
        <f>IF(K618="M",IF(S618&lt;&gt;4,"",VLOOKUP(CONCATENATE(R618," ",(S618-2)),$Z$2:AD618,5,0)),IF(S618&lt;&gt;3,"",VLOOKUP(CONCATENATE(R618," ",(S618-1)),$Z$2:AD618,5,0)))</f>
        <v/>
      </c>
      <c r="AC618" s="33" t="str">
        <f>IF(K618="M",IF(S618&lt;&gt;4,"",VLOOKUP(CONCATENATE(R618," ",(S618-1)),$Z$2:AD618,5,0)),IF(S618&lt;&gt;3,"",VLOOKUP(CONCATENATE(R618," ",(S618)),$Z$2:AD618,5,0)))</f>
        <v/>
      </c>
      <c r="AD618" s="33" t="str">
        <f t="shared" si="127"/>
        <v/>
      </c>
    </row>
    <row r="619" spans="1:30" x14ac:dyDescent="0.25">
      <c r="A619" s="65" t="str">
        <f t="shared" si="119"/>
        <v/>
      </c>
      <c r="B619" s="65" t="str">
        <f t="shared" si="120"/>
        <v/>
      </c>
      <c r="C619" s="103">
        <v>618</v>
      </c>
      <c r="D619" s="99"/>
      <c r="E619" s="100">
        <f t="shared" si="128"/>
        <v>1</v>
      </c>
      <c r="F619" s="100"/>
      <c r="G619" s="100"/>
      <c r="H619" s="107" t="str">
        <f t="shared" si="123"/>
        <v/>
      </c>
      <c r="I619" s="108" t="str">
        <f>IF(D619="","",VLOOKUP(D619,ENTRANTS!$A$1:$H$1000,2,0))</f>
        <v/>
      </c>
      <c r="J619" s="108" t="str">
        <f>IF(D619="","",VLOOKUP(D619,ENTRANTS!$A$1:$H$1000,3,0))</f>
        <v/>
      </c>
      <c r="K619" s="103" t="str">
        <f>IF(D619="","",LEFT(VLOOKUP(D619,ENTRANTS!$A$1:$H$1000,5,0),1))</f>
        <v/>
      </c>
      <c r="L619" s="103" t="str">
        <f>IF(D619="","",COUNTIF($K$2:K619,K619))</f>
        <v/>
      </c>
      <c r="M619" s="103" t="str">
        <f>IF(D619="","",VLOOKUP(D619,ENTRANTS!$A$1:$H$1000,4,0))</f>
        <v/>
      </c>
      <c r="N619" s="103" t="str">
        <f>IF(D619="","",COUNTIF($M$2:M619,M619))</f>
        <v/>
      </c>
      <c r="O619" s="108" t="str">
        <f>IF(D619="","",VLOOKUP(D619,ENTRANTS!$A$1:$H$1000,6,0))</f>
        <v/>
      </c>
      <c r="P619" s="86" t="str">
        <f t="shared" si="124"/>
        <v/>
      </c>
      <c r="Q619" s="31"/>
      <c r="R619" s="3" t="str">
        <f t="shared" si="125"/>
        <v/>
      </c>
      <c r="S619" s="4" t="str">
        <f>IF(D619="","",COUNTIF($R$2:R619,R619))</f>
        <v/>
      </c>
      <c r="T619" s="5" t="str">
        <f t="shared" si="129"/>
        <v/>
      </c>
      <c r="U619" s="35" t="str">
        <f>IF(AND(S619=4,K619="M",NOT(O619="Unattached")),SUMIF(R$2:R619,R619,L$2:L619),"")</f>
        <v/>
      </c>
      <c r="V619" s="5" t="str">
        <f t="shared" si="130"/>
        <v/>
      </c>
      <c r="W619" s="35" t="str">
        <f>IF(AND(S619=3,K619="F",NOT(O619="Unattached")),SUMIF(R$2:R619,R619,L$2:L619),"")</f>
        <v/>
      </c>
      <c r="X619" s="6" t="str">
        <f t="shared" si="121"/>
        <v/>
      </c>
      <c r="Y619" s="6" t="str">
        <f t="shared" si="126"/>
        <v/>
      </c>
      <c r="Z619" s="33" t="str">
        <f t="shared" si="122"/>
        <v xml:space="preserve"> </v>
      </c>
      <c r="AA619" s="33" t="str">
        <f>IF(K619="M",IF(S619&lt;&gt;4,"",VLOOKUP(CONCATENATE(R619," ",(S619-3)),$Z$2:AD619,5,0)),IF(S619&lt;&gt;3,"",VLOOKUP(CONCATENATE(R619," ",(S619-2)),$Z$2:AD619,5,0)))</f>
        <v/>
      </c>
      <c r="AB619" s="33" t="str">
        <f>IF(K619="M",IF(S619&lt;&gt;4,"",VLOOKUP(CONCATENATE(R619," ",(S619-2)),$Z$2:AD619,5,0)),IF(S619&lt;&gt;3,"",VLOOKUP(CONCATENATE(R619," ",(S619-1)),$Z$2:AD619,5,0)))</f>
        <v/>
      </c>
      <c r="AC619" s="33" t="str">
        <f>IF(K619="M",IF(S619&lt;&gt;4,"",VLOOKUP(CONCATENATE(R619," ",(S619-1)),$Z$2:AD619,5,0)),IF(S619&lt;&gt;3,"",VLOOKUP(CONCATENATE(R619," ",(S619)),$Z$2:AD619,5,0)))</f>
        <v/>
      </c>
      <c r="AD619" s="33" t="str">
        <f t="shared" si="127"/>
        <v/>
      </c>
    </row>
    <row r="620" spans="1:30" x14ac:dyDescent="0.25">
      <c r="A620" s="65" t="str">
        <f t="shared" si="119"/>
        <v/>
      </c>
      <c r="B620" s="65" t="str">
        <f t="shared" si="120"/>
        <v/>
      </c>
      <c r="C620" s="103">
        <v>619</v>
      </c>
      <c r="D620" s="99"/>
      <c r="E620" s="100">
        <f t="shared" si="128"/>
        <v>1</v>
      </c>
      <c r="F620" s="100"/>
      <c r="G620" s="100"/>
      <c r="H620" s="107" t="str">
        <f t="shared" si="123"/>
        <v/>
      </c>
      <c r="I620" s="108" t="str">
        <f>IF(D620="","",VLOOKUP(D620,ENTRANTS!$A$1:$H$1000,2,0))</f>
        <v/>
      </c>
      <c r="J620" s="108" t="str">
        <f>IF(D620="","",VLOOKUP(D620,ENTRANTS!$A$1:$H$1000,3,0))</f>
        <v/>
      </c>
      <c r="K620" s="103" t="str">
        <f>IF(D620="","",LEFT(VLOOKUP(D620,ENTRANTS!$A$1:$H$1000,5,0),1))</f>
        <v/>
      </c>
      <c r="L620" s="103" t="str">
        <f>IF(D620="","",COUNTIF($K$2:K620,K620))</f>
        <v/>
      </c>
      <c r="M620" s="103" t="str">
        <f>IF(D620="","",VLOOKUP(D620,ENTRANTS!$A$1:$H$1000,4,0))</f>
        <v/>
      </c>
      <c r="N620" s="103" t="str">
        <f>IF(D620="","",COUNTIF($M$2:M620,M620))</f>
        <v/>
      </c>
      <c r="O620" s="108" t="str">
        <f>IF(D620="","",VLOOKUP(D620,ENTRANTS!$A$1:$H$1000,6,0))</f>
        <v/>
      </c>
      <c r="P620" s="86" t="str">
        <f t="shared" si="124"/>
        <v/>
      </c>
      <c r="Q620" s="31"/>
      <c r="R620" s="3" t="str">
        <f t="shared" si="125"/>
        <v/>
      </c>
      <c r="S620" s="4" t="str">
        <f>IF(D620="","",COUNTIF($R$2:R620,R620))</f>
        <v/>
      </c>
      <c r="T620" s="5" t="str">
        <f t="shared" si="129"/>
        <v/>
      </c>
      <c r="U620" s="35" t="str">
        <f>IF(AND(S620=4,K620="M",NOT(O620="Unattached")),SUMIF(R$2:R620,R620,L$2:L620),"")</f>
        <v/>
      </c>
      <c r="V620" s="5" t="str">
        <f t="shared" si="130"/>
        <v/>
      </c>
      <c r="W620" s="35" t="str">
        <f>IF(AND(S620=3,K620="F",NOT(O620="Unattached")),SUMIF(R$2:R620,R620,L$2:L620),"")</f>
        <v/>
      </c>
      <c r="X620" s="6" t="str">
        <f t="shared" si="121"/>
        <v/>
      </c>
      <c r="Y620" s="6" t="str">
        <f t="shared" si="126"/>
        <v/>
      </c>
      <c r="Z620" s="33" t="str">
        <f t="shared" si="122"/>
        <v xml:space="preserve"> </v>
      </c>
      <c r="AA620" s="33" t="str">
        <f>IF(K620="M",IF(S620&lt;&gt;4,"",VLOOKUP(CONCATENATE(R620," ",(S620-3)),$Z$2:AD620,5,0)),IF(S620&lt;&gt;3,"",VLOOKUP(CONCATENATE(R620," ",(S620-2)),$Z$2:AD620,5,0)))</f>
        <v/>
      </c>
      <c r="AB620" s="33" t="str">
        <f>IF(K620="M",IF(S620&lt;&gt;4,"",VLOOKUP(CONCATENATE(R620," ",(S620-2)),$Z$2:AD620,5,0)),IF(S620&lt;&gt;3,"",VLOOKUP(CONCATENATE(R620," ",(S620-1)),$Z$2:AD620,5,0)))</f>
        <v/>
      </c>
      <c r="AC620" s="33" t="str">
        <f>IF(K620="M",IF(S620&lt;&gt;4,"",VLOOKUP(CONCATENATE(R620," ",(S620-1)),$Z$2:AD620,5,0)),IF(S620&lt;&gt;3,"",VLOOKUP(CONCATENATE(R620," ",(S620)),$Z$2:AD620,5,0)))</f>
        <v/>
      </c>
      <c r="AD620" s="33" t="str">
        <f t="shared" si="127"/>
        <v/>
      </c>
    </row>
    <row r="621" spans="1:30" x14ac:dyDescent="0.25">
      <c r="A621" s="65" t="str">
        <f t="shared" si="119"/>
        <v/>
      </c>
      <c r="B621" s="65" t="str">
        <f t="shared" si="120"/>
        <v/>
      </c>
      <c r="C621" s="103">
        <v>620</v>
      </c>
      <c r="D621" s="99"/>
      <c r="E621" s="100">
        <f t="shared" si="128"/>
        <v>1</v>
      </c>
      <c r="F621" s="100"/>
      <c r="G621" s="100"/>
      <c r="H621" s="107" t="str">
        <f t="shared" si="123"/>
        <v/>
      </c>
      <c r="I621" s="108" t="str">
        <f>IF(D621="","",VLOOKUP(D621,ENTRANTS!$A$1:$H$1000,2,0))</f>
        <v/>
      </c>
      <c r="J621" s="108" t="str">
        <f>IF(D621="","",VLOOKUP(D621,ENTRANTS!$A$1:$H$1000,3,0))</f>
        <v/>
      </c>
      <c r="K621" s="103" t="str">
        <f>IF(D621="","",LEFT(VLOOKUP(D621,ENTRANTS!$A$1:$H$1000,5,0),1))</f>
        <v/>
      </c>
      <c r="L621" s="103" t="str">
        <f>IF(D621="","",COUNTIF($K$2:K621,K621))</f>
        <v/>
      </c>
      <c r="M621" s="103" t="str">
        <f>IF(D621="","",VLOOKUP(D621,ENTRANTS!$A$1:$H$1000,4,0))</f>
        <v/>
      </c>
      <c r="N621" s="103" t="str">
        <f>IF(D621="","",COUNTIF($M$2:M621,M621))</f>
        <v/>
      </c>
      <c r="O621" s="108" t="str">
        <f>IF(D621="","",VLOOKUP(D621,ENTRANTS!$A$1:$H$1000,6,0))</f>
        <v/>
      </c>
      <c r="P621" s="86" t="str">
        <f t="shared" si="124"/>
        <v/>
      </c>
      <c r="Q621" s="31"/>
      <c r="R621" s="3" t="str">
        <f t="shared" si="125"/>
        <v/>
      </c>
      <c r="S621" s="4" t="str">
        <f>IF(D621="","",COUNTIF($R$2:R621,R621))</f>
        <v/>
      </c>
      <c r="T621" s="5" t="str">
        <f t="shared" si="129"/>
        <v/>
      </c>
      <c r="U621" s="35" t="str">
        <f>IF(AND(S621=4,K621="M",NOT(O621="Unattached")),SUMIF(R$2:R621,R621,L$2:L621),"")</f>
        <v/>
      </c>
      <c r="V621" s="5" t="str">
        <f t="shared" si="130"/>
        <v/>
      </c>
      <c r="W621" s="35" t="str">
        <f>IF(AND(S621=3,K621="F",NOT(O621="Unattached")),SUMIF(R$2:R621,R621,L$2:L621),"")</f>
        <v/>
      </c>
      <c r="X621" s="6" t="str">
        <f t="shared" si="121"/>
        <v/>
      </c>
      <c r="Y621" s="6" t="str">
        <f t="shared" si="126"/>
        <v/>
      </c>
      <c r="Z621" s="33" t="str">
        <f t="shared" si="122"/>
        <v xml:space="preserve"> </v>
      </c>
      <c r="AA621" s="33" t="str">
        <f>IF(K621="M",IF(S621&lt;&gt;4,"",VLOOKUP(CONCATENATE(R621," ",(S621-3)),$Z$2:AD621,5,0)),IF(S621&lt;&gt;3,"",VLOOKUP(CONCATENATE(R621," ",(S621-2)),$Z$2:AD621,5,0)))</f>
        <v/>
      </c>
      <c r="AB621" s="33" t="str">
        <f>IF(K621="M",IF(S621&lt;&gt;4,"",VLOOKUP(CONCATENATE(R621," ",(S621-2)),$Z$2:AD621,5,0)),IF(S621&lt;&gt;3,"",VLOOKUP(CONCATENATE(R621," ",(S621-1)),$Z$2:AD621,5,0)))</f>
        <v/>
      </c>
      <c r="AC621" s="33" t="str">
        <f>IF(K621="M",IF(S621&lt;&gt;4,"",VLOOKUP(CONCATENATE(R621," ",(S621-1)),$Z$2:AD621,5,0)),IF(S621&lt;&gt;3,"",VLOOKUP(CONCATENATE(R621," ",(S621)),$Z$2:AD621,5,0)))</f>
        <v/>
      </c>
      <c r="AD621" s="33" t="str">
        <f t="shared" si="127"/>
        <v/>
      </c>
    </row>
    <row r="622" spans="1:30" x14ac:dyDescent="0.25">
      <c r="A622" s="65" t="str">
        <f t="shared" si="119"/>
        <v/>
      </c>
      <c r="B622" s="65" t="str">
        <f t="shared" si="120"/>
        <v/>
      </c>
      <c r="C622" s="103">
        <v>621</v>
      </c>
      <c r="D622" s="99"/>
      <c r="E622" s="100">
        <f t="shared" si="128"/>
        <v>1</v>
      </c>
      <c r="F622" s="100"/>
      <c r="G622" s="100"/>
      <c r="H622" s="107" t="str">
        <f t="shared" si="123"/>
        <v/>
      </c>
      <c r="I622" s="108" t="str">
        <f>IF(D622="","",VLOOKUP(D622,ENTRANTS!$A$1:$H$1000,2,0))</f>
        <v/>
      </c>
      <c r="J622" s="108" t="str">
        <f>IF(D622="","",VLOOKUP(D622,ENTRANTS!$A$1:$H$1000,3,0))</f>
        <v/>
      </c>
      <c r="K622" s="103" t="str">
        <f>IF(D622="","",LEFT(VLOOKUP(D622,ENTRANTS!$A$1:$H$1000,5,0),1))</f>
        <v/>
      </c>
      <c r="L622" s="103" t="str">
        <f>IF(D622="","",COUNTIF($K$2:K622,K622))</f>
        <v/>
      </c>
      <c r="M622" s="103" t="str">
        <f>IF(D622="","",VLOOKUP(D622,ENTRANTS!$A$1:$H$1000,4,0))</f>
        <v/>
      </c>
      <c r="N622" s="103" t="str">
        <f>IF(D622="","",COUNTIF($M$2:M622,M622))</f>
        <v/>
      </c>
      <c r="O622" s="108" t="str">
        <f>IF(D622="","",VLOOKUP(D622,ENTRANTS!$A$1:$H$1000,6,0))</f>
        <v/>
      </c>
      <c r="P622" s="86" t="str">
        <f t="shared" si="124"/>
        <v/>
      </c>
      <c r="Q622" s="31"/>
      <c r="R622" s="3" t="str">
        <f t="shared" si="125"/>
        <v/>
      </c>
      <c r="S622" s="4" t="str">
        <f>IF(D622="","",COUNTIF($R$2:R622,R622))</f>
        <v/>
      </c>
      <c r="T622" s="5" t="str">
        <f t="shared" si="129"/>
        <v/>
      </c>
      <c r="U622" s="35" t="str">
        <f>IF(AND(S622=4,K622="M",NOT(O622="Unattached")),SUMIF(R$2:R622,R622,L$2:L622),"")</f>
        <v/>
      </c>
      <c r="V622" s="5" t="str">
        <f t="shared" si="130"/>
        <v/>
      </c>
      <c r="W622" s="35" t="str">
        <f>IF(AND(S622=3,K622="F",NOT(O622="Unattached")),SUMIF(R$2:R622,R622,L$2:L622),"")</f>
        <v/>
      </c>
      <c r="X622" s="6" t="str">
        <f t="shared" si="121"/>
        <v/>
      </c>
      <c r="Y622" s="6" t="str">
        <f t="shared" si="126"/>
        <v/>
      </c>
      <c r="Z622" s="33" t="str">
        <f t="shared" si="122"/>
        <v xml:space="preserve"> </v>
      </c>
      <c r="AA622" s="33" t="str">
        <f>IF(K622="M",IF(S622&lt;&gt;4,"",VLOOKUP(CONCATENATE(R622," ",(S622-3)),$Z$2:AD622,5,0)),IF(S622&lt;&gt;3,"",VLOOKUP(CONCATENATE(R622," ",(S622-2)),$Z$2:AD622,5,0)))</f>
        <v/>
      </c>
      <c r="AB622" s="33" t="str">
        <f>IF(K622="M",IF(S622&lt;&gt;4,"",VLOOKUP(CONCATENATE(R622," ",(S622-2)),$Z$2:AD622,5,0)),IF(S622&lt;&gt;3,"",VLOOKUP(CONCATENATE(R622," ",(S622-1)),$Z$2:AD622,5,0)))</f>
        <v/>
      </c>
      <c r="AC622" s="33" t="str">
        <f>IF(K622="M",IF(S622&lt;&gt;4,"",VLOOKUP(CONCATENATE(R622," ",(S622-1)),$Z$2:AD622,5,0)),IF(S622&lt;&gt;3,"",VLOOKUP(CONCATENATE(R622," ",(S622)),$Z$2:AD622,5,0)))</f>
        <v/>
      </c>
      <c r="AD622" s="33" t="str">
        <f t="shared" si="127"/>
        <v/>
      </c>
    </row>
    <row r="623" spans="1:30" x14ac:dyDescent="0.25">
      <c r="A623" s="65" t="str">
        <f t="shared" si="119"/>
        <v/>
      </c>
      <c r="B623" s="65" t="str">
        <f t="shared" si="120"/>
        <v/>
      </c>
      <c r="C623" s="103">
        <v>622</v>
      </c>
      <c r="D623" s="99"/>
      <c r="E623" s="100">
        <f t="shared" si="128"/>
        <v>1</v>
      </c>
      <c r="F623" s="100"/>
      <c r="G623" s="100"/>
      <c r="H623" s="107" t="str">
        <f t="shared" si="123"/>
        <v/>
      </c>
      <c r="I623" s="108" t="str">
        <f>IF(D623="","",VLOOKUP(D623,ENTRANTS!$A$1:$H$1000,2,0))</f>
        <v/>
      </c>
      <c r="J623" s="108" t="str">
        <f>IF(D623="","",VLOOKUP(D623,ENTRANTS!$A$1:$H$1000,3,0))</f>
        <v/>
      </c>
      <c r="K623" s="103" t="str">
        <f>IF(D623="","",LEFT(VLOOKUP(D623,ENTRANTS!$A$1:$H$1000,5,0),1))</f>
        <v/>
      </c>
      <c r="L623" s="103" t="str">
        <f>IF(D623="","",COUNTIF($K$2:K623,K623))</f>
        <v/>
      </c>
      <c r="M623" s="103" t="str">
        <f>IF(D623="","",VLOOKUP(D623,ENTRANTS!$A$1:$H$1000,4,0))</f>
        <v/>
      </c>
      <c r="N623" s="103" t="str">
        <f>IF(D623="","",COUNTIF($M$2:M623,M623))</f>
        <v/>
      </c>
      <c r="O623" s="108" t="str">
        <f>IF(D623="","",VLOOKUP(D623,ENTRANTS!$A$1:$H$1000,6,0))</f>
        <v/>
      </c>
      <c r="P623" s="86" t="str">
        <f t="shared" si="124"/>
        <v/>
      </c>
      <c r="Q623" s="31"/>
      <c r="R623" s="3" t="str">
        <f t="shared" si="125"/>
        <v/>
      </c>
      <c r="S623" s="4" t="str">
        <f>IF(D623="","",COUNTIF($R$2:R623,R623))</f>
        <v/>
      </c>
      <c r="T623" s="5" t="str">
        <f t="shared" si="129"/>
        <v/>
      </c>
      <c r="U623" s="35" t="str">
        <f>IF(AND(S623=4,K623="M",NOT(O623="Unattached")),SUMIF(R$2:R623,R623,L$2:L623),"")</f>
        <v/>
      </c>
      <c r="V623" s="5" t="str">
        <f t="shared" si="130"/>
        <v/>
      </c>
      <c r="W623" s="35" t="str">
        <f>IF(AND(S623=3,K623="F",NOT(O623="Unattached")),SUMIF(R$2:R623,R623,L$2:L623),"")</f>
        <v/>
      </c>
      <c r="X623" s="6" t="str">
        <f t="shared" si="121"/>
        <v/>
      </c>
      <c r="Y623" s="6" t="str">
        <f t="shared" si="126"/>
        <v/>
      </c>
      <c r="Z623" s="33" t="str">
        <f t="shared" si="122"/>
        <v xml:space="preserve"> </v>
      </c>
      <c r="AA623" s="33" t="str">
        <f>IF(K623="M",IF(S623&lt;&gt;4,"",VLOOKUP(CONCATENATE(R623," ",(S623-3)),$Z$2:AD623,5,0)),IF(S623&lt;&gt;3,"",VLOOKUP(CONCATENATE(R623," ",(S623-2)),$Z$2:AD623,5,0)))</f>
        <v/>
      </c>
      <c r="AB623" s="33" t="str">
        <f>IF(K623="M",IF(S623&lt;&gt;4,"",VLOOKUP(CONCATENATE(R623," ",(S623-2)),$Z$2:AD623,5,0)),IF(S623&lt;&gt;3,"",VLOOKUP(CONCATENATE(R623," ",(S623-1)),$Z$2:AD623,5,0)))</f>
        <v/>
      </c>
      <c r="AC623" s="33" t="str">
        <f>IF(K623="M",IF(S623&lt;&gt;4,"",VLOOKUP(CONCATENATE(R623," ",(S623-1)),$Z$2:AD623,5,0)),IF(S623&lt;&gt;3,"",VLOOKUP(CONCATENATE(R623," ",(S623)),$Z$2:AD623,5,0)))</f>
        <v/>
      </c>
      <c r="AD623" s="33" t="str">
        <f t="shared" si="127"/>
        <v/>
      </c>
    </row>
    <row r="624" spans="1:30" x14ac:dyDescent="0.25">
      <c r="A624" s="65" t="str">
        <f t="shared" si="119"/>
        <v/>
      </c>
      <c r="B624" s="65" t="str">
        <f t="shared" si="120"/>
        <v/>
      </c>
      <c r="C624" s="103">
        <v>623</v>
      </c>
      <c r="D624" s="99"/>
      <c r="E624" s="100">
        <f t="shared" si="128"/>
        <v>1</v>
      </c>
      <c r="F624" s="100"/>
      <c r="G624" s="100"/>
      <c r="H624" s="107" t="str">
        <f t="shared" si="123"/>
        <v/>
      </c>
      <c r="I624" s="108" t="str">
        <f>IF(D624="","",VLOOKUP(D624,ENTRANTS!$A$1:$H$1000,2,0))</f>
        <v/>
      </c>
      <c r="J624" s="108" t="str">
        <f>IF(D624="","",VLOOKUP(D624,ENTRANTS!$A$1:$H$1000,3,0))</f>
        <v/>
      </c>
      <c r="K624" s="103" t="str">
        <f>IF(D624="","",LEFT(VLOOKUP(D624,ENTRANTS!$A$1:$H$1000,5,0),1))</f>
        <v/>
      </c>
      <c r="L624" s="103" t="str">
        <f>IF(D624="","",COUNTIF($K$2:K624,K624))</f>
        <v/>
      </c>
      <c r="M624" s="103" t="str">
        <f>IF(D624="","",VLOOKUP(D624,ENTRANTS!$A$1:$H$1000,4,0))</f>
        <v/>
      </c>
      <c r="N624" s="103" t="str">
        <f>IF(D624="","",COUNTIF($M$2:M624,M624))</f>
        <v/>
      </c>
      <c r="O624" s="108" t="str">
        <f>IF(D624="","",VLOOKUP(D624,ENTRANTS!$A$1:$H$1000,6,0))</f>
        <v/>
      </c>
      <c r="P624" s="86" t="str">
        <f t="shared" si="124"/>
        <v/>
      </c>
      <c r="Q624" s="31"/>
      <c r="R624" s="3" t="str">
        <f t="shared" si="125"/>
        <v/>
      </c>
      <c r="S624" s="4" t="str">
        <f>IF(D624="","",COUNTIF($R$2:R624,R624))</f>
        <v/>
      </c>
      <c r="T624" s="5" t="str">
        <f t="shared" si="129"/>
        <v/>
      </c>
      <c r="U624" s="35" t="str">
        <f>IF(AND(S624=4,K624="M",NOT(O624="Unattached")),SUMIF(R$2:R624,R624,L$2:L624),"")</f>
        <v/>
      </c>
      <c r="V624" s="5" t="str">
        <f t="shared" si="130"/>
        <v/>
      </c>
      <c r="W624" s="35" t="str">
        <f>IF(AND(S624=3,K624="F",NOT(O624="Unattached")),SUMIF(R$2:R624,R624,L$2:L624),"")</f>
        <v/>
      </c>
      <c r="X624" s="6" t="str">
        <f t="shared" si="121"/>
        <v/>
      </c>
      <c r="Y624" s="6" t="str">
        <f t="shared" si="126"/>
        <v/>
      </c>
      <c r="Z624" s="33" t="str">
        <f t="shared" si="122"/>
        <v xml:space="preserve"> </v>
      </c>
      <c r="AA624" s="33" t="str">
        <f>IF(K624="M",IF(S624&lt;&gt;4,"",VLOOKUP(CONCATENATE(R624," ",(S624-3)),$Z$2:AD624,5,0)),IF(S624&lt;&gt;3,"",VLOOKUP(CONCATENATE(R624," ",(S624-2)),$Z$2:AD624,5,0)))</f>
        <v/>
      </c>
      <c r="AB624" s="33" t="str">
        <f>IF(K624="M",IF(S624&lt;&gt;4,"",VLOOKUP(CONCATENATE(R624," ",(S624-2)),$Z$2:AD624,5,0)),IF(S624&lt;&gt;3,"",VLOOKUP(CONCATENATE(R624," ",(S624-1)),$Z$2:AD624,5,0)))</f>
        <v/>
      </c>
      <c r="AC624" s="33" t="str">
        <f>IF(K624="M",IF(S624&lt;&gt;4,"",VLOOKUP(CONCATENATE(R624," ",(S624-1)),$Z$2:AD624,5,0)),IF(S624&lt;&gt;3,"",VLOOKUP(CONCATENATE(R624," ",(S624)),$Z$2:AD624,5,0)))</f>
        <v/>
      </c>
      <c r="AD624" s="33" t="str">
        <f t="shared" si="127"/>
        <v/>
      </c>
    </row>
    <row r="625" spans="1:30" x14ac:dyDescent="0.25">
      <c r="A625" s="65" t="str">
        <f t="shared" si="119"/>
        <v/>
      </c>
      <c r="B625" s="65" t="str">
        <f t="shared" si="120"/>
        <v/>
      </c>
      <c r="C625" s="103">
        <v>624</v>
      </c>
      <c r="D625" s="99"/>
      <c r="E625" s="100">
        <f t="shared" si="128"/>
        <v>1</v>
      </c>
      <c r="F625" s="100"/>
      <c r="G625" s="100"/>
      <c r="H625" s="107" t="str">
        <f t="shared" si="123"/>
        <v/>
      </c>
      <c r="I625" s="108" t="str">
        <f>IF(D625="","",VLOOKUP(D625,ENTRANTS!$A$1:$H$1000,2,0))</f>
        <v/>
      </c>
      <c r="J625" s="108" t="str">
        <f>IF(D625="","",VLOOKUP(D625,ENTRANTS!$A$1:$H$1000,3,0))</f>
        <v/>
      </c>
      <c r="K625" s="103" t="str">
        <f>IF(D625="","",LEFT(VLOOKUP(D625,ENTRANTS!$A$1:$H$1000,5,0),1))</f>
        <v/>
      </c>
      <c r="L625" s="103" t="str">
        <f>IF(D625="","",COUNTIF($K$2:K625,K625))</f>
        <v/>
      </c>
      <c r="M625" s="103" t="str">
        <f>IF(D625="","",VLOOKUP(D625,ENTRANTS!$A$1:$H$1000,4,0))</f>
        <v/>
      </c>
      <c r="N625" s="103" t="str">
        <f>IF(D625="","",COUNTIF($M$2:M625,M625))</f>
        <v/>
      </c>
      <c r="O625" s="108" t="str">
        <f>IF(D625="","",VLOOKUP(D625,ENTRANTS!$A$1:$H$1000,6,0))</f>
        <v/>
      </c>
      <c r="P625" s="86" t="str">
        <f t="shared" si="124"/>
        <v/>
      </c>
      <c r="Q625" s="31"/>
      <c r="R625" s="3" t="str">
        <f t="shared" si="125"/>
        <v/>
      </c>
      <c r="S625" s="4" t="str">
        <f>IF(D625="","",COUNTIF($R$2:R625,R625))</f>
        <v/>
      </c>
      <c r="T625" s="5" t="str">
        <f t="shared" si="129"/>
        <v/>
      </c>
      <c r="U625" s="35" t="str">
        <f>IF(AND(S625=4,K625="M",NOT(O625="Unattached")),SUMIF(R$2:R625,R625,L$2:L625),"")</f>
        <v/>
      </c>
      <c r="V625" s="5" t="str">
        <f t="shared" si="130"/>
        <v/>
      </c>
      <c r="W625" s="35" t="str">
        <f>IF(AND(S625=3,K625="F",NOT(O625="Unattached")),SUMIF(R$2:R625,R625,L$2:L625),"")</f>
        <v/>
      </c>
      <c r="X625" s="6" t="str">
        <f t="shared" si="121"/>
        <v/>
      </c>
      <c r="Y625" s="6" t="str">
        <f t="shared" si="126"/>
        <v/>
      </c>
      <c r="Z625" s="33" t="str">
        <f t="shared" si="122"/>
        <v xml:space="preserve"> </v>
      </c>
      <c r="AA625" s="33" t="str">
        <f>IF(K625="M",IF(S625&lt;&gt;4,"",VLOOKUP(CONCATENATE(R625," ",(S625-3)),$Z$2:AD625,5,0)),IF(S625&lt;&gt;3,"",VLOOKUP(CONCATENATE(R625," ",(S625-2)),$Z$2:AD625,5,0)))</f>
        <v/>
      </c>
      <c r="AB625" s="33" t="str">
        <f>IF(K625="M",IF(S625&lt;&gt;4,"",VLOOKUP(CONCATENATE(R625," ",(S625-2)),$Z$2:AD625,5,0)),IF(S625&lt;&gt;3,"",VLOOKUP(CONCATENATE(R625," ",(S625-1)),$Z$2:AD625,5,0)))</f>
        <v/>
      </c>
      <c r="AC625" s="33" t="str">
        <f>IF(K625="M",IF(S625&lt;&gt;4,"",VLOOKUP(CONCATENATE(R625," ",(S625-1)),$Z$2:AD625,5,0)),IF(S625&lt;&gt;3,"",VLOOKUP(CONCATENATE(R625," ",(S625)),$Z$2:AD625,5,0)))</f>
        <v/>
      </c>
      <c r="AD625" s="33" t="str">
        <f t="shared" si="127"/>
        <v/>
      </c>
    </row>
    <row r="626" spans="1:30" x14ac:dyDescent="0.25">
      <c r="A626" s="65" t="str">
        <f t="shared" si="119"/>
        <v/>
      </c>
      <c r="B626" s="65" t="str">
        <f t="shared" si="120"/>
        <v/>
      </c>
      <c r="C626" s="103">
        <v>625</v>
      </c>
      <c r="D626" s="99"/>
      <c r="E626" s="100">
        <f t="shared" si="128"/>
        <v>1</v>
      </c>
      <c r="F626" s="100"/>
      <c r="G626" s="100"/>
      <c r="H626" s="107" t="str">
        <f t="shared" si="123"/>
        <v/>
      </c>
      <c r="I626" s="108" t="str">
        <f>IF(D626="","",VLOOKUP(D626,ENTRANTS!$A$1:$H$1000,2,0))</f>
        <v/>
      </c>
      <c r="J626" s="108" t="str">
        <f>IF(D626="","",VLOOKUP(D626,ENTRANTS!$A$1:$H$1000,3,0))</f>
        <v/>
      </c>
      <c r="K626" s="103" t="str">
        <f>IF(D626="","",LEFT(VLOOKUP(D626,ENTRANTS!$A$1:$H$1000,5,0),1))</f>
        <v/>
      </c>
      <c r="L626" s="103" t="str">
        <f>IF(D626="","",COUNTIF($K$2:K626,K626))</f>
        <v/>
      </c>
      <c r="M626" s="103" t="str">
        <f>IF(D626="","",VLOOKUP(D626,ENTRANTS!$A$1:$H$1000,4,0))</f>
        <v/>
      </c>
      <c r="N626" s="103" t="str">
        <f>IF(D626="","",COUNTIF($M$2:M626,M626))</f>
        <v/>
      </c>
      <c r="O626" s="108" t="str">
        <f>IF(D626="","",VLOOKUP(D626,ENTRANTS!$A$1:$H$1000,6,0))</f>
        <v/>
      </c>
      <c r="P626" s="86" t="str">
        <f t="shared" si="124"/>
        <v/>
      </c>
      <c r="Q626" s="31"/>
      <c r="R626" s="3" t="str">
        <f t="shared" si="125"/>
        <v/>
      </c>
      <c r="S626" s="4" t="str">
        <f>IF(D626="","",COUNTIF($R$2:R626,R626))</f>
        <v/>
      </c>
      <c r="T626" s="5" t="str">
        <f t="shared" si="129"/>
        <v/>
      </c>
      <c r="U626" s="35" t="str">
        <f>IF(AND(S626=4,K626="M",NOT(O626="Unattached")),SUMIF(R$2:R626,R626,L$2:L626),"")</f>
        <v/>
      </c>
      <c r="V626" s="5" t="str">
        <f t="shared" si="130"/>
        <v/>
      </c>
      <c r="W626" s="35" t="str">
        <f>IF(AND(S626=3,K626="F",NOT(O626="Unattached")),SUMIF(R$2:R626,R626,L$2:L626),"")</f>
        <v/>
      </c>
      <c r="X626" s="6" t="str">
        <f t="shared" si="121"/>
        <v/>
      </c>
      <c r="Y626" s="6" t="str">
        <f t="shared" si="126"/>
        <v/>
      </c>
      <c r="Z626" s="33" t="str">
        <f t="shared" si="122"/>
        <v xml:space="preserve"> </v>
      </c>
      <c r="AA626" s="33" t="str">
        <f>IF(K626="M",IF(S626&lt;&gt;4,"",VLOOKUP(CONCATENATE(R626," ",(S626-3)),$Z$2:AD626,5,0)),IF(S626&lt;&gt;3,"",VLOOKUP(CONCATENATE(R626," ",(S626-2)),$Z$2:AD626,5,0)))</f>
        <v/>
      </c>
      <c r="AB626" s="33" t="str">
        <f>IF(K626="M",IF(S626&lt;&gt;4,"",VLOOKUP(CONCATENATE(R626," ",(S626-2)),$Z$2:AD626,5,0)),IF(S626&lt;&gt;3,"",VLOOKUP(CONCATENATE(R626," ",(S626-1)),$Z$2:AD626,5,0)))</f>
        <v/>
      </c>
      <c r="AC626" s="33" t="str">
        <f>IF(K626="M",IF(S626&lt;&gt;4,"",VLOOKUP(CONCATENATE(R626," ",(S626-1)),$Z$2:AD626,5,0)),IF(S626&lt;&gt;3,"",VLOOKUP(CONCATENATE(R626," ",(S626)),$Z$2:AD626,5,0)))</f>
        <v/>
      </c>
      <c r="AD626" s="33" t="str">
        <f t="shared" si="127"/>
        <v/>
      </c>
    </row>
    <row r="627" spans="1:30" x14ac:dyDescent="0.25">
      <c r="A627" s="65" t="str">
        <f t="shared" si="119"/>
        <v/>
      </c>
      <c r="B627" s="65" t="str">
        <f t="shared" si="120"/>
        <v/>
      </c>
      <c r="C627" s="103">
        <v>626</v>
      </c>
      <c r="D627" s="99"/>
      <c r="E627" s="100">
        <f t="shared" si="128"/>
        <v>1</v>
      </c>
      <c r="F627" s="100"/>
      <c r="G627" s="100"/>
      <c r="H627" s="107" t="str">
        <f t="shared" si="123"/>
        <v/>
      </c>
      <c r="I627" s="108" t="str">
        <f>IF(D627="","",VLOOKUP(D627,ENTRANTS!$A$1:$H$1000,2,0))</f>
        <v/>
      </c>
      <c r="J627" s="108" t="str">
        <f>IF(D627="","",VLOOKUP(D627,ENTRANTS!$A$1:$H$1000,3,0))</f>
        <v/>
      </c>
      <c r="K627" s="103" t="str">
        <f>IF(D627="","",LEFT(VLOOKUP(D627,ENTRANTS!$A$1:$H$1000,5,0),1))</f>
        <v/>
      </c>
      <c r="L627" s="103" t="str">
        <f>IF(D627="","",COUNTIF($K$2:K627,K627))</f>
        <v/>
      </c>
      <c r="M627" s="103" t="str">
        <f>IF(D627="","",VLOOKUP(D627,ENTRANTS!$A$1:$H$1000,4,0))</f>
        <v/>
      </c>
      <c r="N627" s="103" t="str">
        <f>IF(D627="","",COUNTIF($M$2:M627,M627))</f>
        <v/>
      </c>
      <c r="O627" s="108" t="str">
        <f>IF(D627="","",VLOOKUP(D627,ENTRANTS!$A$1:$H$1000,6,0))</f>
        <v/>
      </c>
      <c r="P627" s="86" t="str">
        <f t="shared" si="124"/>
        <v/>
      </c>
      <c r="Q627" s="31"/>
      <c r="R627" s="3" t="str">
        <f t="shared" si="125"/>
        <v/>
      </c>
      <c r="S627" s="4" t="str">
        <f>IF(D627="","",COUNTIF($R$2:R627,R627))</f>
        <v/>
      </c>
      <c r="T627" s="5" t="str">
        <f t="shared" si="129"/>
        <v/>
      </c>
      <c r="U627" s="35" t="str">
        <f>IF(AND(S627=4,K627="M",NOT(O627="Unattached")),SUMIF(R$2:R627,R627,L$2:L627),"")</f>
        <v/>
      </c>
      <c r="V627" s="5" t="str">
        <f t="shared" si="130"/>
        <v/>
      </c>
      <c r="W627" s="35" t="str">
        <f>IF(AND(S627=3,K627="F",NOT(O627="Unattached")),SUMIF(R$2:R627,R627,L$2:L627),"")</f>
        <v/>
      </c>
      <c r="X627" s="6" t="str">
        <f t="shared" si="121"/>
        <v/>
      </c>
      <c r="Y627" s="6" t="str">
        <f t="shared" si="126"/>
        <v/>
      </c>
      <c r="Z627" s="33" t="str">
        <f t="shared" si="122"/>
        <v xml:space="preserve"> </v>
      </c>
      <c r="AA627" s="33" t="str">
        <f>IF(K627="M",IF(S627&lt;&gt;4,"",VLOOKUP(CONCATENATE(R627," ",(S627-3)),$Z$2:AD627,5,0)),IF(S627&lt;&gt;3,"",VLOOKUP(CONCATENATE(R627," ",(S627-2)),$Z$2:AD627,5,0)))</f>
        <v/>
      </c>
      <c r="AB627" s="33" t="str">
        <f>IF(K627="M",IF(S627&lt;&gt;4,"",VLOOKUP(CONCATENATE(R627," ",(S627-2)),$Z$2:AD627,5,0)),IF(S627&lt;&gt;3,"",VLOOKUP(CONCATENATE(R627," ",(S627-1)),$Z$2:AD627,5,0)))</f>
        <v/>
      </c>
      <c r="AC627" s="33" t="str">
        <f>IF(K627="M",IF(S627&lt;&gt;4,"",VLOOKUP(CONCATENATE(R627," ",(S627-1)),$Z$2:AD627,5,0)),IF(S627&lt;&gt;3,"",VLOOKUP(CONCATENATE(R627," ",(S627)),$Z$2:AD627,5,0)))</f>
        <v/>
      </c>
      <c r="AD627" s="33" t="str">
        <f t="shared" si="127"/>
        <v/>
      </c>
    </row>
    <row r="628" spans="1:30" x14ac:dyDescent="0.25">
      <c r="A628" s="65" t="str">
        <f t="shared" si="119"/>
        <v/>
      </c>
      <c r="B628" s="65" t="str">
        <f t="shared" si="120"/>
        <v/>
      </c>
      <c r="C628" s="103">
        <v>627</v>
      </c>
      <c r="D628" s="99"/>
      <c r="E628" s="100">
        <f t="shared" si="128"/>
        <v>1</v>
      </c>
      <c r="F628" s="100"/>
      <c r="G628" s="100"/>
      <c r="H628" s="107" t="str">
        <f t="shared" si="123"/>
        <v/>
      </c>
      <c r="I628" s="108" t="str">
        <f>IF(D628="","",VLOOKUP(D628,ENTRANTS!$A$1:$H$1000,2,0))</f>
        <v/>
      </c>
      <c r="J628" s="108" t="str">
        <f>IF(D628="","",VLOOKUP(D628,ENTRANTS!$A$1:$H$1000,3,0))</f>
        <v/>
      </c>
      <c r="K628" s="103" t="str">
        <f>IF(D628="","",LEFT(VLOOKUP(D628,ENTRANTS!$A$1:$H$1000,5,0),1))</f>
        <v/>
      </c>
      <c r="L628" s="103" t="str">
        <f>IF(D628="","",COUNTIF($K$2:K628,K628))</f>
        <v/>
      </c>
      <c r="M628" s="103" t="str">
        <f>IF(D628="","",VLOOKUP(D628,ENTRANTS!$A$1:$H$1000,4,0))</f>
        <v/>
      </c>
      <c r="N628" s="103" t="str">
        <f>IF(D628="","",COUNTIF($M$2:M628,M628))</f>
        <v/>
      </c>
      <c r="O628" s="108" t="str">
        <f>IF(D628="","",VLOOKUP(D628,ENTRANTS!$A$1:$H$1000,6,0))</f>
        <v/>
      </c>
      <c r="P628" s="86" t="str">
        <f t="shared" si="124"/>
        <v/>
      </c>
      <c r="Q628" s="31"/>
      <c r="R628" s="3" t="str">
        <f t="shared" si="125"/>
        <v/>
      </c>
      <c r="S628" s="4" t="str">
        <f>IF(D628="","",COUNTIF($R$2:R628,R628))</f>
        <v/>
      </c>
      <c r="T628" s="5" t="str">
        <f t="shared" si="129"/>
        <v/>
      </c>
      <c r="U628" s="35" t="str">
        <f>IF(AND(S628=4,K628="M",NOT(O628="Unattached")),SUMIF(R$2:R628,R628,L$2:L628),"")</f>
        <v/>
      </c>
      <c r="V628" s="5" t="str">
        <f t="shared" si="130"/>
        <v/>
      </c>
      <c r="W628" s="35" t="str">
        <f>IF(AND(S628=3,K628="F",NOT(O628="Unattached")),SUMIF(R$2:R628,R628,L$2:L628),"")</f>
        <v/>
      </c>
      <c r="X628" s="6" t="str">
        <f t="shared" si="121"/>
        <v/>
      </c>
      <c r="Y628" s="6" t="str">
        <f t="shared" si="126"/>
        <v/>
      </c>
      <c r="Z628" s="33" t="str">
        <f t="shared" si="122"/>
        <v xml:space="preserve"> </v>
      </c>
      <c r="AA628" s="33" t="str">
        <f>IF(K628="M",IF(S628&lt;&gt;4,"",VLOOKUP(CONCATENATE(R628," ",(S628-3)),$Z$2:AD628,5,0)),IF(S628&lt;&gt;3,"",VLOOKUP(CONCATENATE(R628," ",(S628-2)),$Z$2:AD628,5,0)))</f>
        <v/>
      </c>
      <c r="AB628" s="33" t="str">
        <f>IF(K628="M",IF(S628&lt;&gt;4,"",VLOOKUP(CONCATENATE(R628," ",(S628-2)),$Z$2:AD628,5,0)),IF(S628&lt;&gt;3,"",VLOOKUP(CONCATENATE(R628," ",(S628-1)),$Z$2:AD628,5,0)))</f>
        <v/>
      </c>
      <c r="AC628" s="33" t="str">
        <f>IF(K628="M",IF(S628&lt;&gt;4,"",VLOOKUP(CONCATENATE(R628," ",(S628-1)),$Z$2:AD628,5,0)),IF(S628&lt;&gt;3,"",VLOOKUP(CONCATENATE(R628," ",(S628)),$Z$2:AD628,5,0)))</f>
        <v/>
      </c>
      <c r="AD628" s="33" t="str">
        <f t="shared" si="127"/>
        <v/>
      </c>
    </row>
    <row r="629" spans="1:30" x14ac:dyDescent="0.25">
      <c r="A629" s="65" t="str">
        <f t="shared" si="119"/>
        <v/>
      </c>
      <c r="B629" s="65" t="str">
        <f t="shared" si="120"/>
        <v/>
      </c>
      <c r="C629" s="103">
        <v>628</v>
      </c>
      <c r="D629" s="99"/>
      <c r="E629" s="100">
        <f t="shared" si="128"/>
        <v>1</v>
      </c>
      <c r="F629" s="100"/>
      <c r="G629" s="100"/>
      <c r="H629" s="107" t="str">
        <f t="shared" si="123"/>
        <v/>
      </c>
      <c r="I629" s="108" t="str">
        <f>IF(D629="","",VLOOKUP(D629,ENTRANTS!$A$1:$H$1000,2,0))</f>
        <v/>
      </c>
      <c r="J629" s="108" t="str">
        <f>IF(D629="","",VLOOKUP(D629,ENTRANTS!$A$1:$H$1000,3,0))</f>
        <v/>
      </c>
      <c r="K629" s="103" t="str">
        <f>IF(D629="","",LEFT(VLOOKUP(D629,ENTRANTS!$A$1:$H$1000,5,0),1))</f>
        <v/>
      </c>
      <c r="L629" s="103" t="str">
        <f>IF(D629="","",COUNTIF($K$2:K629,K629))</f>
        <v/>
      </c>
      <c r="M629" s="103" t="str">
        <f>IF(D629="","",VLOOKUP(D629,ENTRANTS!$A$1:$H$1000,4,0))</f>
        <v/>
      </c>
      <c r="N629" s="103" t="str">
        <f>IF(D629="","",COUNTIF($M$2:M629,M629))</f>
        <v/>
      </c>
      <c r="O629" s="108" t="str">
        <f>IF(D629="","",VLOOKUP(D629,ENTRANTS!$A$1:$H$1000,6,0))</f>
        <v/>
      </c>
      <c r="P629" s="86" t="str">
        <f t="shared" si="124"/>
        <v/>
      </c>
      <c r="Q629" s="31"/>
      <c r="R629" s="3" t="str">
        <f t="shared" si="125"/>
        <v/>
      </c>
      <c r="S629" s="4" t="str">
        <f>IF(D629="","",COUNTIF($R$2:R629,R629))</f>
        <v/>
      </c>
      <c r="T629" s="5" t="str">
        <f t="shared" si="129"/>
        <v/>
      </c>
      <c r="U629" s="35" t="str">
        <f>IF(AND(S629=4,K629="M",NOT(O629="Unattached")),SUMIF(R$2:R629,R629,L$2:L629),"")</f>
        <v/>
      </c>
      <c r="V629" s="5" t="str">
        <f t="shared" si="130"/>
        <v/>
      </c>
      <c r="W629" s="35" t="str">
        <f>IF(AND(S629=3,K629="F",NOT(O629="Unattached")),SUMIF(R$2:R629,R629,L$2:L629),"")</f>
        <v/>
      </c>
      <c r="X629" s="6" t="str">
        <f t="shared" si="121"/>
        <v/>
      </c>
      <c r="Y629" s="6" t="str">
        <f t="shared" si="126"/>
        <v/>
      </c>
      <c r="Z629" s="33" t="str">
        <f t="shared" si="122"/>
        <v xml:space="preserve"> </v>
      </c>
      <c r="AA629" s="33" t="str">
        <f>IF(K629="M",IF(S629&lt;&gt;4,"",VLOOKUP(CONCATENATE(R629," ",(S629-3)),$Z$2:AD629,5,0)),IF(S629&lt;&gt;3,"",VLOOKUP(CONCATENATE(R629," ",(S629-2)),$Z$2:AD629,5,0)))</f>
        <v/>
      </c>
      <c r="AB629" s="33" t="str">
        <f>IF(K629="M",IF(S629&lt;&gt;4,"",VLOOKUP(CONCATENATE(R629," ",(S629-2)),$Z$2:AD629,5,0)),IF(S629&lt;&gt;3,"",VLOOKUP(CONCATENATE(R629," ",(S629-1)),$Z$2:AD629,5,0)))</f>
        <v/>
      </c>
      <c r="AC629" s="33" t="str">
        <f>IF(K629="M",IF(S629&lt;&gt;4,"",VLOOKUP(CONCATENATE(R629," ",(S629-1)),$Z$2:AD629,5,0)),IF(S629&lt;&gt;3,"",VLOOKUP(CONCATENATE(R629," ",(S629)),$Z$2:AD629,5,0)))</f>
        <v/>
      </c>
      <c r="AD629" s="33" t="str">
        <f t="shared" si="127"/>
        <v/>
      </c>
    </row>
    <row r="630" spans="1:30" x14ac:dyDescent="0.25">
      <c r="A630" s="65" t="str">
        <f t="shared" si="119"/>
        <v/>
      </c>
      <c r="B630" s="65" t="str">
        <f t="shared" si="120"/>
        <v/>
      </c>
      <c r="C630" s="103">
        <v>629</v>
      </c>
      <c r="D630" s="99"/>
      <c r="E630" s="100">
        <f t="shared" si="128"/>
        <v>1</v>
      </c>
      <c r="F630" s="100"/>
      <c r="G630" s="100"/>
      <c r="H630" s="107" t="str">
        <f t="shared" si="123"/>
        <v/>
      </c>
      <c r="I630" s="108" t="str">
        <f>IF(D630="","",VLOOKUP(D630,ENTRANTS!$A$1:$H$1000,2,0))</f>
        <v/>
      </c>
      <c r="J630" s="108" t="str">
        <f>IF(D630="","",VLOOKUP(D630,ENTRANTS!$A$1:$H$1000,3,0))</f>
        <v/>
      </c>
      <c r="K630" s="103" t="str">
        <f>IF(D630="","",LEFT(VLOOKUP(D630,ENTRANTS!$A$1:$H$1000,5,0),1))</f>
        <v/>
      </c>
      <c r="L630" s="103" t="str">
        <f>IF(D630="","",COUNTIF($K$2:K630,K630))</f>
        <v/>
      </c>
      <c r="M630" s="103" t="str">
        <f>IF(D630="","",VLOOKUP(D630,ENTRANTS!$A$1:$H$1000,4,0))</f>
        <v/>
      </c>
      <c r="N630" s="103" t="str">
        <f>IF(D630="","",COUNTIF($M$2:M630,M630))</f>
        <v/>
      </c>
      <c r="O630" s="108" t="str">
        <f>IF(D630="","",VLOOKUP(D630,ENTRANTS!$A$1:$H$1000,6,0))</f>
        <v/>
      </c>
      <c r="P630" s="86" t="str">
        <f t="shared" si="124"/>
        <v/>
      </c>
      <c r="Q630" s="31"/>
      <c r="R630" s="3" t="str">
        <f t="shared" si="125"/>
        <v/>
      </c>
      <c r="S630" s="4" t="str">
        <f>IF(D630="","",COUNTIF($R$2:R630,R630))</f>
        <v/>
      </c>
      <c r="T630" s="5" t="str">
        <f t="shared" si="129"/>
        <v/>
      </c>
      <c r="U630" s="35" t="str">
        <f>IF(AND(S630=4,K630="M",NOT(O630="Unattached")),SUMIF(R$2:R630,R630,L$2:L630),"")</f>
        <v/>
      </c>
      <c r="V630" s="5" t="str">
        <f t="shared" si="130"/>
        <v/>
      </c>
      <c r="W630" s="35" t="str">
        <f>IF(AND(S630=3,K630="F",NOT(O630="Unattached")),SUMIF(R$2:R630,R630,L$2:L630),"")</f>
        <v/>
      </c>
      <c r="X630" s="6" t="str">
        <f t="shared" si="121"/>
        <v/>
      </c>
      <c r="Y630" s="6" t="str">
        <f t="shared" si="126"/>
        <v/>
      </c>
      <c r="Z630" s="33" t="str">
        <f t="shared" si="122"/>
        <v xml:space="preserve"> </v>
      </c>
      <c r="AA630" s="33" t="str">
        <f>IF(K630="M",IF(S630&lt;&gt;4,"",VLOOKUP(CONCATENATE(R630," ",(S630-3)),$Z$2:AD630,5,0)),IF(S630&lt;&gt;3,"",VLOOKUP(CONCATENATE(R630," ",(S630-2)),$Z$2:AD630,5,0)))</f>
        <v/>
      </c>
      <c r="AB630" s="33" t="str">
        <f>IF(K630="M",IF(S630&lt;&gt;4,"",VLOOKUP(CONCATENATE(R630," ",(S630-2)),$Z$2:AD630,5,0)),IF(S630&lt;&gt;3,"",VLOOKUP(CONCATENATE(R630," ",(S630-1)),$Z$2:AD630,5,0)))</f>
        <v/>
      </c>
      <c r="AC630" s="33" t="str">
        <f>IF(K630="M",IF(S630&lt;&gt;4,"",VLOOKUP(CONCATENATE(R630," ",(S630-1)),$Z$2:AD630,5,0)),IF(S630&lt;&gt;3,"",VLOOKUP(CONCATENATE(R630," ",(S630)),$Z$2:AD630,5,0)))</f>
        <v/>
      </c>
      <c r="AD630" s="33" t="str">
        <f t="shared" si="127"/>
        <v/>
      </c>
    </row>
    <row r="631" spans="1:30" x14ac:dyDescent="0.25">
      <c r="A631" s="65" t="str">
        <f t="shared" si="119"/>
        <v/>
      </c>
      <c r="B631" s="65" t="str">
        <f t="shared" si="120"/>
        <v/>
      </c>
      <c r="C631" s="103">
        <v>630</v>
      </c>
      <c r="D631" s="99"/>
      <c r="E631" s="100">
        <f t="shared" si="128"/>
        <v>1</v>
      </c>
      <c r="F631" s="100"/>
      <c r="G631" s="100"/>
      <c r="H631" s="107" t="str">
        <f t="shared" si="123"/>
        <v/>
      </c>
      <c r="I631" s="108" t="str">
        <f>IF(D631="","",VLOOKUP(D631,ENTRANTS!$A$1:$H$1000,2,0))</f>
        <v/>
      </c>
      <c r="J631" s="108" t="str">
        <f>IF(D631="","",VLOOKUP(D631,ENTRANTS!$A$1:$H$1000,3,0))</f>
        <v/>
      </c>
      <c r="K631" s="103" t="str">
        <f>IF(D631="","",LEFT(VLOOKUP(D631,ENTRANTS!$A$1:$H$1000,5,0),1))</f>
        <v/>
      </c>
      <c r="L631" s="103" t="str">
        <f>IF(D631="","",COUNTIF($K$2:K631,K631))</f>
        <v/>
      </c>
      <c r="M631" s="103" t="str">
        <f>IF(D631="","",VLOOKUP(D631,ENTRANTS!$A$1:$H$1000,4,0))</f>
        <v/>
      </c>
      <c r="N631" s="103" t="str">
        <f>IF(D631="","",COUNTIF($M$2:M631,M631))</f>
        <v/>
      </c>
      <c r="O631" s="108" t="str">
        <f>IF(D631="","",VLOOKUP(D631,ENTRANTS!$A$1:$H$1000,6,0))</f>
        <v/>
      </c>
      <c r="P631" s="86" t="str">
        <f t="shared" si="124"/>
        <v/>
      </c>
      <c r="Q631" s="31"/>
      <c r="R631" s="3" t="str">
        <f t="shared" si="125"/>
        <v/>
      </c>
      <c r="S631" s="4" t="str">
        <f>IF(D631="","",COUNTIF($R$2:R631,R631))</f>
        <v/>
      </c>
      <c r="T631" s="5" t="str">
        <f t="shared" si="129"/>
        <v/>
      </c>
      <c r="U631" s="35" t="str">
        <f>IF(AND(S631=4,K631="M",NOT(O631="Unattached")),SUMIF(R$2:R631,R631,L$2:L631),"")</f>
        <v/>
      </c>
      <c r="V631" s="5" t="str">
        <f t="shared" si="130"/>
        <v/>
      </c>
      <c r="W631" s="35" t="str">
        <f>IF(AND(S631=3,K631="F",NOT(O631="Unattached")),SUMIF(R$2:R631,R631,L$2:L631),"")</f>
        <v/>
      </c>
      <c r="X631" s="6" t="str">
        <f t="shared" si="121"/>
        <v/>
      </c>
      <c r="Y631" s="6" t="str">
        <f t="shared" si="126"/>
        <v/>
      </c>
      <c r="Z631" s="33" t="str">
        <f t="shared" si="122"/>
        <v xml:space="preserve"> </v>
      </c>
      <c r="AA631" s="33" t="str">
        <f>IF(K631="M",IF(S631&lt;&gt;4,"",VLOOKUP(CONCATENATE(R631," ",(S631-3)),$Z$2:AD631,5,0)),IF(S631&lt;&gt;3,"",VLOOKUP(CONCATENATE(R631," ",(S631-2)),$Z$2:AD631,5,0)))</f>
        <v/>
      </c>
      <c r="AB631" s="33" t="str">
        <f>IF(K631="M",IF(S631&lt;&gt;4,"",VLOOKUP(CONCATENATE(R631," ",(S631-2)),$Z$2:AD631,5,0)),IF(S631&lt;&gt;3,"",VLOOKUP(CONCATENATE(R631," ",(S631-1)),$Z$2:AD631,5,0)))</f>
        <v/>
      </c>
      <c r="AC631" s="33" t="str">
        <f>IF(K631="M",IF(S631&lt;&gt;4,"",VLOOKUP(CONCATENATE(R631," ",(S631-1)),$Z$2:AD631,5,0)),IF(S631&lt;&gt;3,"",VLOOKUP(CONCATENATE(R631," ",(S631)),$Z$2:AD631,5,0)))</f>
        <v/>
      </c>
      <c r="AD631" s="33" t="str">
        <f t="shared" si="127"/>
        <v/>
      </c>
    </row>
    <row r="632" spans="1:30" x14ac:dyDescent="0.25">
      <c r="A632" s="65" t="str">
        <f t="shared" si="119"/>
        <v/>
      </c>
      <c r="B632" s="65" t="str">
        <f t="shared" si="120"/>
        <v/>
      </c>
      <c r="C632" s="103">
        <v>631</v>
      </c>
      <c r="D632" s="99"/>
      <c r="E632" s="100">
        <f t="shared" si="128"/>
        <v>1</v>
      </c>
      <c r="F632" s="100"/>
      <c r="G632" s="100"/>
      <c r="H632" s="107" t="str">
        <f t="shared" si="123"/>
        <v/>
      </c>
      <c r="I632" s="108" t="str">
        <f>IF(D632="","",VLOOKUP(D632,ENTRANTS!$A$1:$H$1000,2,0))</f>
        <v/>
      </c>
      <c r="J632" s="108" t="str">
        <f>IF(D632="","",VLOOKUP(D632,ENTRANTS!$A$1:$H$1000,3,0))</f>
        <v/>
      </c>
      <c r="K632" s="103" t="str">
        <f>IF(D632="","",LEFT(VLOOKUP(D632,ENTRANTS!$A$1:$H$1000,5,0),1))</f>
        <v/>
      </c>
      <c r="L632" s="103" t="str">
        <f>IF(D632="","",COUNTIF($K$2:K632,K632))</f>
        <v/>
      </c>
      <c r="M632" s="103" t="str">
        <f>IF(D632="","",VLOOKUP(D632,ENTRANTS!$A$1:$H$1000,4,0))</f>
        <v/>
      </c>
      <c r="N632" s="103" t="str">
        <f>IF(D632="","",COUNTIF($M$2:M632,M632))</f>
        <v/>
      </c>
      <c r="O632" s="108" t="str">
        <f>IF(D632="","",VLOOKUP(D632,ENTRANTS!$A$1:$H$1000,6,0))</f>
        <v/>
      </c>
      <c r="P632" s="86" t="str">
        <f t="shared" si="124"/>
        <v/>
      </c>
      <c r="Q632" s="31"/>
      <c r="R632" s="3" t="str">
        <f t="shared" si="125"/>
        <v/>
      </c>
      <c r="S632" s="4" t="str">
        <f>IF(D632="","",COUNTIF($R$2:R632,R632))</f>
        <v/>
      </c>
      <c r="T632" s="5" t="str">
        <f t="shared" si="129"/>
        <v/>
      </c>
      <c r="U632" s="35" t="str">
        <f>IF(AND(S632=4,K632="M",NOT(O632="Unattached")),SUMIF(R$2:R632,R632,L$2:L632),"")</f>
        <v/>
      </c>
      <c r="V632" s="5" t="str">
        <f t="shared" si="130"/>
        <v/>
      </c>
      <c r="W632" s="35" t="str">
        <f>IF(AND(S632=3,K632="F",NOT(O632="Unattached")),SUMIF(R$2:R632,R632,L$2:L632),"")</f>
        <v/>
      </c>
      <c r="X632" s="6" t="str">
        <f t="shared" si="121"/>
        <v/>
      </c>
      <c r="Y632" s="6" t="str">
        <f t="shared" si="126"/>
        <v/>
      </c>
      <c r="Z632" s="33" t="str">
        <f t="shared" si="122"/>
        <v xml:space="preserve"> </v>
      </c>
      <c r="AA632" s="33" t="str">
        <f>IF(K632="M",IF(S632&lt;&gt;4,"",VLOOKUP(CONCATENATE(R632," ",(S632-3)),$Z$2:AD632,5,0)),IF(S632&lt;&gt;3,"",VLOOKUP(CONCATENATE(R632," ",(S632-2)),$Z$2:AD632,5,0)))</f>
        <v/>
      </c>
      <c r="AB632" s="33" t="str">
        <f>IF(K632="M",IF(S632&lt;&gt;4,"",VLOOKUP(CONCATENATE(R632," ",(S632-2)),$Z$2:AD632,5,0)),IF(S632&lt;&gt;3,"",VLOOKUP(CONCATENATE(R632," ",(S632-1)),$Z$2:AD632,5,0)))</f>
        <v/>
      </c>
      <c r="AC632" s="33" t="str">
        <f>IF(K632="M",IF(S632&lt;&gt;4,"",VLOOKUP(CONCATENATE(R632," ",(S632-1)),$Z$2:AD632,5,0)),IF(S632&lt;&gt;3,"",VLOOKUP(CONCATENATE(R632," ",(S632)),$Z$2:AD632,5,0)))</f>
        <v/>
      </c>
      <c r="AD632" s="33" t="str">
        <f t="shared" si="127"/>
        <v/>
      </c>
    </row>
    <row r="633" spans="1:30" x14ac:dyDescent="0.25">
      <c r="A633" s="65" t="str">
        <f t="shared" si="119"/>
        <v/>
      </c>
      <c r="B633" s="65" t="str">
        <f t="shared" si="120"/>
        <v/>
      </c>
      <c r="C633" s="103">
        <v>632</v>
      </c>
      <c r="D633" s="99"/>
      <c r="E633" s="100">
        <f t="shared" si="128"/>
        <v>1</v>
      </c>
      <c r="F633" s="100"/>
      <c r="G633" s="100"/>
      <c r="H633" s="107" t="str">
        <f t="shared" si="123"/>
        <v/>
      </c>
      <c r="I633" s="108" t="str">
        <f>IF(D633="","",VLOOKUP(D633,ENTRANTS!$A$1:$H$1000,2,0))</f>
        <v/>
      </c>
      <c r="J633" s="108" t="str">
        <f>IF(D633="","",VLOOKUP(D633,ENTRANTS!$A$1:$H$1000,3,0))</f>
        <v/>
      </c>
      <c r="K633" s="103" t="str">
        <f>IF(D633="","",LEFT(VLOOKUP(D633,ENTRANTS!$A$1:$H$1000,5,0),1))</f>
        <v/>
      </c>
      <c r="L633" s="103" t="str">
        <f>IF(D633="","",COUNTIF($K$2:K633,K633))</f>
        <v/>
      </c>
      <c r="M633" s="103" t="str">
        <f>IF(D633="","",VLOOKUP(D633,ENTRANTS!$A$1:$H$1000,4,0))</f>
        <v/>
      </c>
      <c r="N633" s="103" t="str">
        <f>IF(D633="","",COUNTIF($M$2:M633,M633))</f>
        <v/>
      </c>
      <c r="O633" s="108" t="str">
        <f>IF(D633="","",VLOOKUP(D633,ENTRANTS!$A$1:$H$1000,6,0))</f>
        <v/>
      </c>
      <c r="P633" s="86" t="str">
        <f t="shared" si="124"/>
        <v/>
      </c>
      <c r="Q633" s="31"/>
      <c r="R633" s="3" t="str">
        <f t="shared" si="125"/>
        <v/>
      </c>
      <c r="S633" s="4" t="str">
        <f>IF(D633="","",COUNTIF($R$2:R633,R633))</f>
        <v/>
      </c>
      <c r="T633" s="5" t="str">
        <f t="shared" si="129"/>
        <v/>
      </c>
      <c r="U633" s="35" t="str">
        <f>IF(AND(S633=4,K633="M",NOT(O633="Unattached")),SUMIF(R$2:R633,R633,L$2:L633),"")</f>
        <v/>
      </c>
      <c r="V633" s="5" t="str">
        <f t="shared" si="130"/>
        <v/>
      </c>
      <c r="W633" s="35" t="str">
        <f>IF(AND(S633=3,K633="F",NOT(O633="Unattached")),SUMIF(R$2:R633,R633,L$2:L633),"")</f>
        <v/>
      </c>
      <c r="X633" s="6" t="str">
        <f t="shared" si="121"/>
        <v/>
      </c>
      <c r="Y633" s="6" t="str">
        <f t="shared" si="126"/>
        <v/>
      </c>
      <c r="Z633" s="33" t="str">
        <f t="shared" si="122"/>
        <v xml:space="preserve"> </v>
      </c>
      <c r="AA633" s="33" t="str">
        <f>IF(K633="M",IF(S633&lt;&gt;4,"",VLOOKUP(CONCATENATE(R633," ",(S633-3)),$Z$2:AD633,5,0)),IF(S633&lt;&gt;3,"",VLOOKUP(CONCATENATE(R633," ",(S633-2)),$Z$2:AD633,5,0)))</f>
        <v/>
      </c>
      <c r="AB633" s="33" t="str">
        <f>IF(K633="M",IF(S633&lt;&gt;4,"",VLOOKUP(CONCATENATE(R633," ",(S633-2)),$Z$2:AD633,5,0)),IF(S633&lt;&gt;3,"",VLOOKUP(CONCATENATE(R633," ",(S633-1)),$Z$2:AD633,5,0)))</f>
        <v/>
      </c>
      <c r="AC633" s="33" t="str">
        <f>IF(K633="M",IF(S633&lt;&gt;4,"",VLOOKUP(CONCATENATE(R633," ",(S633-1)),$Z$2:AD633,5,0)),IF(S633&lt;&gt;3,"",VLOOKUP(CONCATENATE(R633," ",(S633)),$Z$2:AD633,5,0)))</f>
        <v/>
      </c>
      <c r="AD633" s="33" t="str">
        <f t="shared" si="127"/>
        <v/>
      </c>
    </row>
    <row r="634" spans="1:30" x14ac:dyDescent="0.25">
      <c r="A634" s="65" t="str">
        <f t="shared" si="119"/>
        <v/>
      </c>
      <c r="B634" s="65" t="str">
        <f t="shared" si="120"/>
        <v/>
      </c>
      <c r="C634" s="103">
        <v>633</v>
      </c>
      <c r="D634" s="99"/>
      <c r="E634" s="100">
        <f t="shared" si="128"/>
        <v>1</v>
      </c>
      <c r="F634" s="100"/>
      <c r="G634" s="100"/>
      <c r="H634" s="107" t="str">
        <f t="shared" si="123"/>
        <v/>
      </c>
      <c r="I634" s="108" t="str">
        <f>IF(D634="","",VLOOKUP(D634,ENTRANTS!$A$1:$H$1000,2,0))</f>
        <v/>
      </c>
      <c r="J634" s="108" t="str">
        <f>IF(D634="","",VLOOKUP(D634,ENTRANTS!$A$1:$H$1000,3,0))</f>
        <v/>
      </c>
      <c r="K634" s="103" t="str">
        <f>IF(D634="","",LEFT(VLOOKUP(D634,ENTRANTS!$A$1:$H$1000,5,0),1))</f>
        <v/>
      </c>
      <c r="L634" s="103" t="str">
        <f>IF(D634="","",COUNTIF($K$2:K634,K634))</f>
        <v/>
      </c>
      <c r="M634" s="103" t="str">
        <f>IF(D634="","",VLOOKUP(D634,ENTRANTS!$A$1:$H$1000,4,0))</f>
        <v/>
      </c>
      <c r="N634" s="103" t="str">
        <f>IF(D634="","",COUNTIF($M$2:M634,M634))</f>
        <v/>
      </c>
      <c r="O634" s="108" t="str">
        <f>IF(D634="","",VLOOKUP(D634,ENTRANTS!$A$1:$H$1000,6,0))</f>
        <v/>
      </c>
      <c r="P634" s="86" t="str">
        <f t="shared" si="124"/>
        <v/>
      </c>
      <c r="Q634" s="31"/>
      <c r="R634" s="3" t="str">
        <f t="shared" si="125"/>
        <v/>
      </c>
      <c r="S634" s="4" t="str">
        <f>IF(D634="","",COUNTIF($R$2:R634,R634))</f>
        <v/>
      </c>
      <c r="T634" s="5" t="str">
        <f t="shared" si="129"/>
        <v/>
      </c>
      <c r="U634" s="35" t="str">
        <f>IF(AND(S634=4,K634="M",NOT(O634="Unattached")),SUMIF(R$2:R634,R634,L$2:L634),"")</f>
        <v/>
      </c>
      <c r="V634" s="5" t="str">
        <f t="shared" si="130"/>
        <v/>
      </c>
      <c r="W634" s="35" t="str">
        <f>IF(AND(S634=3,K634="F",NOT(O634="Unattached")),SUMIF(R$2:R634,R634,L$2:L634),"")</f>
        <v/>
      </c>
      <c r="X634" s="6" t="str">
        <f t="shared" si="121"/>
        <v/>
      </c>
      <c r="Y634" s="6" t="str">
        <f t="shared" si="126"/>
        <v/>
      </c>
      <c r="Z634" s="33" t="str">
        <f t="shared" si="122"/>
        <v xml:space="preserve"> </v>
      </c>
      <c r="AA634" s="33" t="str">
        <f>IF(K634="M",IF(S634&lt;&gt;4,"",VLOOKUP(CONCATENATE(R634," ",(S634-3)),$Z$2:AD634,5,0)),IF(S634&lt;&gt;3,"",VLOOKUP(CONCATENATE(R634," ",(S634-2)),$Z$2:AD634,5,0)))</f>
        <v/>
      </c>
      <c r="AB634" s="33" t="str">
        <f>IF(K634="M",IF(S634&lt;&gt;4,"",VLOOKUP(CONCATENATE(R634," ",(S634-2)),$Z$2:AD634,5,0)),IF(S634&lt;&gt;3,"",VLOOKUP(CONCATENATE(R634," ",(S634-1)),$Z$2:AD634,5,0)))</f>
        <v/>
      </c>
      <c r="AC634" s="33" t="str">
        <f>IF(K634="M",IF(S634&lt;&gt;4,"",VLOOKUP(CONCATENATE(R634," ",(S634-1)),$Z$2:AD634,5,0)),IF(S634&lt;&gt;3,"",VLOOKUP(CONCATENATE(R634," ",(S634)),$Z$2:AD634,5,0)))</f>
        <v/>
      </c>
      <c r="AD634" s="33" t="str">
        <f t="shared" si="127"/>
        <v/>
      </c>
    </row>
    <row r="635" spans="1:30" x14ac:dyDescent="0.25">
      <c r="A635" s="65" t="str">
        <f t="shared" si="119"/>
        <v/>
      </c>
      <c r="B635" s="65" t="str">
        <f t="shared" si="120"/>
        <v/>
      </c>
      <c r="C635" s="103">
        <v>634</v>
      </c>
      <c r="D635" s="99"/>
      <c r="E635" s="100">
        <f t="shared" si="128"/>
        <v>1</v>
      </c>
      <c r="F635" s="100"/>
      <c r="G635" s="100"/>
      <c r="H635" s="107" t="str">
        <f t="shared" si="123"/>
        <v/>
      </c>
      <c r="I635" s="108" t="str">
        <f>IF(D635="","",VLOOKUP(D635,ENTRANTS!$A$1:$H$1000,2,0))</f>
        <v/>
      </c>
      <c r="J635" s="108" t="str">
        <f>IF(D635="","",VLOOKUP(D635,ENTRANTS!$A$1:$H$1000,3,0))</f>
        <v/>
      </c>
      <c r="K635" s="103" t="str">
        <f>IF(D635="","",LEFT(VLOOKUP(D635,ENTRANTS!$A$1:$H$1000,5,0),1))</f>
        <v/>
      </c>
      <c r="L635" s="103" t="str">
        <f>IF(D635="","",COUNTIF($K$2:K635,K635))</f>
        <v/>
      </c>
      <c r="M635" s="103" t="str">
        <f>IF(D635="","",VLOOKUP(D635,ENTRANTS!$A$1:$H$1000,4,0))</f>
        <v/>
      </c>
      <c r="N635" s="103" t="str">
        <f>IF(D635="","",COUNTIF($M$2:M635,M635))</f>
        <v/>
      </c>
      <c r="O635" s="108" t="str">
        <f>IF(D635="","",VLOOKUP(D635,ENTRANTS!$A$1:$H$1000,6,0))</f>
        <v/>
      </c>
      <c r="P635" s="86" t="str">
        <f t="shared" si="124"/>
        <v/>
      </c>
      <c r="Q635" s="31"/>
      <c r="R635" s="3" t="str">
        <f t="shared" si="125"/>
        <v/>
      </c>
      <c r="S635" s="4" t="str">
        <f>IF(D635="","",COUNTIF($R$2:R635,R635))</f>
        <v/>
      </c>
      <c r="T635" s="5" t="str">
        <f t="shared" si="129"/>
        <v/>
      </c>
      <c r="U635" s="35" t="str">
        <f>IF(AND(S635=4,K635="M",NOT(O635="Unattached")),SUMIF(R$2:R635,R635,L$2:L635),"")</f>
        <v/>
      </c>
      <c r="V635" s="5" t="str">
        <f t="shared" si="130"/>
        <v/>
      </c>
      <c r="W635" s="35" t="str">
        <f>IF(AND(S635=3,K635="F",NOT(O635="Unattached")),SUMIF(R$2:R635,R635,L$2:L635),"")</f>
        <v/>
      </c>
      <c r="X635" s="6" t="str">
        <f t="shared" si="121"/>
        <v/>
      </c>
      <c r="Y635" s="6" t="str">
        <f t="shared" si="126"/>
        <v/>
      </c>
      <c r="Z635" s="33" t="str">
        <f t="shared" si="122"/>
        <v xml:space="preserve"> </v>
      </c>
      <c r="AA635" s="33" t="str">
        <f>IF(K635="M",IF(S635&lt;&gt;4,"",VLOOKUP(CONCATENATE(R635," ",(S635-3)),$Z$2:AD635,5,0)),IF(S635&lt;&gt;3,"",VLOOKUP(CONCATENATE(R635," ",(S635-2)),$Z$2:AD635,5,0)))</f>
        <v/>
      </c>
      <c r="AB635" s="33" t="str">
        <f>IF(K635="M",IF(S635&lt;&gt;4,"",VLOOKUP(CONCATENATE(R635," ",(S635-2)),$Z$2:AD635,5,0)),IF(S635&lt;&gt;3,"",VLOOKUP(CONCATENATE(R635," ",(S635-1)),$Z$2:AD635,5,0)))</f>
        <v/>
      </c>
      <c r="AC635" s="33" t="str">
        <f>IF(K635="M",IF(S635&lt;&gt;4,"",VLOOKUP(CONCATENATE(R635," ",(S635-1)),$Z$2:AD635,5,0)),IF(S635&lt;&gt;3,"",VLOOKUP(CONCATENATE(R635," ",(S635)),$Z$2:AD635,5,0)))</f>
        <v/>
      </c>
      <c r="AD635" s="33" t="str">
        <f t="shared" si="127"/>
        <v/>
      </c>
    </row>
    <row r="636" spans="1:30" x14ac:dyDescent="0.25">
      <c r="A636" s="65" t="str">
        <f t="shared" si="119"/>
        <v/>
      </c>
      <c r="B636" s="65" t="str">
        <f t="shared" si="120"/>
        <v/>
      </c>
      <c r="C636" s="103">
        <v>635</v>
      </c>
      <c r="D636" s="99"/>
      <c r="E636" s="100">
        <f t="shared" si="128"/>
        <v>1</v>
      </c>
      <c r="F636" s="100"/>
      <c r="G636" s="100"/>
      <c r="H636" s="107" t="str">
        <f t="shared" si="123"/>
        <v/>
      </c>
      <c r="I636" s="108" t="str">
        <f>IF(D636="","",VLOOKUP(D636,ENTRANTS!$A$1:$H$1000,2,0))</f>
        <v/>
      </c>
      <c r="J636" s="108" t="str">
        <f>IF(D636="","",VLOOKUP(D636,ENTRANTS!$A$1:$H$1000,3,0))</f>
        <v/>
      </c>
      <c r="K636" s="103" t="str">
        <f>IF(D636="","",LEFT(VLOOKUP(D636,ENTRANTS!$A$1:$H$1000,5,0),1))</f>
        <v/>
      </c>
      <c r="L636" s="103" t="str">
        <f>IF(D636="","",COUNTIF($K$2:K636,K636))</f>
        <v/>
      </c>
      <c r="M636" s="103" t="str">
        <f>IF(D636="","",VLOOKUP(D636,ENTRANTS!$A$1:$H$1000,4,0))</f>
        <v/>
      </c>
      <c r="N636" s="103" t="str">
        <f>IF(D636="","",COUNTIF($M$2:M636,M636))</f>
        <v/>
      </c>
      <c r="O636" s="108" t="str">
        <f>IF(D636="","",VLOOKUP(D636,ENTRANTS!$A$1:$H$1000,6,0))</f>
        <v/>
      </c>
      <c r="P636" s="86" t="str">
        <f t="shared" si="124"/>
        <v/>
      </c>
      <c r="Q636" s="31"/>
      <c r="R636" s="3" t="str">
        <f t="shared" si="125"/>
        <v/>
      </c>
      <c r="S636" s="4" t="str">
        <f>IF(D636="","",COUNTIF($R$2:R636,R636))</f>
        <v/>
      </c>
      <c r="T636" s="5" t="str">
        <f t="shared" si="129"/>
        <v/>
      </c>
      <c r="U636" s="35" t="str">
        <f>IF(AND(S636=4,K636="M",NOT(O636="Unattached")),SUMIF(R$2:R636,R636,L$2:L636),"")</f>
        <v/>
      </c>
      <c r="V636" s="5" t="str">
        <f t="shared" si="130"/>
        <v/>
      </c>
      <c r="W636" s="35" t="str">
        <f>IF(AND(S636=3,K636="F",NOT(O636="Unattached")),SUMIF(R$2:R636,R636,L$2:L636),"")</f>
        <v/>
      </c>
      <c r="X636" s="6" t="str">
        <f t="shared" si="121"/>
        <v/>
      </c>
      <c r="Y636" s="6" t="str">
        <f t="shared" si="126"/>
        <v/>
      </c>
      <c r="Z636" s="33" t="str">
        <f t="shared" si="122"/>
        <v xml:space="preserve"> </v>
      </c>
      <c r="AA636" s="33" t="str">
        <f>IF(K636="M",IF(S636&lt;&gt;4,"",VLOOKUP(CONCATENATE(R636," ",(S636-3)),$Z$2:AD636,5,0)),IF(S636&lt;&gt;3,"",VLOOKUP(CONCATENATE(R636," ",(S636-2)),$Z$2:AD636,5,0)))</f>
        <v/>
      </c>
      <c r="AB636" s="33" t="str">
        <f>IF(K636="M",IF(S636&lt;&gt;4,"",VLOOKUP(CONCATENATE(R636," ",(S636-2)),$Z$2:AD636,5,0)),IF(S636&lt;&gt;3,"",VLOOKUP(CONCATENATE(R636," ",(S636-1)),$Z$2:AD636,5,0)))</f>
        <v/>
      </c>
      <c r="AC636" s="33" t="str">
        <f>IF(K636="M",IF(S636&lt;&gt;4,"",VLOOKUP(CONCATENATE(R636," ",(S636-1)),$Z$2:AD636,5,0)),IF(S636&lt;&gt;3,"",VLOOKUP(CONCATENATE(R636," ",(S636)),$Z$2:AD636,5,0)))</f>
        <v/>
      </c>
      <c r="AD636" s="33" t="str">
        <f t="shared" si="127"/>
        <v/>
      </c>
    </row>
    <row r="637" spans="1:30" x14ac:dyDescent="0.25">
      <c r="A637" s="65" t="str">
        <f t="shared" si="119"/>
        <v/>
      </c>
      <c r="B637" s="65" t="str">
        <f t="shared" si="120"/>
        <v/>
      </c>
      <c r="C637" s="103">
        <v>636</v>
      </c>
      <c r="D637" s="99"/>
      <c r="E637" s="100">
        <f t="shared" si="128"/>
        <v>1</v>
      </c>
      <c r="F637" s="100"/>
      <c r="G637" s="100"/>
      <c r="H637" s="107" t="str">
        <f t="shared" si="123"/>
        <v/>
      </c>
      <c r="I637" s="108" t="str">
        <f>IF(D637="","",VLOOKUP(D637,ENTRANTS!$A$1:$H$1000,2,0))</f>
        <v/>
      </c>
      <c r="J637" s="108" t="str">
        <f>IF(D637="","",VLOOKUP(D637,ENTRANTS!$A$1:$H$1000,3,0))</f>
        <v/>
      </c>
      <c r="K637" s="103" t="str">
        <f>IF(D637="","",LEFT(VLOOKUP(D637,ENTRANTS!$A$1:$H$1000,5,0),1))</f>
        <v/>
      </c>
      <c r="L637" s="103" t="str">
        <f>IF(D637="","",COUNTIF($K$2:K637,K637))</f>
        <v/>
      </c>
      <c r="M637" s="103" t="str">
        <f>IF(D637="","",VLOOKUP(D637,ENTRANTS!$A$1:$H$1000,4,0))</f>
        <v/>
      </c>
      <c r="N637" s="103" t="str">
        <f>IF(D637="","",COUNTIF($M$2:M637,M637))</f>
        <v/>
      </c>
      <c r="O637" s="108" t="str">
        <f>IF(D637="","",VLOOKUP(D637,ENTRANTS!$A$1:$H$1000,6,0))</f>
        <v/>
      </c>
      <c r="P637" s="86" t="str">
        <f t="shared" si="124"/>
        <v/>
      </c>
      <c r="Q637" s="31"/>
      <c r="R637" s="3" t="str">
        <f t="shared" si="125"/>
        <v/>
      </c>
      <c r="S637" s="4" t="str">
        <f>IF(D637="","",COUNTIF($R$2:R637,R637))</f>
        <v/>
      </c>
      <c r="T637" s="5" t="str">
        <f t="shared" si="129"/>
        <v/>
      </c>
      <c r="U637" s="35" t="str">
        <f>IF(AND(S637=4,K637="M",NOT(O637="Unattached")),SUMIF(R$2:R637,R637,L$2:L637),"")</f>
        <v/>
      </c>
      <c r="V637" s="5" t="str">
        <f t="shared" si="130"/>
        <v/>
      </c>
      <c r="W637" s="35" t="str">
        <f>IF(AND(S637=3,K637="F",NOT(O637="Unattached")),SUMIF(R$2:R637,R637,L$2:L637),"")</f>
        <v/>
      </c>
      <c r="X637" s="6" t="str">
        <f t="shared" si="121"/>
        <v/>
      </c>
      <c r="Y637" s="6" t="str">
        <f t="shared" si="126"/>
        <v/>
      </c>
      <c r="Z637" s="33" t="str">
        <f t="shared" si="122"/>
        <v xml:space="preserve"> </v>
      </c>
      <c r="AA637" s="33" t="str">
        <f>IF(K637="M",IF(S637&lt;&gt;4,"",VLOOKUP(CONCATENATE(R637," ",(S637-3)),$Z$2:AD637,5,0)),IF(S637&lt;&gt;3,"",VLOOKUP(CONCATENATE(R637," ",(S637-2)),$Z$2:AD637,5,0)))</f>
        <v/>
      </c>
      <c r="AB637" s="33" t="str">
        <f>IF(K637="M",IF(S637&lt;&gt;4,"",VLOOKUP(CONCATENATE(R637," ",(S637-2)),$Z$2:AD637,5,0)),IF(S637&lt;&gt;3,"",VLOOKUP(CONCATENATE(R637," ",(S637-1)),$Z$2:AD637,5,0)))</f>
        <v/>
      </c>
      <c r="AC637" s="33" t="str">
        <f>IF(K637="M",IF(S637&lt;&gt;4,"",VLOOKUP(CONCATENATE(R637," ",(S637-1)),$Z$2:AD637,5,0)),IF(S637&lt;&gt;3,"",VLOOKUP(CONCATENATE(R637," ",(S637)),$Z$2:AD637,5,0)))</f>
        <v/>
      </c>
      <c r="AD637" s="33" t="str">
        <f t="shared" si="127"/>
        <v/>
      </c>
    </row>
    <row r="638" spans="1:30" x14ac:dyDescent="0.25">
      <c r="A638" s="65" t="str">
        <f t="shared" si="119"/>
        <v/>
      </c>
      <c r="B638" s="65" t="str">
        <f t="shared" si="120"/>
        <v/>
      </c>
      <c r="C638" s="103">
        <v>637</v>
      </c>
      <c r="D638" s="99"/>
      <c r="E638" s="100">
        <f t="shared" si="128"/>
        <v>1</v>
      </c>
      <c r="F638" s="100"/>
      <c r="G638" s="100"/>
      <c r="H638" s="107" t="str">
        <f t="shared" si="123"/>
        <v/>
      </c>
      <c r="I638" s="108" t="str">
        <f>IF(D638="","",VLOOKUP(D638,ENTRANTS!$A$1:$H$1000,2,0))</f>
        <v/>
      </c>
      <c r="J638" s="108" t="str">
        <f>IF(D638="","",VLOOKUP(D638,ENTRANTS!$A$1:$H$1000,3,0))</f>
        <v/>
      </c>
      <c r="K638" s="103" t="str">
        <f>IF(D638="","",LEFT(VLOOKUP(D638,ENTRANTS!$A$1:$H$1000,5,0),1))</f>
        <v/>
      </c>
      <c r="L638" s="103" t="str">
        <f>IF(D638="","",COUNTIF($K$2:K638,K638))</f>
        <v/>
      </c>
      <c r="M638" s="103" t="str">
        <f>IF(D638="","",VLOOKUP(D638,ENTRANTS!$A$1:$H$1000,4,0))</f>
        <v/>
      </c>
      <c r="N638" s="103" t="str">
        <f>IF(D638="","",COUNTIF($M$2:M638,M638))</f>
        <v/>
      </c>
      <c r="O638" s="108" t="str">
        <f>IF(D638="","",VLOOKUP(D638,ENTRANTS!$A$1:$H$1000,6,0))</f>
        <v/>
      </c>
      <c r="P638" s="86" t="str">
        <f t="shared" si="124"/>
        <v/>
      </c>
      <c r="Q638" s="31"/>
      <c r="R638" s="3" t="str">
        <f t="shared" si="125"/>
        <v/>
      </c>
      <c r="S638" s="4" t="str">
        <f>IF(D638="","",COUNTIF($R$2:R638,R638))</f>
        <v/>
      </c>
      <c r="T638" s="5" t="str">
        <f t="shared" si="129"/>
        <v/>
      </c>
      <c r="U638" s="35" t="str">
        <f>IF(AND(S638=4,K638="M",NOT(O638="Unattached")),SUMIF(R$2:R638,R638,L$2:L638),"")</f>
        <v/>
      </c>
      <c r="V638" s="5" t="str">
        <f t="shared" si="130"/>
        <v/>
      </c>
      <c r="W638" s="35" t="str">
        <f>IF(AND(S638=3,K638="F",NOT(O638="Unattached")),SUMIF(R$2:R638,R638,L$2:L638),"")</f>
        <v/>
      </c>
      <c r="X638" s="6" t="str">
        <f t="shared" si="121"/>
        <v/>
      </c>
      <c r="Y638" s="6" t="str">
        <f t="shared" si="126"/>
        <v/>
      </c>
      <c r="Z638" s="33" t="str">
        <f t="shared" si="122"/>
        <v xml:space="preserve"> </v>
      </c>
      <c r="AA638" s="33" t="str">
        <f>IF(K638="M",IF(S638&lt;&gt;4,"",VLOOKUP(CONCATENATE(R638," ",(S638-3)),$Z$2:AD638,5,0)),IF(S638&lt;&gt;3,"",VLOOKUP(CONCATENATE(R638," ",(S638-2)),$Z$2:AD638,5,0)))</f>
        <v/>
      </c>
      <c r="AB638" s="33" t="str">
        <f>IF(K638="M",IF(S638&lt;&gt;4,"",VLOOKUP(CONCATENATE(R638," ",(S638-2)),$Z$2:AD638,5,0)),IF(S638&lt;&gt;3,"",VLOOKUP(CONCATENATE(R638," ",(S638-1)),$Z$2:AD638,5,0)))</f>
        <v/>
      </c>
      <c r="AC638" s="33" t="str">
        <f>IF(K638="M",IF(S638&lt;&gt;4,"",VLOOKUP(CONCATENATE(R638," ",(S638-1)),$Z$2:AD638,5,0)),IF(S638&lt;&gt;3,"",VLOOKUP(CONCATENATE(R638," ",(S638)),$Z$2:AD638,5,0)))</f>
        <v/>
      </c>
      <c r="AD638" s="33" t="str">
        <f t="shared" si="127"/>
        <v/>
      </c>
    </row>
    <row r="639" spans="1:30" x14ac:dyDescent="0.25">
      <c r="A639" s="65" t="str">
        <f t="shared" si="119"/>
        <v/>
      </c>
      <c r="B639" s="65" t="str">
        <f t="shared" si="120"/>
        <v/>
      </c>
      <c r="C639" s="103">
        <v>638</v>
      </c>
      <c r="D639" s="99"/>
      <c r="E639" s="100">
        <f t="shared" si="128"/>
        <v>1</v>
      </c>
      <c r="F639" s="100"/>
      <c r="G639" s="100"/>
      <c r="H639" s="107" t="str">
        <f t="shared" si="123"/>
        <v/>
      </c>
      <c r="I639" s="108" t="str">
        <f>IF(D639="","",VLOOKUP(D639,ENTRANTS!$A$1:$H$1000,2,0))</f>
        <v/>
      </c>
      <c r="J639" s="108" t="str">
        <f>IF(D639="","",VLOOKUP(D639,ENTRANTS!$A$1:$H$1000,3,0))</f>
        <v/>
      </c>
      <c r="K639" s="103" t="str">
        <f>IF(D639="","",LEFT(VLOOKUP(D639,ENTRANTS!$A$1:$H$1000,5,0),1))</f>
        <v/>
      </c>
      <c r="L639" s="103" t="str">
        <f>IF(D639="","",COUNTIF($K$2:K639,K639))</f>
        <v/>
      </c>
      <c r="M639" s="103" t="str">
        <f>IF(D639="","",VLOOKUP(D639,ENTRANTS!$A$1:$H$1000,4,0))</f>
        <v/>
      </c>
      <c r="N639" s="103" t="str">
        <f>IF(D639="","",COUNTIF($M$2:M639,M639))</f>
        <v/>
      </c>
      <c r="O639" s="108" t="str">
        <f>IF(D639="","",VLOOKUP(D639,ENTRANTS!$A$1:$H$1000,6,0))</f>
        <v/>
      </c>
      <c r="P639" s="86" t="str">
        <f t="shared" si="124"/>
        <v/>
      </c>
      <c r="Q639" s="31"/>
      <c r="R639" s="3" t="str">
        <f t="shared" si="125"/>
        <v/>
      </c>
      <c r="S639" s="4" t="str">
        <f>IF(D639="","",COUNTIF($R$2:R639,R639))</f>
        <v/>
      </c>
      <c r="T639" s="5" t="str">
        <f t="shared" si="129"/>
        <v/>
      </c>
      <c r="U639" s="35" t="str">
        <f>IF(AND(S639=4,K639="M",NOT(O639="Unattached")),SUMIF(R$2:R639,R639,L$2:L639),"")</f>
        <v/>
      </c>
      <c r="V639" s="5" t="str">
        <f t="shared" si="130"/>
        <v/>
      </c>
      <c r="W639" s="35" t="str">
        <f>IF(AND(S639=3,K639="F",NOT(O639="Unattached")),SUMIF(R$2:R639,R639,L$2:L639),"")</f>
        <v/>
      </c>
      <c r="X639" s="6" t="str">
        <f t="shared" si="121"/>
        <v/>
      </c>
      <c r="Y639" s="6" t="str">
        <f t="shared" si="126"/>
        <v/>
      </c>
      <c r="Z639" s="33" t="str">
        <f t="shared" si="122"/>
        <v xml:space="preserve"> </v>
      </c>
      <c r="AA639" s="33" t="str">
        <f>IF(K639="M",IF(S639&lt;&gt;4,"",VLOOKUP(CONCATENATE(R639," ",(S639-3)),$Z$2:AD639,5,0)),IF(S639&lt;&gt;3,"",VLOOKUP(CONCATENATE(R639," ",(S639-2)),$Z$2:AD639,5,0)))</f>
        <v/>
      </c>
      <c r="AB639" s="33" t="str">
        <f>IF(K639="M",IF(S639&lt;&gt;4,"",VLOOKUP(CONCATENATE(R639," ",(S639-2)),$Z$2:AD639,5,0)),IF(S639&lt;&gt;3,"",VLOOKUP(CONCATENATE(R639," ",(S639-1)),$Z$2:AD639,5,0)))</f>
        <v/>
      </c>
      <c r="AC639" s="33" t="str">
        <f>IF(K639="M",IF(S639&lt;&gt;4,"",VLOOKUP(CONCATENATE(R639," ",(S639-1)),$Z$2:AD639,5,0)),IF(S639&lt;&gt;3,"",VLOOKUP(CONCATENATE(R639," ",(S639)),$Z$2:AD639,5,0)))</f>
        <v/>
      </c>
      <c r="AD639" s="33" t="str">
        <f t="shared" si="127"/>
        <v/>
      </c>
    </row>
    <row r="640" spans="1:30" x14ac:dyDescent="0.25">
      <c r="A640" s="65" t="str">
        <f t="shared" si="119"/>
        <v/>
      </c>
      <c r="B640" s="65" t="str">
        <f t="shared" si="120"/>
        <v/>
      </c>
      <c r="C640" s="103">
        <v>639</v>
      </c>
      <c r="D640" s="99"/>
      <c r="E640" s="100">
        <f t="shared" si="128"/>
        <v>1</v>
      </c>
      <c r="F640" s="100"/>
      <c r="G640" s="100"/>
      <c r="H640" s="107" t="str">
        <f t="shared" si="123"/>
        <v/>
      </c>
      <c r="I640" s="108" t="str">
        <f>IF(D640="","",VLOOKUP(D640,ENTRANTS!$A$1:$H$1000,2,0))</f>
        <v/>
      </c>
      <c r="J640" s="108" t="str">
        <f>IF(D640="","",VLOOKUP(D640,ENTRANTS!$A$1:$H$1000,3,0))</f>
        <v/>
      </c>
      <c r="K640" s="103" t="str">
        <f>IF(D640="","",LEFT(VLOOKUP(D640,ENTRANTS!$A$1:$H$1000,5,0),1))</f>
        <v/>
      </c>
      <c r="L640" s="103" t="str">
        <f>IF(D640="","",COUNTIF($K$2:K640,K640))</f>
        <v/>
      </c>
      <c r="M640" s="103" t="str">
        <f>IF(D640="","",VLOOKUP(D640,ENTRANTS!$A$1:$H$1000,4,0))</f>
        <v/>
      </c>
      <c r="N640" s="103" t="str">
        <f>IF(D640="","",COUNTIF($M$2:M640,M640))</f>
        <v/>
      </c>
      <c r="O640" s="108" t="str">
        <f>IF(D640="","",VLOOKUP(D640,ENTRANTS!$A$1:$H$1000,6,0))</f>
        <v/>
      </c>
      <c r="P640" s="86" t="str">
        <f t="shared" si="124"/>
        <v/>
      </c>
      <c r="Q640" s="31"/>
      <c r="R640" s="3" t="str">
        <f t="shared" si="125"/>
        <v/>
      </c>
      <c r="S640" s="4" t="str">
        <f>IF(D640="","",COUNTIF($R$2:R640,R640))</f>
        <v/>
      </c>
      <c r="T640" s="5" t="str">
        <f t="shared" si="129"/>
        <v/>
      </c>
      <c r="U640" s="35" t="str">
        <f>IF(AND(S640=4,K640="M",NOT(O640="Unattached")),SUMIF(R$2:R640,R640,L$2:L640),"")</f>
        <v/>
      </c>
      <c r="V640" s="5" t="str">
        <f t="shared" si="130"/>
        <v/>
      </c>
      <c r="W640" s="35" t="str">
        <f>IF(AND(S640=3,K640="F",NOT(O640="Unattached")),SUMIF(R$2:R640,R640,L$2:L640),"")</f>
        <v/>
      </c>
      <c r="X640" s="6" t="str">
        <f t="shared" si="121"/>
        <v/>
      </c>
      <c r="Y640" s="6" t="str">
        <f t="shared" si="126"/>
        <v/>
      </c>
      <c r="Z640" s="33" t="str">
        <f t="shared" si="122"/>
        <v xml:space="preserve"> </v>
      </c>
      <c r="AA640" s="33" t="str">
        <f>IF(K640="M",IF(S640&lt;&gt;4,"",VLOOKUP(CONCATENATE(R640," ",(S640-3)),$Z$2:AD640,5,0)),IF(S640&lt;&gt;3,"",VLOOKUP(CONCATENATE(R640," ",(S640-2)),$Z$2:AD640,5,0)))</f>
        <v/>
      </c>
      <c r="AB640" s="33" t="str">
        <f>IF(K640="M",IF(S640&lt;&gt;4,"",VLOOKUP(CONCATENATE(R640," ",(S640-2)),$Z$2:AD640,5,0)),IF(S640&lt;&gt;3,"",VLOOKUP(CONCATENATE(R640," ",(S640-1)),$Z$2:AD640,5,0)))</f>
        <v/>
      </c>
      <c r="AC640" s="33" t="str">
        <f>IF(K640="M",IF(S640&lt;&gt;4,"",VLOOKUP(CONCATENATE(R640," ",(S640-1)),$Z$2:AD640,5,0)),IF(S640&lt;&gt;3,"",VLOOKUP(CONCATENATE(R640," ",(S640)),$Z$2:AD640,5,0)))</f>
        <v/>
      </c>
      <c r="AD640" s="33" t="str">
        <f t="shared" si="127"/>
        <v/>
      </c>
    </row>
    <row r="641" spans="1:30" x14ac:dyDescent="0.25">
      <c r="A641" s="65" t="str">
        <f t="shared" si="119"/>
        <v/>
      </c>
      <c r="B641" s="65" t="str">
        <f t="shared" si="120"/>
        <v/>
      </c>
      <c r="C641" s="103">
        <v>640</v>
      </c>
      <c r="D641" s="99"/>
      <c r="E641" s="100">
        <f t="shared" si="128"/>
        <v>1</v>
      </c>
      <c r="F641" s="100"/>
      <c r="G641" s="100"/>
      <c r="H641" s="107" t="str">
        <f t="shared" si="123"/>
        <v/>
      </c>
      <c r="I641" s="108" t="str">
        <f>IF(D641="","",VLOOKUP(D641,ENTRANTS!$A$1:$H$1000,2,0))</f>
        <v/>
      </c>
      <c r="J641" s="108" t="str">
        <f>IF(D641="","",VLOOKUP(D641,ENTRANTS!$A$1:$H$1000,3,0))</f>
        <v/>
      </c>
      <c r="K641" s="103" t="str">
        <f>IF(D641="","",LEFT(VLOOKUP(D641,ENTRANTS!$A$1:$H$1000,5,0),1))</f>
        <v/>
      </c>
      <c r="L641" s="103" t="str">
        <f>IF(D641="","",COUNTIF($K$2:K641,K641))</f>
        <v/>
      </c>
      <c r="M641" s="103" t="str">
        <f>IF(D641="","",VLOOKUP(D641,ENTRANTS!$A$1:$H$1000,4,0))</f>
        <v/>
      </c>
      <c r="N641" s="103" t="str">
        <f>IF(D641="","",COUNTIF($M$2:M641,M641))</f>
        <v/>
      </c>
      <c r="O641" s="108" t="str">
        <f>IF(D641="","",VLOOKUP(D641,ENTRANTS!$A$1:$H$1000,6,0))</f>
        <v/>
      </c>
      <c r="P641" s="86" t="str">
        <f t="shared" si="124"/>
        <v/>
      </c>
      <c r="Q641" s="31"/>
      <c r="R641" s="3" t="str">
        <f t="shared" si="125"/>
        <v/>
      </c>
      <c r="S641" s="4" t="str">
        <f>IF(D641="","",COUNTIF($R$2:R641,R641))</f>
        <v/>
      </c>
      <c r="T641" s="5" t="str">
        <f t="shared" si="129"/>
        <v/>
      </c>
      <c r="U641" s="35" t="str">
        <f>IF(AND(S641=4,K641="M",NOT(O641="Unattached")),SUMIF(R$2:R641,R641,L$2:L641),"")</f>
        <v/>
      </c>
      <c r="V641" s="5" t="str">
        <f t="shared" si="130"/>
        <v/>
      </c>
      <c r="W641" s="35" t="str">
        <f>IF(AND(S641=3,K641="F",NOT(O641="Unattached")),SUMIF(R$2:R641,R641,L$2:L641),"")</f>
        <v/>
      </c>
      <c r="X641" s="6" t="str">
        <f t="shared" si="121"/>
        <v/>
      </c>
      <c r="Y641" s="6" t="str">
        <f t="shared" si="126"/>
        <v/>
      </c>
      <c r="Z641" s="33" t="str">
        <f t="shared" si="122"/>
        <v xml:space="preserve"> </v>
      </c>
      <c r="AA641" s="33" t="str">
        <f>IF(K641="M",IF(S641&lt;&gt;4,"",VLOOKUP(CONCATENATE(R641," ",(S641-3)),$Z$2:AD641,5,0)),IF(S641&lt;&gt;3,"",VLOOKUP(CONCATENATE(R641," ",(S641-2)),$Z$2:AD641,5,0)))</f>
        <v/>
      </c>
      <c r="AB641" s="33" t="str">
        <f>IF(K641="M",IF(S641&lt;&gt;4,"",VLOOKUP(CONCATENATE(R641," ",(S641-2)),$Z$2:AD641,5,0)),IF(S641&lt;&gt;3,"",VLOOKUP(CONCATENATE(R641," ",(S641-1)),$Z$2:AD641,5,0)))</f>
        <v/>
      </c>
      <c r="AC641" s="33" t="str">
        <f>IF(K641="M",IF(S641&lt;&gt;4,"",VLOOKUP(CONCATENATE(R641," ",(S641-1)),$Z$2:AD641,5,0)),IF(S641&lt;&gt;3,"",VLOOKUP(CONCATENATE(R641," ",(S641)),$Z$2:AD641,5,0)))</f>
        <v/>
      </c>
      <c r="AD641" s="33" t="str">
        <f t="shared" si="127"/>
        <v/>
      </c>
    </row>
    <row r="642" spans="1:30" x14ac:dyDescent="0.25">
      <c r="A642" s="65" t="str">
        <f t="shared" ref="A642:A705" si="131">IF(C642&lt;1,"",CONCATENATE(K642,L642))</f>
        <v/>
      </c>
      <c r="B642" s="65" t="str">
        <f t="shared" ref="B642:B705" si="132">IF(C642&lt;1,"",CONCATENATE(M642,N642))</f>
        <v/>
      </c>
      <c r="C642" s="103">
        <v>641</v>
      </c>
      <c r="D642" s="99"/>
      <c r="E642" s="100">
        <f t="shared" si="128"/>
        <v>1</v>
      </c>
      <c r="F642" s="100"/>
      <c r="G642" s="100"/>
      <c r="H642" s="107" t="str">
        <f t="shared" si="123"/>
        <v/>
      </c>
      <c r="I642" s="108" t="str">
        <f>IF(D642="","",VLOOKUP(D642,ENTRANTS!$A$1:$H$1000,2,0))</f>
        <v/>
      </c>
      <c r="J642" s="108" t="str">
        <f>IF(D642="","",VLOOKUP(D642,ENTRANTS!$A$1:$H$1000,3,0))</f>
        <v/>
      </c>
      <c r="K642" s="103" t="str">
        <f>IF(D642="","",LEFT(VLOOKUP(D642,ENTRANTS!$A$1:$H$1000,5,0),1))</f>
        <v/>
      </c>
      <c r="L642" s="103" t="str">
        <f>IF(D642="","",COUNTIF($K$2:K642,K642))</f>
        <v/>
      </c>
      <c r="M642" s="103" t="str">
        <f>IF(D642="","",VLOOKUP(D642,ENTRANTS!$A$1:$H$1000,4,0))</f>
        <v/>
      </c>
      <c r="N642" s="103" t="str">
        <f>IF(D642="","",COUNTIF($M$2:M642,M642))</f>
        <v/>
      </c>
      <c r="O642" s="108" t="str">
        <f>IF(D642="","",VLOOKUP(D642,ENTRANTS!$A$1:$H$1000,6,0))</f>
        <v/>
      </c>
      <c r="P642" s="86" t="str">
        <f t="shared" si="124"/>
        <v/>
      </c>
      <c r="Q642" s="31"/>
      <c r="R642" s="3" t="str">
        <f t="shared" si="125"/>
        <v/>
      </c>
      <c r="S642" s="4" t="str">
        <f>IF(D642="","",COUNTIF($R$2:R642,R642))</f>
        <v/>
      </c>
      <c r="T642" s="5" t="str">
        <f t="shared" si="129"/>
        <v/>
      </c>
      <c r="U642" s="35" t="str">
        <f>IF(AND(S642=4,K642="M",NOT(O642="Unattached")),SUMIF(R$2:R642,R642,L$2:L642),"")</f>
        <v/>
      </c>
      <c r="V642" s="5" t="str">
        <f t="shared" si="130"/>
        <v/>
      </c>
      <c r="W642" s="35" t="str">
        <f>IF(AND(S642=3,K642="F",NOT(O642="Unattached")),SUMIF(R$2:R642,R642,L$2:L642),"")</f>
        <v/>
      </c>
      <c r="X642" s="6" t="str">
        <f t="shared" ref="X642:X705" si="133">IF(AND(O642&lt;&gt;"Unattached",OR(T642&lt;&gt;"",V642&lt;&gt;"")),O642,"")</f>
        <v/>
      </c>
      <c r="Y642" s="6" t="str">
        <f t="shared" si="126"/>
        <v/>
      </c>
      <c r="Z642" s="33" t="str">
        <f t="shared" ref="Z642:Z705" si="134">CONCATENATE(R642," ",S642)</f>
        <v xml:space="preserve"> </v>
      </c>
      <c r="AA642" s="33" t="str">
        <f>IF(K642="M",IF(S642&lt;&gt;4,"",VLOOKUP(CONCATENATE(R642," ",(S642-3)),$Z$2:AD642,5,0)),IF(S642&lt;&gt;3,"",VLOOKUP(CONCATENATE(R642," ",(S642-2)),$Z$2:AD642,5,0)))</f>
        <v/>
      </c>
      <c r="AB642" s="33" t="str">
        <f>IF(K642="M",IF(S642&lt;&gt;4,"",VLOOKUP(CONCATENATE(R642," ",(S642-2)),$Z$2:AD642,5,0)),IF(S642&lt;&gt;3,"",VLOOKUP(CONCATENATE(R642," ",(S642-1)),$Z$2:AD642,5,0)))</f>
        <v/>
      </c>
      <c r="AC642" s="33" t="str">
        <f>IF(K642="M",IF(S642&lt;&gt;4,"",VLOOKUP(CONCATENATE(R642," ",(S642-1)),$Z$2:AD642,5,0)),IF(S642&lt;&gt;3,"",VLOOKUP(CONCATENATE(R642," ",(S642)),$Z$2:AD642,5,0)))</f>
        <v/>
      </c>
      <c r="AD642" s="33" t="str">
        <f t="shared" si="127"/>
        <v/>
      </c>
    </row>
    <row r="643" spans="1:30" x14ac:dyDescent="0.25">
      <c r="A643" s="65" t="str">
        <f t="shared" si="131"/>
        <v/>
      </c>
      <c r="B643" s="65" t="str">
        <f t="shared" si="132"/>
        <v/>
      </c>
      <c r="C643" s="103">
        <v>642</v>
      </c>
      <c r="D643" s="99"/>
      <c r="E643" s="100">
        <f t="shared" si="128"/>
        <v>1</v>
      </c>
      <c r="F643" s="100"/>
      <c r="G643" s="100"/>
      <c r="H643" s="107" t="str">
        <f t="shared" ref="H643:H706" si="135">IF(D643="","",($E643+$F643/60+$G643/3600)/24)</f>
        <v/>
      </c>
      <c r="I643" s="108" t="str">
        <f>IF(D643="","",VLOOKUP(D643,ENTRANTS!$A$1:$H$1000,2,0))</f>
        <v/>
      </c>
      <c r="J643" s="108" t="str">
        <f>IF(D643="","",VLOOKUP(D643,ENTRANTS!$A$1:$H$1000,3,0))</f>
        <v/>
      </c>
      <c r="K643" s="103" t="str">
        <f>IF(D643="","",LEFT(VLOOKUP(D643,ENTRANTS!$A$1:$H$1000,5,0),1))</f>
        <v/>
      </c>
      <c r="L643" s="103" t="str">
        <f>IF(D643="","",COUNTIF($K$2:K643,K643))</f>
        <v/>
      </c>
      <c r="M643" s="103" t="str">
        <f>IF(D643="","",VLOOKUP(D643,ENTRANTS!$A$1:$H$1000,4,0))</f>
        <v/>
      </c>
      <c r="N643" s="103" t="str">
        <f>IF(D643="","",COUNTIF($M$2:M643,M643))</f>
        <v/>
      </c>
      <c r="O643" s="108" t="str">
        <f>IF(D643="","",VLOOKUP(D643,ENTRANTS!$A$1:$H$1000,6,0))</f>
        <v/>
      </c>
      <c r="P643" s="86" t="str">
        <f t="shared" ref="P643:P706" si="136">IF(D643&lt;1,"",IF(COUNTIF($D$2:$D$501,D643)=1,"","DUPLICATE"))</f>
        <v/>
      </c>
      <c r="Q643" s="31"/>
      <c r="R643" s="3" t="str">
        <f t="shared" ref="R643:R706" si="137">IF(D643="","",CONCATENATE(K643," ",O643))</f>
        <v/>
      </c>
      <c r="S643" s="4" t="str">
        <f>IF(D643="","",COUNTIF($R$2:R643,R643))</f>
        <v/>
      </c>
      <c r="T643" s="5" t="str">
        <f t="shared" si="129"/>
        <v/>
      </c>
      <c r="U643" s="35" t="str">
        <f>IF(AND(S643=4,K643="M",NOT(O643="Unattached")),SUMIF(R$2:R643,R643,L$2:L643),"")</f>
        <v/>
      </c>
      <c r="V643" s="5" t="str">
        <f t="shared" si="130"/>
        <v/>
      </c>
      <c r="W643" s="35" t="str">
        <f>IF(AND(S643=3,K643="F",NOT(O643="Unattached")),SUMIF(R$2:R643,R643,L$2:L643),"")</f>
        <v/>
      </c>
      <c r="X643" s="6" t="str">
        <f t="shared" si="133"/>
        <v/>
      </c>
      <c r="Y643" s="6" t="str">
        <f t="shared" ref="Y643:Y706" si="138">IF(X643="","",IF(K643="M",CONCATENATE(X643," (",AA643,", ",AB643,", ",AC643,", ",AD643,")"),CONCATENATE(X643," (",AA643,", ",AB643,", ",AC643,")")))</f>
        <v/>
      </c>
      <c r="Z643" s="33" t="str">
        <f t="shared" si="134"/>
        <v xml:space="preserve"> </v>
      </c>
      <c r="AA643" s="33" t="str">
        <f>IF(K643="M",IF(S643&lt;&gt;4,"",VLOOKUP(CONCATENATE(R643," ",(S643-3)),$Z$2:AD643,5,0)),IF(S643&lt;&gt;3,"",VLOOKUP(CONCATENATE(R643," ",(S643-2)),$Z$2:AD643,5,0)))</f>
        <v/>
      </c>
      <c r="AB643" s="33" t="str">
        <f>IF(K643="M",IF(S643&lt;&gt;4,"",VLOOKUP(CONCATENATE(R643," ",(S643-2)),$Z$2:AD643,5,0)),IF(S643&lt;&gt;3,"",VLOOKUP(CONCATENATE(R643," ",(S643-1)),$Z$2:AD643,5,0)))</f>
        <v/>
      </c>
      <c r="AC643" s="33" t="str">
        <f>IF(K643="M",IF(S643&lt;&gt;4,"",VLOOKUP(CONCATENATE(R643," ",(S643-1)),$Z$2:AD643,5,0)),IF(S643&lt;&gt;3,"",VLOOKUP(CONCATENATE(R643," ",(S643)),$Z$2:AD643,5,0)))</f>
        <v/>
      </c>
      <c r="AD643" s="33" t="str">
        <f t="shared" ref="AD643:AD706" si="139">IF(AND(O643&lt;&gt;"Unattached",S643&lt;=4),CONCATENATE(I643," ",J643),"")</f>
        <v/>
      </c>
    </row>
    <row r="644" spans="1:30" x14ac:dyDescent="0.25">
      <c r="A644" s="65" t="str">
        <f t="shared" si="131"/>
        <v/>
      </c>
      <c r="B644" s="65" t="str">
        <f t="shared" si="132"/>
        <v/>
      </c>
      <c r="C644" s="103">
        <v>643</v>
      </c>
      <c r="D644" s="99"/>
      <c r="E644" s="100">
        <f t="shared" ref="E644:E707" si="140">E643</f>
        <v>1</v>
      </c>
      <c r="F644" s="100"/>
      <c r="G644" s="100"/>
      <c r="H644" s="107" t="str">
        <f t="shared" si="135"/>
        <v/>
      </c>
      <c r="I644" s="108" t="str">
        <f>IF(D644="","",VLOOKUP(D644,ENTRANTS!$A$1:$H$1000,2,0))</f>
        <v/>
      </c>
      <c r="J644" s="108" t="str">
        <f>IF(D644="","",VLOOKUP(D644,ENTRANTS!$A$1:$H$1000,3,0))</f>
        <v/>
      </c>
      <c r="K644" s="103" t="str">
        <f>IF(D644="","",LEFT(VLOOKUP(D644,ENTRANTS!$A$1:$H$1000,5,0),1))</f>
        <v/>
      </c>
      <c r="L644" s="103" t="str">
        <f>IF(D644="","",COUNTIF($K$2:K644,K644))</f>
        <v/>
      </c>
      <c r="M644" s="103" t="str">
        <f>IF(D644="","",VLOOKUP(D644,ENTRANTS!$A$1:$H$1000,4,0))</f>
        <v/>
      </c>
      <c r="N644" s="103" t="str">
        <f>IF(D644="","",COUNTIF($M$2:M644,M644))</f>
        <v/>
      </c>
      <c r="O644" s="108" t="str">
        <f>IF(D644="","",VLOOKUP(D644,ENTRANTS!$A$1:$H$1000,6,0))</f>
        <v/>
      </c>
      <c r="P644" s="86" t="str">
        <f t="shared" si="136"/>
        <v/>
      </c>
      <c r="Q644" s="31"/>
      <c r="R644" s="3" t="str">
        <f t="shared" si="137"/>
        <v/>
      </c>
      <c r="S644" s="4" t="str">
        <f>IF(D644="","",COUNTIF($R$2:R644,R644))</f>
        <v/>
      </c>
      <c r="T644" s="5" t="str">
        <f t="shared" si="129"/>
        <v/>
      </c>
      <c r="U644" s="35" t="str">
        <f>IF(AND(S644=4,K644="M",NOT(O644="Unattached")),SUMIF(R$2:R644,R644,L$2:L644),"")</f>
        <v/>
      </c>
      <c r="V644" s="5" t="str">
        <f t="shared" si="130"/>
        <v/>
      </c>
      <c r="W644" s="35" t="str">
        <f>IF(AND(S644=3,K644="F",NOT(O644="Unattached")),SUMIF(R$2:R644,R644,L$2:L644),"")</f>
        <v/>
      </c>
      <c r="X644" s="6" t="str">
        <f t="shared" si="133"/>
        <v/>
      </c>
      <c r="Y644" s="6" t="str">
        <f t="shared" si="138"/>
        <v/>
      </c>
      <c r="Z644" s="33" t="str">
        <f t="shared" si="134"/>
        <v xml:space="preserve"> </v>
      </c>
      <c r="AA644" s="33" t="str">
        <f>IF(K644="M",IF(S644&lt;&gt;4,"",VLOOKUP(CONCATENATE(R644," ",(S644-3)),$Z$2:AD644,5,0)),IF(S644&lt;&gt;3,"",VLOOKUP(CONCATENATE(R644," ",(S644-2)),$Z$2:AD644,5,0)))</f>
        <v/>
      </c>
      <c r="AB644" s="33" t="str">
        <f>IF(K644="M",IF(S644&lt;&gt;4,"",VLOOKUP(CONCATENATE(R644," ",(S644-2)),$Z$2:AD644,5,0)),IF(S644&lt;&gt;3,"",VLOOKUP(CONCATENATE(R644," ",(S644-1)),$Z$2:AD644,5,0)))</f>
        <v/>
      </c>
      <c r="AC644" s="33" t="str">
        <f>IF(K644="M",IF(S644&lt;&gt;4,"",VLOOKUP(CONCATENATE(R644," ",(S644-1)),$Z$2:AD644,5,0)),IF(S644&lt;&gt;3,"",VLOOKUP(CONCATENATE(R644," ",(S644)),$Z$2:AD644,5,0)))</f>
        <v/>
      </c>
      <c r="AD644" s="33" t="str">
        <f t="shared" si="139"/>
        <v/>
      </c>
    </row>
    <row r="645" spans="1:30" x14ac:dyDescent="0.25">
      <c r="A645" s="65" t="str">
        <f t="shared" si="131"/>
        <v/>
      </c>
      <c r="B645" s="65" t="str">
        <f t="shared" si="132"/>
        <v/>
      </c>
      <c r="C645" s="103">
        <v>644</v>
      </c>
      <c r="D645" s="99"/>
      <c r="E645" s="100">
        <f t="shared" si="140"/>
        <v>1</v>
      </c>
      <c r="F645" s="100"/>
      <c r="G645" s="100"/>
      <c r="H645" s="107" t="str">
        <f t="shared" si="135"/>
        <v/>
      </c>
      <c r="I645" s="108" t="str">
        <f>IF(D645="","",VLOOKUP(D645,ENTRANTS!$A$1:$H$1000,2,0))</f>
        <v/>
      </c>
      <c r="J645" s="108" t="str">
        <f>IF(D645="","",VLOOKUP(D645,ENTRANTS!$A$1:$H$1000,3,0))</f>
        <v/>
      </c>
      <c r="K645" s="103" t="str">
        <f>IF(D645="","",LEFT(VLOOKUP(D645,ENTRANTS!$A$1:$H$1000,5,0),1))</f>
        <v/>
      </c>
      <c r="L645" s="103" t="str">
        <f>IF(D645="","",COUNTIF($K$2:K645,K645))</f>
        <v/>
      </c>
      <c r="M645" s="103" t="str">
        <f>IF(D645="","",VLOOKUP(D645,ENTRANTS!$A$1:$H$1000,4,0))</f>
        <v/>
      </c>
      <c r="N645" s="103" t="str">
        <f>IF(D645="","",COUNTIF($M$2:M645,M645))</f>
        <v/>
      </c>
      <c r="O645" s="108" t="str">
        <f>IF(D645="","",VLOOKUP(D645,ENTRANTS!$A$1:$H$1000,6,0))</f>
        <v/>
      </c>
      <c r="P645" s="86" t="str">
        <f t="shared" si="136"/>
        <v/>
      </c>
      <c r="Q645" s="31"/>
      <c r="R645" s="3" t="str">
        <f t="shared" si="137"/>
        <v/>
      </c>
      <c r="S645" s="4" t="str">
        <f>IF(D645="","",COUNTIF($R$2:R645,R645))</f>
        <v/>
      </c>
      <c r="T645" s="5" t="str">
        <f t="shared" si="129"/>
        <v/>
      </c>
      <c r="U645" s="35" t="str">
        <f>IF(AND(S645=4,K645="M",NOT(O645="Unattached")),SUMIF(R$2:R645,R645,L$2:L645),"")</f>
        <v/>
      </c>
      <c r="V645" s="5" t="str">
        <f t="shared" si="130"/>
        <v/>
      </c>
      <c r="W645" s="35" t="str">
        <f>IF(AND(S645=3,K645="F",NOT(O645="Unattached")),SUMIF(R$2:R645,R645,L$2:L645),"")</f>
        <v/>
      </c>
      <c r="X645" s="6" t="str">
        <f t="shared" si="133"/>
        <v/>
      </c>
      <c r="Y645" s="6" t="str">
        <f t="shared" si="138"/>
        <v/>
      </c>
      <c r="Z645" s="33" t="str">
        <f t="shared" si="134"/>
        <v xml:space="preserve"> </v>
      </c>
      <c r="AA645" s="33" t="str">
        <f>IF(K645="M",IF(S645&lt;&gt;4,"",VLOOKUP(CONCATENATE(R645," ",(S645-3)),$Z$2:AD645,5,0)),IF(S645&lt;&gt;3,"",VLOOKUP(CONCATENATE(R645," ",(S645-2)),$Z$2:AD645,5,0)))</f>
        <v/>
      </c>
      <c r="AB645" s="33" t="str">
        <f>IF(K645="M",IF(S645&lt;&gt;4,"",VLOOKUP(CONCATENATE(R645," ",(S645-2)),$Z$2:AD645,5,0)),IF(S645&lt;&gt;3,"",VLOOKUP(CONCATENATE(R645," ",(S645-1)),$Z$2:AD645,5,0)))</f>
        <v/>
      </c>
      <c r="AC645" s="33" t="str">
        <f>IF(K645="M",IF(S645&lt;&gt;4,"",VLOOKUP(CONCATENATE(R645," ",(S645-1)),$Z$2:AD645,5,0)),IF(S645&lt;&gt;3,"",VLOOKUP(CONCATENATE(R645," ",(S645)),$Z$2:AD645,5,0)))</f>
        <v/>
      </c>
      <c r="AD645" s="33" t="str">
        <f t="shared" si="139"/>
        <v/>
      </c>
    </row>
    <row r="646" spans="1:30" x14ac:dyDescent="0.25">
      <c r="A646" s="65" t="str">
        <f t="shared" si="131"/>
        <v/>
      </c>
      <c r="B646" s="65" t="str">
        <f t="shared" si="132"/>
        <v/>
      </c>
      <c r="C646" s="103">
        <v>645</v>
      </c>
      <c r="D646" s="99"/>
      <c r="E646" s="100">
        <f t="shared" si="140"/>
        <v>1</v>
      </c>
      <c r="F646" s="100"/>
      <c r="G646" s="100"/>
      <c r="H646" s="107" t="str">
        <f t="shared" si="135"/>
        <v/>
      </c>
      <c r="I646" s="108" t="str">
        <f>IF(D646="","",VLOOKUP(D646,ENTRANTS!$A$1:$H$1000,2,0))</f>
        <v/>
      </c>
      <c r="J646" s="108" t="str">
        <f>IF(D646="","",VLOOKUP(D646,ENTRANTS!$A$1:$H$1000,3,0))</f>
        <v/>
      </c>
      <c r="K646" s="103" t="str">
        <f>IF(D646="","",LEFT(VLOOKUP(D646,ENTRANTS!$A$1:$H$1000,5,0),1))</f>
        <v/>
      </c>
      <c r="L646" s="103" t="str">
        <f>IF(D646="","",COUNTIF($K$2:K646,K646))</f>
        <v/>
      </c>
      <c r="M646" s="103" t="str">
        <f>IF(D646="","",VLOOKUP(D646,ENTRANTS!$A$1:$H$1000,4,0))</f>
        <v/>
      </c>
      <c r="N646" s="103" t="str">
        <f>IF(D646="","",COUNTIF($M$2:M646,M646))</f>
        <v/>
      </c>
      <c r="O646" s="108" t="str">
        <f>IF(D646="","",VLOOKUP(D646,ENTRANTS!$A$1:$H$1000,6,0))</f>
        <v/>
      </c>
      <c r="P646" s="86" t="str">
        <f t="shared" si="136"/>
        <v/>
      </c>
      <c r="Q646" s="31"/>
      <c r="R646" s="3" t="str">
        <f t="shared" si="137"/>
        <v/>
      </c>
      <c r="S646" s="4" t="str">
        <f>IF(D646="","",COUNTIF($R$2:R646,R646))</f>
        <v/>
      </c>
      <c r="T646" s="5" t="str">
        <f t="shared" si="129"/>
        <v/>
      </c>
      <c r="U646" s="35" t="str">
        <f>IF(AND(S646=4,K646="M",NOT(O646="Unattached")),SUMIF(R$2:R646,R646,L$2:L646),"")</f>
        <v/>
      </c>
      <c r="V646" s="5" t="str">
        <f t="shared" si="130"/>
        <v/>
      </c>
      <c r="W646" s="35" t="str">
        <f>IF(AND(S646=3,K646="F",NOT(O646="Unattached")),SUMIF(R$2:R646,R646,L$2:L646),"")</f>
        <v/>
      </c>
      <c r="X646" s="6" t="str">
        <f t="shared" si="133"/>
        <v/>
      </c>
      <c r="Y646" s="6" t="str">
        <f t="shared" si="138"/>
        <v/>
      </c>
      <c r="Z646" s="33" t="str">
        <f t="shared" si="134"/>
        <v xml:space="preserve"> </v>
      </c>
      <c r="AA646" s="33" t="str">
        <f>IF(K646="M",IF(S646&lt;&gt;4,"",VLOOKUP(CONCATENATE(R646," ",(S646-3)),$Z$2:AD646,5,0)),IF(S646&lt;&gt;3,"",VLOOKUP(CONCATENATE(R646," ",(S646-2)),$Z$2:AD646,5,0)))</f>
        <v/>
      </c>
      <c r="AB646" s="33" t="str">
        <f>IF(K646="M",IF(S646&lt;&gt;4,"",VLOOKUP(CONCATENATE(R646," ",(S646-2)),$Z$2:AD646,5,0)),IF(S646&lt;&gt;3,"",VLOOKUP(CONCATENATE(R646," ",(S646-1)),$Z$2:AD646,5,0)))</f>
        <v/>
      </c>
      <c r="AC646" s="33" t="str">
        <f>IF(K646="M",IF(S646&lt;&gt;4,"",VLOOKUP(CONCATENATE(R646," ",(S646-1)),$Z$2:AD646,5,0)),IF(S646&lt;&gt;3,"",VLOOKUP(CONCATENATE(R646," ",(S646)),$Z$2:AD646,5,0)))</f>
        <v/>
      </c>
      <c r="AD646" s="33" t="str">
        <f t="shared" si="139"/>
        <v/>
      </c>
    </row>
    <row r="647" spans="1:30" x14ac:dyDescent="0.25">
      <c r="A647" s="65" t="str">
        <f t="shared" si="131"/>
        <v/>
      </c>
      <c r="B647" s="65" t="str">
        <f t="shared" si="132"/>
        <v/>
      </c>
      <c r="C647" s="103">
        <v>646</v>
      </c>
      <c r="D647" s="99"/>
      <c r="E647" s="100">
        <f t="shared" si="140"/>
        <v>1</v>
      </c>
      <c r="F647" s="100"/>
      <c r="G647" s="100"/>
      <c r="H647" s="107" t="str">
        <f t="shared" si="135"/>
        <v/>
      </c>
      <c r="I647" s="108" t="str">
        <f>IF(D647="","",VLOOKUP(D647,ENTRANTS!$A$1:$H$1000,2,0))</f>
        <v/>
      </c>
      <c r="J647" s="108" t="str">
        <f>IF(D647="","",VLOOKUP(D647,ENTRANTS!$A$1:$H$1000,3,0))</f>
        <v/>
      </c>
      <c r="K647" s="103" t="str">
        <f>IF(D647="","",LEFT(VLOOKUP(D647,ENTRANTS!$A$1:$H$1000,5,0),1))</f>
        <v/>
      </c>
      <c r="L647" s="103" t="str">
        <f>IF(D647="","",COUNTIF($K$2:K647,K647))</f>
        <v/>
      </c>
      <c r="M647" s="103" t="str">
        <f>IF(D647="","",VLOOKUP(D647,ENTRANTS!$A$1:$H$1000,4,0))</f>
        <v/>
      </c>
      <c r="N647" s="103" t="str">
        <f>IF(D647="","",COUNTIF($M$2:M647,M647))</f>
        <v/>
      </c>
      <c r="O647" s="108" t="str">
        <f>IF(D647="","",VLOOKUP(D647,ENTRANTS!$A$1:$H$1000,6,0))</f>
        <v/>
      </c>
      <c r="P647" s="86" t="str">
        <f t="shared" si="136"/>
        <v/>
      </c>
      <c r="Q647" s="31"/>
      <c r="R647" s="3" t="str">
        <f t="shared" si="137"/>
        <v/>
      </c>
      <c r="S647" s="4" t="str">
        <f>IF(D647="","",COUNTIF($R$2:R647,R647))</f>
        <v/>
      </c>
      <c r="T647" s="5" t="str">
        <f t="shared" si="129"/>
        <v/>
      </c>
      <c r="U647" s="35" t="str">
        <f>IF(AND(S647=4,K647="M",NOT(O647="Unattached")),SUMIF(R$2:R647,R647,L$2:L647),"")</f>
        <v/>
      </c>
      <c r="V647" s="5" t="str">
        <f t="shared" si="130"/>
        <v/>
      </c>
      <c r="W647" s="35" t="str">
        <f>IF(AND(S647=3,K647="F",NOT(O647="Unattached")),SUMIF(R$2:R647,R647,L$2:L647),"")</f>
        <v/>
      </c>
      <c r="X647" s="6" t="str">
        <f t="shared" si="133"/>
        <v/>
      </c>
      <c r="Y647" s="6" t="str">
        <f t="shared" si="138"/>
        <v/>
      </c>
      <c r="Z647" s="33" t="str">
        <f t="shared" si="134"/>
        <v xml:space="preserve"> </v>
      </c>
      <c r="AA647" s="33" t="str">
        <f>IF(K647="M",IF(S647&lt;&gt;4,"",VLOOKUP(CONCATENATE(R647," ",(S647-3)),$Z$2:AD647,5,0)),IF(S647&lt;&gt;3,"",VLOOKUP(CONCATENATE(R647," ",(S647-2)),$Z$2:AD647,5,0)))</f>
        <v/>
      </c>
      <c r="AB647" s="33" t="str">
        <f>IF(K647="M",IF(S647&lt;&gt;4,"",VLOOKUP(CONCATENATE(R647," ",(S647-2)),$Z$2:AD647,5,0)),IF(S647&lt;&gt;3,"",VLOOKUP(CONCATENATE(R647," ",(S647-1)),$Z$2:AD647,5,0)))</f>
        <v/>
      </c>
      <c r="AC647" s="33" t="str">
        <f>IF(K647="M",IF(S647&lt;&gt;4,"",VLOOKUP(CONCATENATE(R647," ",(S647-1)),$Z$2:AD647,5,0)),IF(S647&lt;&gt;3,"",VLOOKUP(CONCATENATE(R647," ",(S647)),$Z$2:AD647,5,0)))</f>
        <v/>
      </c>
      <c r="AD647" s="33" t="str">
        <f t="shared" si="139"/>
        <v/>
      </c>
    </row>
    <row r="648" spans="1:30" x14ac:dyDescent="0.25">
      <c r="A648" s="65" t="str">
        <f t="shared" si="131"/>
        <v/>
      </c>
      <c r="B648" s="65" t="str">
        <f t="shared" si="132"/>
        <v/>
      </c>
      <c r="C648" s="103">
        <v>647</v>
      </c>
      <c r="D648" s="99"/>
      <c r="E648" s="100">
        <f t="shared" si="140"/>
        <v>1</v>
      </c>
      <c r="F648" s="100"/>
      <c r="G648" s="100"/>
      <c r="H648" s="107" t="str">
        <f t="shared" si="135"/>
        <v/>
      </c>
      <c r="I648" s="108" t="str">
        <f>IF(D648="","",VLOOKUP(D648,ENTRANTS!$A$1:$H$1000,2,0))</f>
        <v/>
      </c>
      <c r="J648" s="108" t="str">
        <f>IF(D648="","",VLOOKUP(D648,ENTRANTS!$A$1:$H$1000,3,0))</f>
        <v/>
      </c>
      <c r="K648" s="103" t="str">
        <f>IF(D648="","",LEFT(VLOOKUP(D648,ENTRANTS!$A$1:$H$1000,5,0),1))</f>
        <v/>
      </c>
      <c r="L648" s="103" t="str">
        <f>IF(D648="","",COUNTIF($K$2:K648,K648))</f>
        <v/>
      </c>
      <c r="M648" s="103" t="str">
        <f>IF(D648="","",VLOOKUP(D648,ENTRANTS!$A$1:$H$1000,4,0))</f>
        <v/>
      </c>
      <c r="N648" s="103" t="str">
        <f>IF(D648="","",COUNTIF($M$2:M648,M648))</f>
        <v/>
      </c>
      <c r="O648" s="108" t="str">
        <f>IF(D648="","",VLOOKUP(D648,ENTRANTS!$A$1:$H$1000,6,0))</f>
        <v/>
      </c>
      <c r="P648" s="86" t="str">
        <f t="shared" si="136"/>
        <v/>
      </c>
      <c r="Q648" s="31"/>
      <c r="R648" s="3" t="str">
        <f t="shared" si="137"/>
        <v/>
      </c>
      <c r="S648" s="4" t="str">
        <f>IF(D648="","",COUNTIF($R$2:R648,R648))</f>
        <v/>
      </c>
      <c r="T648" s="5" t="str">
        <f t="shared" si="129"/>
        <v/>
      </c>
      <c r="U648" s="35" t="str">
        <f>IF(AND(S648=4,K648="M",NOT(O648="Unattached")),SUMIF(R$2:R648,R648,L$2:L648),"")</f>
        <v/>
      </c>
      <c r="V648" s="5" t="str">
        <f t="shared" si="130"/>
        <v/>
      </c>
      <c r="W648" s="35" t="str">
        <f>IF(AND(S648=3,K648="F",NOT(O648="Unattached")),SUMIF(R$2:R648,R648,L$2:L648),"")</f>
        <v/>
      </c>
      <c r="X648" s="6" t="str">
        <f t="shared" si="133"/>
        <v/>
      </c>
      <c r="Y648" s="6" t="str">
        <f t="shared" si="138"/>
        <v/>
      </c>
      <c r="Z648" s="33" t="str">
        <f t="shared" si="134"/>
        <v xml:space="preserve"> </v>
      </c>
      <c r="AA648" s="33" t="str">
        <f>IF(K648="M",IF(S648&lt;&gt;4,"",VLOOKUP(CONCATENATE(R648," ",(S648-3)),$Z$2:AD648,5,0)),IF(S648&lt;&gt;3,"",VLOOKUP(CONCATENATE(R648," ",(S648-2)),$Z$2:AD648,5,0)))</f>
        <v/>
      </c>
      <c r="AB648" s="33" t="str">
        <f>IF(K648="M",IF(S648&lt;&gt;4,"",VLOOKUP(CONCATENATE(R648," ",(S648-2)),$Z$2:AD648,5,0)),IF(S648&lt;&gt;3,"",VLOOKUP(CONCATENATE(R648," ",(S648-1)),$Z$2:AD648,5,0)))</f>
        <v/>
      </c>
      <c r="AC648" s="33" t="str">
        <f>IF(K648="M",IF(S648&lt;&gt;4,"",VLOOKUP(CONCATENATE(R648," ",(S648-1)),$Z$2:AD648,5,0)),IF(S648&lt;&gt;3,"",VLOOKUP(CONCATENATE(R648," ",(S648)),$Z$2:AD648,5,0)))</f>
        <v/>
      </c>
      <c r="AD648" s="33" t="str">
        <f t="shared" si="139"/>
        <v/>
      </c>
    </row>
    <row r="649" spans="1:30" x14ac:dyDescent="0.25">
      <c r="A649" s="65" t="str">
        <f t="shared" si="131"/>
        <v/>
      </c>
      <c r="B649" s="65" t="str">
        <f t="shared" si="132"/>
        <v/>
      </c>
      <c r="C649" s="103">
        <v>648</v>
      </c>
      <c r="D649" s="99"/>
      <c r="E649" s="100">
        <f t="shared" si="140"/>
        <v>1</v>
      </c>
      <c r="F649" s="100"/>
      <c r="G649" s="100"/>
      <c r="H649" s="107" t="str">
        <f t="shared" si="135"/>
        <v/>
      </c>
      <c r="I649" s="108" t="str">
        <f>IF(D649="","",VLOOKUP(D649,ENTRANTS!$A$1:$H$1000,2,0))</f>
        <v/>
      </c>
      <c r="J649" s="108" t="str">
        <f>IF(D649="","",VLOOKUP(D649,ENTRANTS!$A$1:$H$1000,3,0))</f>
        <v/>
      </c>
      <c r="K649" s="103" t="str">
        <f>IF(D649="","",LEFT(VLOOKUP(D649,ENTRANTS!$A$1:$H$1000,5,0),1))</f>
        <v/>
      </c>
      <c r="L649" s="103" t="str">
        <f>IF(D649="","",COUNTIF($K$2:K649,K649))</f>
        <v/>
      </c>
      <c r="M649" s="103" t="str">
        <f>IF(D649="","",VLOOKUP(D649,ENTRANTS!$A$1:$H$1000,4,0))</f>
        <v/>
      </c>
      <c r="N649" s="103" t="str">
        <f>IF(D649="","",COUNTIF($M$2:M649,M649))</f>
        <v/>
      </c>
      <c r="O649" s="108" t="str">
        <f>IF(D649="","",VLOOKUP(D649,ENTRANTS!$A$1:$H$1000,6,0))</f>
        <v/>
      </c>
      <c r="P649" s="86" t="str">
        <f t="shared" si="136"/>
        <v/>
      </c>
      <c r="Q649" s="31"/>
      <c r="R649" s="3" t="str">
        <f t="shared" si="137"/>
        <v/>
      </c>
      <c r="S649" s="4" t="str">
        <f>IF(D649="","",COUNTIF($R$2:R649,R649))</f>
        <v/>
      </c>
      <c r="T649" s="5" t="str">
        <f t="shared" si="129"/>
        <v/>
      </c>
      <c r="U649" s="35" t="str">
        <f>IF(AND(S649=4,K649="M",NOT(O649="Unattached")),SUMIF(R$2:R649,R649,L$2:L649),"")</f>
        <v/>
      </c>
      <c r="V649" s="5" t="str">
        <f t="shared" si="130"/>
        <v/>
      </c>
      <c r="W649" s="35" t="str">
        <f>IF(AND(S649=3,K649="F",NOT(O649="Unattached")),SUMIF(R$2:R649,R649,L$2:L649),"")</f>
        <v/>
      </c>
      <c r="X649" s="6" t="str">
        <f t="shared" si="133"/>
        <v/>
      </c>
      <c r="Y649" s="6" t="str">
        <f t="shared" si="138"/>
        <v/>
      </c>
      <c r="Z649" s="33" t="str">
        <f t="shared" si="134"/>
        <v xml:space="preserve"> </v>
      </c>
      <c r="AA649" s="33" t="str">
        <f>IF(K649="M",IF(S649&lt;&gt;4,"",VLOOKUP(CONCATENATE(R649," ",(S649-3)),$Z$2:AD649,5,0)),IF(S649&lt;&gt;3,"",VLOOKUP(CONCATENATE(R649," ",(S649-2)),$Z$2:AD649,5,0)))</f>
        <v/>
      </c>
      <c r="AB649" s="33" t="str">
        <f>IF(K649="M",IF(S649&lt;&gt;4,"",VLOOKUP(CONCATENATE(R649," ",(S649-2)),$Z$2:AD649,5,0)),IF(S649&lt;&gt;3,"",VLOOKUP(CONCATENATE(R649," ",(S649-1)),$Z$2:AD649,5,0)))</f>
        <v/>
      </c>
      <c r="AC649" s="33" t="str">
        <f>IF(K649="M",IF(S649&lt;&gt;4,"",VLOOKUP(CONCATENATE(R649," ",(S649-1)),$Z$2:AD649,5,0)),IF(S649&lt;&gt;3,"",VLOOKUP(CONCATENATE(R649," ",(S649)),$Z$2:AD649,5,0)))</f>
        <v/>
      </c>
      <c r="AD649" s="33" t="str">
        <f t="shared" si="139"/>
        <v/>
      </c>
    </row>
    <row r="650" spans="1:30" x14ac:dyDescent="0.25">
      <c r="A650" s="65" t="str">
        <f t="shared" si="131"/>
        <v/>
      </c>
      <c r="B650" s="65" t="str">
        <f t="shared" si="132"/>
        <v/>
      </c>
      <c r="C650" s="103">
        <v>649</v>
      </c>
      <c r="D650" s="99"/>
      <c r="E650" s="100">
        <f t="shared" si="140"/>
        <v>1</v>
      </c>
      <c r="F650" s="100"/>
      <c r="G650" s="100"/>
      <c r="H650" s="107" t="str">
        <f t="shared" si="135"/>
        <v/>
      </c>
      <c r="I650" s="108" t="str">
        <f>IF(D650="","",VLOOKUP(D650,ENTRANTS!$A$1:$H$1000,2,0))</f>
        <v/>
      </c>
      <c r="J650" s="108" t="str">
        <f>IF(D650="","",VLOOKUP(D650,ENTRANTS!$A$1:$H$1000,3,0))</f>
        <v/>
      </c>
      <c r="K650" s="103" t="str">
        <f>IF(D650="","",LEFT(VLOOKUP(D650,ENTRANTS!$A$1:$H$1000,5,0),1))</f>
        <v/>
      </c>
      <c r="L650" s="103" t="str">
        <f>IF(D650="","",COUNTIF($K$2:K650,K650))</f>
        <v/>
      </c>
      <c r="M650" s="103" t="str">
        <f>IF(D650="","",VLOOKUP(D650,ENTRANTS!$A$1:$H$1000,4,0))</f>
        <v/>
      </c>
      <c r="N650" s="103" t="str">
        <f>IF(D650="","",COUNTIF($M$2:M650,M650))</f>
        <v/>
      </c>
      <c r="O650" s="108" t="str">
        <f>IF(D650="","",VLOOKUP(D650,ENTRANTS!$A$1:$H$1000,6,0))</f>
        <v/>
      </c>
      <c r="P650" s="86" t="str">
        <f t="shared" si="136"/>
        <v/>
      </c>
      <c r="Q650" s="31"/>
      <c r="R650" s="3" t="str">
        <f t="shared" si="137"/>
        <v/>
      </c>
      <c r="S650" s="4" t="str">
        <f>IF(D650="","",COUNTIF($R$2:R650,R650))</f>
        <v/>
      </c>
      <c r="T650" s="5" t="str">
        <f t="shared" si="129"/>
        <v/>
      </c>
      <c r="U650" s="35" t="str">
        <f>IF(AND(S650=4,K650="M",NOT(O650="Unattached")),SUMIF(R$2:R650,R650,L$2:L650),"")</f>
        <v/>
      </c>
      <c r="V650" s="5" t="str">
        <f t="shared" si="130"/>
        <v/>
      </c>
      <c r="W650" s="35" t="str">
        <f>IF(AND(S650=3,K650="F",NOT(O650="Unattached")),SUMIF(R$2:R650,R650,L$2:L650),"")</f>
        <v/>
      </c>
      <c r="X650" s="6" t="str">
        <f t="shared" si="133"/>
        <v/>
      </c>
      <c r="Y650" s="6" t="str">
        <f t="shared" si="138"/>
        <v/>
      </c>
      <c r="Z650" s="33" t="str">
        <f t="shared" si="134"/>
        <v xml:space="preserve"> </v>
      </c>
      <c r="AA650" s="33" t="str">
        <f>IF(K650="M",IF(S650&lt;&gt;4,"",VLOOKUP(CONCATENATE(R650," ",(S650-3)),$Z$2:AD650,5,0)),IF(S650&lt;&gt;3,"",VLOOKUP(CONCATENATE(R650," ",(S650-2)),$Z$2:AD650,5,0)))</f>
        <v/>
      </c>
      <c r="AB650" s="33" t="str">
        <f>IF(K650="M",IF(S650&lt;&gt;4,"",VLOOKUP(CONCATENATE(R650," ",(S650-2)),$Z$2:AD650,5,0)),IF(S650&lt;&gt;3,"",VLOOKUP(CONCATENATE(R650," ",(S650-1)),$Z$2:AD650,5,0)))</f>
        <v/>
      </c>
      <c r="AC650" s="33" t="str">
        <f>IF(K650="M",IF(S650&lt;&gt;4,"",VLOOKUP(CONCATENATE(R650," ",(S650-1)),$Z$2:AD650,5,0)),IF(S650&lt;&gt;3,"",VLOOKUP(CONCATENATE(R650," ",(S650)),$Z$2:AD650,5,0)))</f>
        <v/>
      </c>
      <c r="AD650" s="33" t="str">
        <f t="shared" si="139"/>
        <v/>
      </c>
    </row>
    <row r="651" spans="1:30" x14ac:dyDescent="0.25">
      <c r="A651" s="65" t="str">
        <f t="shared" si="131"/>
        <v/>
      </c>
      <c r="B651" s="65" t="str">
        <f t="shared" si="132"/>
        <v/>
      </c>
      <c r="C651" s="103">
        <v>650</v>
      </c>
      <c r="D651" s="99"/>
      <c r="E651" s="100">
        <f t="shared" si="140"/>
        <v>1</v>
      </c>
      <c r="F651" s="100"/>
      <c r="G651" s="100"/>
      <c r="H651" s="107" t="str">
        <f t="shared" si="135"/>
        <v/>
      </c>
      <c r="I651" s="108" t="str">
        <f>IF(D651="","",VLOOKUP(D651,ENTRANTS!$A$1:$H$1000,2,0))</f>
        <v/>
      </c>
      <c r="J651" s="108" t="str">
        <f>IF(D651="","",VLOOKUP(D651,ENTRANTS!$A$1:$H$1000,3,0))</f>
        <v/>
      </c>
      <c r="K651" s="103" t="str">
        <f>IF(D651="","",LEFT(VLOOKUP(D651,ENTRANTS!$A$1:$H$1000,5,0),1))</f>
        <v/>
      </c>
      <c r="L651" s="103" t="str">
        <f>IF(D651="","",COUNTIF($K$2:K651,K651))</f>
        <v/>
      </c>
      <c r="M651" s="103" t="str">
        <f>IF(D651="","",VLOOKUP(D651,ENTRANTS!$A$1:$H$1000,4,0))</f>
        <v/>
      </c>
      <c r="N651" s="103" t="str">
        <f>IF(D651="","",COUNTIF($M$2:M651,M651))</f>
        <v/>
      </c>
      <c r="O651" s="108" t="str">
        <f>IF(D651="","",VLOOKUP(D651,ENTRANTS!$A$1:$H$1000,6,0))</f>
        <v/>
      </c>
      <c r="P651" s="86" t="str">
        <f t="shared" si="136"/>
        <v/>
      </c>
      <c r="Q651" s="31"/>
      <c r="R651" s="3" t="str">
        <f t="shared" si="137"/>
        <v/>
      </c>
      <c r="S651" s="4" t="str">
        <f>IF(D651="","",COUNTIF($R$2:R651,R651))</f>
        <v/>
      </c>
      <c r="T651" s="5" t="str">
        <f t="shared" si="129"/>
        <v/>
      </c>
      <c r="U651" s="35" t="str">
        <f>IF(AND(S651=4,K651="M",NOT(O651="Unattached")),SUMIF(R$2:R651,R651,L$2:L651),"")</f>
        <v/>
      </c>
      <c r="V651" s="5" t="str">
        <f t="shared" si="130"/>
        <v/>
      </c>
      <c r="W651" s="35" t="str">
        <f>IF(AND(S651=3,K651="F",NOT(O651="Unattached")),SUMIF(R$2:R651,R651,L$2:L651),"")</f>
        <v/>
      </c>
      <c r="X651" s="6" t="str">
        <f t="shared" si="133"/>
        <v/>
      </c>
      <c r="Y651" s="6" t="str">
        <f t="shared" si="138"/>
        <v/>
      </c>
      <c r="Z651" s="33" t="str">
        <f t="shared" si="134"/>
        <v xml:space="preserve"> </v>
      </c>
      <c r="AA651" s="33" t="str">
        <f>IF(K651="M",IF(S651&lt;&gt;4,"",VLOOKUP(CONCATENATE(R651," ",(S651-3)),$Z$2:AD651,5,0)),IF(S651&lt;&gt;3,"",VLOOKUP(CONCATENATE(R651," ",(S651-2)),$Z$2:AD651,5,0)))</f>
        <v/>
      </c>
      <c r="AB651" s="33" t="str">
        <f>IF(K651="M",IF(S651&lt;&gt;4,"",VLOOKUP(CONCATENATE(R651," ",(S651-2)),$Z$2:AD651,5,0)),IF(S651&lt;&gt;3,"",VLOOKUP(CONCATENATE(R651," ",(S651-1)),$Z$2:AD651,5,0)))</f>
        <v/>
      </c>
      <c r="AC651" s="33" t="str">
        <f>IF(K651="M",IF(S651&lt;&gt;4,"",VLOOKUP(CONCATENATE(R651," ",(S651-1)),$Z$2:AD651,5,0)),IF(S651&lt;&gt;3,"",VLOOKUP(CONCATENATE(R651," ",(S651)),$Z$2:AD651,5,0)))</f>
        <v/>
      </c>
      <c r="AD651" s="33" t="str">
        <f t="shared" si="139"/>
        <v/>
      </c>
    </row>
    <row r="652" spans="1:30" x14ac:dyDescent="0.25">
      <c r="A652" s="65" t="str">
        <f t="shared" si="131"/>
        <v/>
      </c>
      <c r="B652" s="65" t="str">
        <f t="shared" si="132"/>
        <v/>
      </c>
      <c r="C652" s="103">
        <v>651</v>
      </c>
      <c r="D652" s="99"/>
      <c r="E652" s="100">
        <f t="shared" si="140"/>
        <v>1</v>
      </c>
      <c r="F652" s="100"/>
      <c r="G652" s="100"/>
      <c r="H652" s="107" t="str">
        <f t="shared" si="135"/>
        <v/>
      </c>
      <c r="I652" s="108" t="str">
        <f>IF(D652="","",VLOOKUP(D652,ENTRANTS!$A$1:$H$1000,2,0))</f>
        <v/>
      </c>
      <c r="J652" s="108" t="str">
        <f>IF(D652="","",VLOOKUP(D652,ENTRANTS!$A$1:$H$1000,3,0))</f>
        <v/>
      </c>
      <c r="K652" s="103" t="str">
        <f>IF(D652="","",LEFT(VLOOKUP(D652,ENTRANTS!$A$1:$H$1000,5,0),1))</f>
        <v/>
      </c>
      <c r="L652" s="103" t="str">
        <f>IF(D652="","",COUNTIF($K$2:K652,K652))</f>
        <v/>
      </c>
      <c r="M652" s="103" t="str">
        <f>IF(D652="","",VLOOKUP(D652,ENTRANTS!$A$1:$H$1000,4,0))</f>
        <v/>
      </c>
      <c r="N652" s="103" t="str">
        <f>IF(D652="","",COUNTIF($M$2:M652,M652))</f>
        <v/>
      </c>
      <c r="O652" s="108" t="str">
        <f>IF(D652="","",VLOOKUP(D652,ENTRANTS!$A$1:$H$1000,6,0))</f>
        <v/>
      </c>
      <c r="P652" s="86" t="str">
        <f t="shared" si="136"/>
        <v/>
      </c>
      <c r="Q652" s="31"/>
      <c r="R652" s="3" t="str">
        <f t="shared" si="137"/>
        <v/>
      </c>
      <c r="S652" s="4" t="str">
        <f>IF(D652="","",COUNTIF($R$2:R652,R652))</f>
        <v/>
      </c>
      <c r="T652" s="5" t="str">
        <f t="shared" si="129"/>
        <v/>
      </c>
      <c r="U652" s="35" t="str">
        <f>IF(AND(S652=4,K652="M",NOT(O652="Unattached")),SUMIF(R$2:R652,R652,L$2:L652),"")</f>
        <v/>
      </c>
      <c r="V652" s="5" t="str">
        <f t="shared" si="130"/>
        <v/>
      </c>
      <c r="W652" s="35" t="str">
        <f>IF(AND(S652=3,K652="F",NOT(O652="Unattached")),SUMIF(R$2:R652,R652,L$2:L652),"")</f>
        <v/>
      </c>
      <c r="X652" s="6" t="str">
        <f t="shared" si="133"/>
        <v/>
      </c>
      <c r="Y652" s="6" t="str">
        <f t="shared" si="138"/>
        <v/>
      </c>
      <c r="Z652" s="33" t="str">
        <f t="shared" si="134"/>
        <v xml:space="preserve"> </v>
      </c>
      <c r="AA652" s="33" t="str">
        <f>IF(K652="M",IF(S652&lt;&gt;4,"",VLOOKUP(CONCATENATE(R652," ",(S652-3)),$Z$2:AD652,5,0)),IF(S652&lt;&gt;3,"",VLOOKUP(CONCATENATE(R652," ",(S652-2)),$Z$2:AD652,5,0)))</f>
        <v/>
      </c>
      <c r="AB652" s="33" t="str">
        <f>IF(K652="M",IF(S652&lt;&gt;4,"",VLOOKUP(CONCATENATE(R652," ",(S652-2)),$Z$2:AD652,5,0)),IF(S652&lt;&gt;3,"",VLOOKUP(CONCATENATE(R652," ",(S652-1)),$Z$2:AD652,5,0)))</f>
        <v/>
      </c>
      <c r="AC652" s="33" t="str">
        <f>IF(K652="M",IF(S652&lt;&gt;4,"",VLOOKUP(CONCATENATE(R652," ",(S652-1)),$Z$2:AD652,5,0)),IF(S652&lt;&gt;3,"",VLOOKUP(CONCATENATE(R652," ",(S652)),$Z$2:AD652,5,0)))</f>
        <v/>
      </c>
      <c r="AD652" s="33" t="str">
        <f t="shared" si="139"/>
        <v/>
      </c>
    </row>
    <row r="653" spans="1:30" x14ac:dyDescent="0.25">
      <c r="A653" s="65" t="str">
        <f t="shared" si="131"/>
        <v/>
      </c>
      <c r="B653" s="65" t="str">
        <f t="shared" si="132"/>
        <v/>
      </c>
      <c r="C653" s="103">
        <v>652</v>
      </c>
      <c r="D653" s="99"/>
      <c r="E653" s="100">
        <f t="shared" si="140"/>
        <v>1</v>
      </c>
      <c r="F653" s="100"/>
      <c r="G653" s="100"/>
      <c r="H653" s="107" t="str">
        <f t="shared" si="135"/>
        <v/>
      </c>
      <c r="I653" s="108" t="str">
        <f>IF(D653="","",VLOOKUP(D653,ENTRANTS!$A$1:$H$1000,2,0))</f>
        <v/>
      </c>
      <c r="J653" s="108" t="str">
        <f>IF(D653="","",VLOOKUP(D653,ENTRANTS!$A$1:$H$1000,3,0))</f>
        <v/>
      </c>
      <c r="K653" s="103" t="str">
        <f>IF(D653="","",LEFT(VLOOKUP(D653,ENTRANTS!$A$1:$H$1000,5,0),1))</f>
        <v/>
      </c>
      <c r="L653" s="103" t="str">
        <f>IF(D653="","",COUNTIF($K$2:K653,K653))</f>
        <v/>
      </c>
      <c r="M653" s="103" t="str">
        <f>IF(D653="","",VLOOKUP(D653,ENTRANTS!$A$1:$H$1000,4,0))</f>
        <v/>
      </c>
      <c r="N653" s="103" t="str">
        <f>IF(D653="","",COUNTIF($M$2:M653,M653))</f>
        <v/>
      </c>
      <c r="O653" s="108" t="str">
        <f>IF(D653="","",VLOOKUP(D653,ENTRANTS!$A$1:$H$1000,6,0))</f>
        <v/>
      </c>
      <c r="P653" s="86" t="str">
        <f t="shared" si="136"/>
        <v/>
      </c>
      <c r="Q653" s="31"/>
      <c r="R653" s="3" t="str">
        <f t="shared" si="137"/>
        <v/>
      </c>
      <c r="S653" s="4" t="str">
        <f>IF(D653="","",COUNTIF($R$2:R653,R653))</f>
        <v/>
      </c>
      <c r="T653" s="5" t="str">
        <f t="shared" si="129"/>
        <v/>
      </c>
      <c r="U653" s="35" t="str">
        <f>IF(AND(S653=4,K653="M",NOT(O653="Unattached")),SUMIF(R$2:R653,R653,L$2:L653),"")</f>
        <v/>
      </c>
      <c r="V653" s="5" t="str">
        <f t="shared" si="130"/>
        <v/>
      </c>
      <c r="W653" s="35" t="str">
        <f>IF(AND(S653=3,K653="F",NOT(O653="Unattached")),SUMIF(R$2:R653,R653,L$2:L653),"")</f>
        <v/>
      </c>
      <c r="X653" s="6" t="str">
        <f t="shared" si="133"/>
        <v/>
      </c>
      <c r="Y653" s="6" t="str">
        <f t="shared" si="138"/>
        <v/>
      </c>
      <c r="Z653" s="33" t="str">
        <f t="shared" si="134"/>
        <v xml:space="preserve"> </v>
      </c>
      <c r="AA653" s="33" t="str">
        <f>IF(K653="M",IF(S653&lt;&gt;4,"",VLOOKUP(CONCATENATE(R653," ",(S653-3)),$Z$2:AD653,5,0)),IF(S653&lt;&gt;3,"",VLOOKUP(CONCATENATE(R653," ",(S653-2)),$Z$2:AD653,5,0)))</f>
        <v/>
      </c>
      <c r="AB653" s="33" t="str">
        <f>IF(K653="M",IF(S653&lt;&gt;4,"",VLOOKUP(CONCATENATE(R653," ",(S653-2)),$Z$2:AD653,5,0)),IF(S653&lt;&gt;3,"",VLOOKUP(CONCATENATE(R653," ",(S653-1)),$Z$2:AD653,5,0)))</f>
        <v/>
      </c>
      <c r="AC653" s="33" t="str">
        <f>IF(K653="M",IF(S653&lt;&gt;4,"",VLOOKUP(CONCATENATE(R653," ",(S653-1)),$Z$2:AD653,5,0)),IF(S653&lt;&gt;3,"",VLOOKUP(CONCATENATE(R653," ",(S653)),$Z$2:AD653,5,0)))</f>
        <v/>
      </c>
      <c r="AD653" s="33" t="str">
        <f t="shared" si="139"/>
        <v/>
      </c>
    </row>
    <row r="654" spans="1:30" x14ac:dyDescent="0.25">
      <c r="A654" s="65" t="str">
        <f t="shared" si="131"/>
        <v/>
      </c>
      <c r="B654" s="65" t="str">
        <f t="shared" si="132"/>
        <v/>
      </c>
      <c r="C654" s="103">
        <v>653</v>
      </c>
      <c r="D654" s="99"/>
      <c r="E654" s="100">
        <f t="shared" si="140"/>
        <v>1</v>
      </c>
      <c r="F654" s="100"/>
      <c r="G654" s="100"/>
      <c r="H654" s="107" t="str">
        <f t="shared" si="135"/>
        <v/>
      </c>
      <c r="I654" s="108" t="str">
        <f>IF(D654="","",VLOOKUP(D654,ENTRANTS!$A$1:$H$1000,2,0))</f>
        <v/>
      </c>
      <c r="J654" s="108" t="str">
        <f>IF(D654="","",VLOOKUP(D654,ENTRANTS!$A$1:$H$1000,3,0))</f>
        <v/>
      </c>
      <c r="K654" s="103" t="str">
        <f>IF(D654="","",LEFT(VLOOKUP(D654,ENTRANTS!$A$1:$H$1000,5,0),1))</f>
        <v/>
      </c>
      <c r="L654" s="103" t="str">
        <f>IF(D654="","",COUNTIF($K$2:K654,K654))</f>
        <v/>
      </c>
      <c r="M654" s="103" t="str">
        <f>IF(D654="","",VLOOKUP(D654,ENTRANTS!$A$1:$H$1000,4,0))</f>
        <v/>
      </c>
      <c r="N654" s="103" t="str">
        <f>IF(D654="","",COUNTIF($M$2:M654,M654))</f>
        <v/>
      </c>
      <c r="O654" s="108" t="str">
        <f>IF(D654="","",VLOOKUP(D654,ENTRANTS!$A$1:$H$1000,6,0))</f>
        <v/>
      </c>
      <c r="P654" s="86" t="str">
        <f t="shared" si="136"/>
        <v/>
      </c>
      <c r="Q654" s="31"/>
      <c r="R654" s="3" t="str">
        <f t="shared" si="137"/>
        <v/>
      </c>
      <c r="S654" s="4" t="str">
        <f>IF(D654="","",COUNTIF($R$2:R654,R654))</f>
        <v/>
      </c>
      <c r="T654" s="5" t="str">
        <f t="shared" si="129"/>
        <v/>
      </c>
      <c r="U654" s="35" t="str">
        <f>IF(AND(S654=4,K654="M",NOT(O654="Unattached")),SUMIF(R$2:R654,R654,L$2:L654),"")</f>
        <v/>
      </c>
      <c r="V654" s="5" t="str">
        <f t="shared" si="130"/>
        <v/>
      </c>
      <c r="W654" s="35" t="str">
        <f>IF(AND(S654=3,K654="F",NOT(O654="Unattached")),SUMIF(R$2:R654,R654,L$2:L654),"")</f>
        <v/>
      </c>
      <c r="X654" s="6" t="str">
        <f t="shared" si="133"/>
        <v/>
      </c>
      <c r="Y654" s="6" t="str">
        <f t="shared" si="138"/>
        <v/>
      </c>
      <c r="Z654" s="33" t="str">
        <f t="shared" si="134"/>
        <v xml:space="preserve"> </v>
      </c>
      <c r="AA654" s="33" t="str">
        <f>IF(K654="M",IF(S654&lt;&gt;4,"",VLOOKUP(CONCATENATE(R654," ",(S654-3)),$Z$2:AD654,5,0)),IF(S654&lt;&gt;3,"",VLOOKUP(CONCATENATE(R654," ",(S654-2)),$Z$2:AD654,5,0)))</f>
        <v/>
      </c>
      <c r="AB654" s="33" t="str">
        <f>IF(K654="M",IF(S654&lt;&gt;4,"",VLOOKUP(CONCATENATE(R654," ",(S654-2)),$Z$2:AD654,5,0)),IF(S654&lt;&gt;3,"",VLOOKUP(CONCATENATE(R654," ",(S654-1)),$Z$2:AD654,5,0)))</f>
        <v/>
      </c>
      <c r="AC654" s="33" t="str">
        <f>IF(K654="M",IF(S654&lt;&gt;4,"",VLOOKUP(CONCATENATE(R654," ",(S654-1)),$Z$2:AD654,5,0)),IF(S654&lt;&gt;3,"",VLOOKUP(CONCATENATE(R654," ",(S654)),$Z$2:AD654,5,0)))</f>
        <v/>
      </c>
      <c r="AD654" s="33" t="str">
        <f t="shared" si="139"/>
        <v/>
      </c>
    </row>
    <row r="655" spans="1:30" x14ac:dyDescent="0.25">
      <c r="A655" s="65" t="str">
        <f t="shared" si="131"/>
        <v/>
      </c>
      <c r="B655" s="65" t="str">
        <f t="shared" si="132"/>
        <v/>
      </c>
      <c r="C655" s="103">
        <v>654</v>
      </c>
      <c r="D655" s="99"/>
      <c r="E655" s="100">
        <f t="shared" si="140"/>
        <v>1</v>
      </c>
      <c r="F655" s="100"/>
      <c r="G655" s="100"/>
      <c r="H655" s="107" t="str">
        <f t="shared" si="135"/>
        <v/>
      </c>
      <c r="I655" s="108" t="str">
        <f>IF(D655="","",VLOOKUP(D655,ENTRANTS!$A$1:$H$1000,2,0))</f>
        <v/>
      </c>
      <c r="J655" s="108" t="str">
        <f>IF(D655="","",VLOOKUP(D655,ENTRANTS!$A$1:$H$1000,3,0))</f>
        <v/>
      </c>
      <c r="K655" s="103" t="str">
        <f>IF(D655="","",LEFT(VLOOKUP(D655,ENTRANTS!$A$1:$H$1000,5,0),1))</f>
        <v/>
      </c>
      <c r="L655" s="103" t="str">
        <f>IF(D655="","",COUNTIF($K$2:K655,K655))</f>
        <v/>
      </c>
      <c r="M655" s="103" t="str">
        <f>IF(D655="","",VLOOKUP(D655,ENTRANTS!$A$1:$H$1000,4,0))</f>
        <v/>
      </c>
      <c r="N655" s="103" t="str">
        <f>IF(D655="","",COUNTIF($M$2:M655,M655))</f>
        <v/>
      </c>
      <c r="O655" s="108" t="str">
        <f>IF(D655="","",VLOOKUP(D655,ENTRANTS!$A$1:$H$1000,6,0))</f>
        <v/>
      </c>
      <c r="P655" s="86" t="str">
        <f t="shared" si="136"/>
        <v/>
      </c>
      <c r="Q655" s="31"/>
      <c r="R655" s="3" t="str">
        <f t="shared" si="137"/>
        <v/>
      </c>
      <c r="S655" s="4" t="str">
        <f>IF(D655="","",COUNTIF($R$2:R655,R655))</f>
        <v/>
      </c>
      <c r="T655" s="5" t="str">
        <f t="shared" si="129"/>
        <v/>
      </c>
      <c r="U655" s="35" t="str">
        <f>IF(AND(S655=4,K655="M",NOT(O655="Unattached")),SUMIF(R$2:R655,R655,L$2:L655),"")</f>
        <v/>
      </c>
      <c r="V655" s="5" t="str">
        <f t="shared" si="130"/>
        <v/>
      </c>
      <c r="W655" s="35" t="str">
        <f>IF(AND(S655=3,K655="F",NOT(O655="Unattached")),SUMIF(R$2:R655,R655,L$2:L655),"")</f>
        <v/>
      </c>
      <c r="X655" s="6" t="str">
        <f t="shared" si="133"/>
        <v/>
      </c>
      <c r="Y655" s="6" t="str">
        <f t="shared" si="138"/>
        <v/>
      </c>
      <c r="Z655" s="33" t="str">
        <f t="shared" si="134"/>
        <v xml:space="preserve"> </v>
      </c>
      <c r="AA655" s="33" t="str">
        <f>IF(K655="M",IF(S655&lt;&gt;4,"",VLOOKUP(CONCATENATE(R655," ",(S655-3)),$Z$2:AD655,5,0)),IF(S655&lt;&gt;3,"",VLOOKUP(CONCATENATE(R655," ",(S655-2)),$Z$2:AD655,5,0)))</f>
        <v/>
      </c>
      <c r="AB655" s="33" t="str">
        <f>IF(K655="M",IF(S655&lt;&gt;4,"",VLOOKUP(CONCATENATE(R655," ",(S655-2)),$Z$2:AD655,5,0)),IF(S655&lt;&gt;3,"",VLOOKUP(CONCATENATE(R655," ",(S655-1)),$Z$2:AD655,5,0)))</f>
        <v/>
      </c>
      <c r="AC655" s="33" t="str">
        <f>IF(K655="M",IF(S655&lt;&gt;4,"",VLOOKUP(CONCATENATE(R655," ",(S655-1)),$Z$2:AD655,5,0)),IF(S655&lt;&gt;3,"",VLOOKUP(CONCATENATE(R655," ",(S655)),$Z$2:AD655,5,0)))</f>
        <v/>
      </c>
      <c r="AD655" s="33" t="str">
        <f t="shared" si="139"/>
        <v/>
      </c>
    </row>
    <row r="656" spans="1:30" x14ac:dyDescent="0.25">
      <c r="A656" s="65" t="str">
        <f t="shared" si="131"/>
        <v/>
      </c>
      <c r="B656" s="65" t="str">
        <f t="shared" si="132"/>
        <v/>
      </c>
      <c r="C656" s="103">
        <v>655</v>
      </c>
      <c r="D656" s="99"/>
      <c r="E656" s="100">
        <f t="shared" si="140"/>
        <v>1</v>
      </c>
      <c r="F656" s="100"/>
      <c r="G656" s="100"/>
      <c r="H656" s="107" t="str">
        <f t="shared" si="135"/>
        <v/>
      </c>
      <c r="I656" s="108" t="str">
        <f>IF(D656="","",VLOOKUP(D656,ENTRANTS!$A$1:$H$1000,2,0))</f>
        <v/>
      </c>
      <c r="J656" s="108" t="str">
        <f>IF(D656="","",VLOOKUP(D656,ENTRANTS!$A$1:$H$1000,3,0))</f>
        <v/>
      </c>
      <c r="K656" s="103" t="str">
        <f>IF(D656="","",LEFT(VLOOKUP(D656,ENTRANTS!$A$1:$H$1000,5,0),1))</f>
        <v/>
      </c>
      <c r="L656" s="103" t="str">
        <f>IF(D656="","",COUNTIF($K$2:K656,K656))</f>
        <v/>
      </c>
      <c r="M656" s="103" t="str">
        <f>IF(D656="","",VLOOKUP(D656,ENTRANTS!$A$1:$H$1000,4,0))</f>
        <v/>
      </c>
      <c r="N656" s="103" t="str">
        <f>IF(D656="","",COUNTIF($M$2:M656,M656))</f>
        <v/>
      </c>
      <c r="O656" s="108" t="str">
        <f>IF(D656="","",VLOOKUP(D656,ENTRANTS!$A$1:$H$1000,6,0))</f>
        <v/>
      </c>
      <c r="P656" s="86" t="str">
        <f t="shared" si="136"/>
        <v/>
      </c>
      <c r="Q656" s="31"/>
      <c r="R656" s="3" t="str">
        <f t="shared" si="137"/>
        <v/>
      </c>
      <c r="S656" s="4" t="str">
        <f>IF(D656="","",COUNTIF($R$2:R656,R656))</f>
        <v/>
      </c>
      <c r="T656" s="5" t="str">
        <f t="shared" si="129"/>
        <v/>
      </c>
      <c r="U656" s="35" t="str">
        <f>IF(AND(S656=4,K656="M",NOT(O656="Unattached")),SUMIF(R$2:R656,R656,L$2:L656),"")</f>
        <v/>
      </c>
      <c r="V656" s="5" t="str">
        <f t="shared" si="130"/>
        <v/>
      </c>
      <c r="W656" s="35" t="str">
        <f>IF(AND(S656=3,K656="F",NOT(O656="Unattached")),SUMIF(R$2:R656,R656,L$2:L656),"")</f>
        <v/>
      </c>
      <c r="X656" s="6" t="str">
        <f t="shared" si="133"/>
        <v/>
      </c>
      <c r="Y656" s="6" t="str">
        <f t="shared" si="138"/>
        <v/>
      </c>
      <c r="Z656" s="33" t="str">
        <f t="shared" si="134"/>
        <v xml:space="preserve"> </v>
      </c>
      <c r="AA656" s="33" t="str">
        <f>IF(K656="M",IF(S656&lt;&gt;4,"",VLOOKUP(CONCATENATE(R656," ",(S656-3)),$Z$2:AD656,5,0)),IF(S656&lt;&gt;3,"",VLOOKUP(CONCATENATE(R656," ",(S656-2)),$Z$2:AD656,5,0)))</f>
        <v/>
      </c>
      <c r="AB656" s="33" t="str">
        <f>IF(K656="M",IF(S656&lt;&gt;4,"",VLOOKUP(CONCATENATE(R656," ",(S656-2)),$Z$2:AD656,5,0)),IF(S656&lt;&gt;3,"",VLOOKUP(CONCATENATE(R656," ",(S656-1)),$Z$2:AD656,5,0)))</f>
        <v/>
      </c>
      <c r="AC656" s="33" t="str">
        <f>IF(K656="M",IF(S656&lt;&gt;4,"",VLOOKUP(CONCATENATE(R656," ",(S656-1)),$Z$2:AD656,5,0)),IF(S656&lt;&gt;3,"",VLOOKUP(CONCATENATE(R656," ",(S656)),$Z$2:AD656,5,0)))</f>
        <v/>
      </c>
      <c r="AD656" s="33" t="str">
        <f t="shared" si="139"/>
        <v/>
      </c>
    </row>
    <row r="657" spans="1:30" x14ac:dyDescent="0.25">
      <c r="A657" s="65" t="str">
        <f t="shared" si="131"/>
        <v/>
      </c>
      <c r="B657" s="65" t="str">
        <f t="shared" si="132"/>
        <v/>
      </c>
      <c r="C657" s="103">
        <v>656</v>
      </c>
      <c r="D657" s="99"/>
      <c r="E657" s="100">
        <f t="shared" si="140"/>
        <v>1</v>
      </c>
      <c r="F657" s="100"/>
      <c r="G657" s="100"/>
      <c r="H657" s="107" t="str">
        <f t="shared" si="135"/>
        <v/>
      </c>
      <c r="I657" s="108" t="str">
        <f>IF(D657="","",VLOOKUP(D657,ENTRANTS!$A$1:$H$1000,2,0))</f>
        <v/>
      </c>
      <c r="J657" s="108" t="str">
        <f>IF(D657="","",VLOOKUP(D657,ENTRANTS!$A$1:$H$1000,3,0))</f>
        <v/>
      </c>
      <c r="K657" s="103" t="str">
        <f>IF(D657="","",LEFT(VLOOKUP(D657,ENTRANTS!$A$1:$H$1000,5,0),1))</f>
        <v/>
      </c>
      <c r="L657" s="103" t="str">
        <f>IF(D657="","",COUNTIF($K$2:K657,K657))</f>
        <v/>
      </c>
      <c r="M657" s="103" t="str">
        <f>IF(D657="","",VLOOKUP(D657,ENTRANTS!$A$1:$H$1000,4,0))</f>
        <v/>
      </c>
      <c r="N657" s="103" t="str">
        <f>IF(D657="","",COUNTIF($M$2:M657,M657))</f>
        <v/>
      </c>
      <c r="O657" s="108" t="str">
        <f>IF(D657="","",VLOOKUP(D657,ENTRANTS!$A$1:$H$1000,6,0))</f>
        <v/>
      </c>
      <c r="P657" s="86" t="str">
        <f t="shared" si="136"/>
        <v/>
      </c>
      <c r="Q657" s="31"/>
      <c r="R657" s="3" t="str">
        <f t="shared" si="137"/>
        <v/>
      </c>
      <c r="S657" s="4" t="str">
        <f>IF(D657="","",COUNTIF($R$2:R657,R657))</f>
        <v/>
      </c>
      <c r="T657" s="5" t="str">
        <f t="shared" si="129"/>
        <v/>
      </c>
      <c r="U657" s="35" t="str">
        <f>IF(AND(S657=4,K657="M",NOT(O657="Unattached")),SUMIF(R$2:R657,R657,L$2:L657),"")</f>
        <v/>
      </c>
      <c r="V657" s="5" t="str">
        <f t="shared" si="130"/>
        <v/>
      </c>
      <c r="W657" s="35" t="str">
        <f>IF(AND(S657=3,K657="F",NOT(O657="Unattached")),SUMIF(R$2:R657,R657,L$2:L657),"")</f>
        <v/>
      </c>
      <c r="X657" s="6" t="str">
        <f t="shared" si="133"/>
        <v/>
      </c>
      <c r="Y657" s="6" t="str">
        <f t="shared" si="138"/>
        <v/>
      </c>
      <c r="Z657" s="33" t="str">
        <f t="shared" si="134"/>
        <v xml:space="preserve"> </v>
      </c>
      <c r="AA657" s="33" t="str">
        <f>IF(K657="M",IF(S657&lt;&gt;4,"",VLOOKUP(CONCATENATE(R657," ",(S657-3)),$Z$2:AD657,5,0)),IF(S657&lt;&gt;3,"",VLOOKUP(CONCATENATE(R657," ",(S657-2)),$Z$2:AD657,5,0)))</f>
        <v/>
      </c>
      <c r="AB657" s="33" t="str">
        <f>IF(K657="M",IF(S657&lt;&gt;4,"",VLOOKUP(CONCATENATE(R657," ",(S657-2)),$Z$2:AD657,5,0)),IF(S657&lt;&gt;3,"",VLOOKUP(CONCATENATE(R657," ",(S657-1)),$Z$2:AD657,5,0)))</f>
        <v/>
      </c>
      <c r="AC657" s="33" t="str">
        <f>IF(K657="M",IF(S657&lt;&gt;4,"",VLOOKUP(CONCATENATE(R657," ",(S657-1)),$Z$2:AD657,5,0)),IF(S657&lt;&gt;3,"",VLOOKUP(CONCATENATE(R657," ",(S657)),$Z$2:AD657,5,0)))</f>
        <v/>
      </c>
      <c r="AD657" s="33" t="str">
        <f t="shared" si="139"/>
        <v/>
      </c>
    </row>
    <row r="658" spans="1:30" x14ac:dyDescent="0.25">
      <c r="A658" s="65" t="str">
        <f t="shared" si="131"/>
        <v/>
      </c>
      <c r="B658" s="65" t="str">
        <f t="shared" si="132"/>
        <v/>
      </c>
      <c r="C658" s="103">
        <v>657</v>
      </c>
      <c r="D658" s="99"/>
      <c r="E658" s="100">
        <f t="shared" si="140"/>
        <v>1</v>
      </c>
      <c r="F658" s="100"/>
      <c r="G658" s="100"/>
      <c r="H658" s="107" t="str">
        <f t="shared" si="135"/>
        <v/>
      </c>
      <c r="I658" s="108" t="str">
        <f>IF(D658="","",VLOOKUP(D658,ENTRANTS!$A$1:$H$1000,2,0))</f>
        <v/>
      </c>
      <c r="J658" s="108" t="str">
        <f>IF(D658="","",VLOOKUP(D658,ENTRANTS!$A$1:$H$1000,3,0))</f>
        <v/>
      </c>
      <c r="K658" s="103" t="str">
        <f>IF(D658="","",LEFT(VLOOKUP(D658,ENTRANTS!$A$1:$H$1000,5,0),1))</f>
        <v/>
      </c>
      <c r="L658" s="103" t="str">
        <f>IF(D658="","",COUNTIF($K$2:K658,K658))</f>
        <v/>
      </c>
      <c r="M658" s="103" t="str">
        <f>IF(D658="","",VLOOKUP(D658,ENTRANTS!$A$1:$H$1000,4,0))</f>
        <v/>
      </c>
      <c r="N658" s="103" t="str">
        <f>IF(D658="","",COUNTIF($M$2:M658,M658))</f>
        <v/>
      </c>
      <c r="O658" s="108" t="str">
        <f>IF(D658="","",VLOOKUP(D658,ENTRANTS!$A$1:$H$1000,6,0))</f>
        <v/>
      </c>
      <c r="P658" s="86" t="str">
        <f t="shared" si="136"/>
        <v/>
      </c>
      <c r="Q658" s="31"/>
      <c r="R658" s="3" t="str">
        <f t="shared" si="137"/>
        <v/>
      </c>
      <c r="S658" s="4" t="str">
        <f>IF(D658="","",COUNTIF($R$2:R658,R658))</f>
        <v/>
      </c>
      <c r="T658" s="5" t="str">
        <f t="shared" si="129"/>
        <v/>
      </c>
      <c r="U658" s="35" t="str">
        <f>IF(AND(S658=4,K658="M",NOT(O658="Unattached")),SUMIF(R$2:R658,R658,L$2:L658),"")</f>
        <v/>
      </c>
      <c r="V658" s="5" t="str">
        <f t="shared" si="130"/>
        <v/>
      </c>
      <c r="W658" s="35" t="str">
        <f>IF(AND(S658=3,K658="F",NOT(O658="Unattached")),SUMIF(R$2:R658,R658,L$2:L658),"")</f>
        <v/>
      </c>
      <c r="X658" s="6" t="str">
        <f t="shared" si="133"/>
        <v/>
      </c>
      <c r="Y658" s="6" t="str">
        <f t="shared" si="138"/>
        <v/>
      </c>
      <c r="Z658" s="33" t="str">
        <f t="shared" si="134"/>
        <v xml:space="preserve"> </v>
      </c>
      <c r="AA658" s="33" t="str">
        <f>IF(K658="M",IF(S658&lt;&gt;4,"",VLOOKUP(CONCATENATE(R658," ",(S658-3)),$Z$2:AD658,5,0)),IF(S658&lt;&gt;3,"",VLOOKUP(CONCATENATE(R658," ",(S658-2)),$Z$2:AD658,5,0)))</f>
        <v/>
      </c>
      <c r="AB658" s="33" t="str">
        <f>IF(K658="M",IF(S658&lt;&gt;4,"",VLOOKUP(CONCATENATE(R658," ",(S658-2)),$Z$2:AD658,5,0)),IF(S658&lt;&gt;3,"",VLOOKUP(CONCATENATE(R658," ",(S658-1)),$Z$2:AD658,5,0)))</f>
        <v/>
      </c>
      <c r="AC658" s="33" t="str">
        <f>IF(K658="M",IF(S658&lt;&gt;4,"",VLOOKUP(CONCATENATE(R658," ",(S658-1)),$Z$2:AD658,5,0)),IF(S658&lt;&gt;3,"",VLOOKUP(CONCATENATE(R658," ",(S658)),$Z$2:AD658,5,0)))</f>
        <v/>
      </c>
      <c r="AD658" s="33" t="str">
        <f t="shared" si="139"/>
        <v/>
      </c>
    </row>
    <row r="659" spans="1:30" x14ac:dyDescent="0.25">
      <c r="A659" s="65" t="str">
        <f t="shared" si="131"/>
        <v/>
      </c>
      <c r="B659" s="65" t="str">
        <f t="shared" si="132"/>
        <v/>
      </c>
      <c r="C659" s="103">
        <v>658</v>
      </c>
      <c r="D659" s="99"/>
      <c r="E659" s="100">
        <f t="shared" si="140"/>
        <v>1</v>
      </c>
      <c r="F659" s="100"/>
      <c r="G659" s="100"/>
      <c r="H659" s="107" t="str">
        <f t="shared" si="135"/>
        <v/>
      </c>
      <c r="I659" s="108" t="str">
        <f>IF(D659="","",VLOOKUP(D659,ENTRANTS!$A$1:$H$1000,2,0))</f>
        <v/>
      </c>
      <c r="J659" s="108" t="str">
        <f>IF(D659="","",VLOOKUP(D659,ENTRANTS!$A$1:$H$1000,3,0))</f>
        <v/>
      </c>
      <c r="K659" s="103" t="str">
        <f>IF(D659="","",LEFT(VLOOKUP(D659,ENTRANTS!$A$1:$H$1000,5,0),1))</f>
        <v/>
      </c>
      <c r="L659" s="103" t="str">
        <f>IF(D659="","",COUNTIF($K$2:K659,K659))</f>
        <v/>
      </c>
      <c r="M659" s="103" t="str">
        <f>IF(D659="","",VLOOKUP(D659,ENTRANTS!$A$1:$H$1000,4,0))</f>
        <v/>
      </c>
      <c r="N659" s="103" t="str">
        <f>IF(D659="","",COUNTIF($M$2:M659,M659))</f>
        <v/>
      </c>
      <c r="O659" s="108" t="str">
        <f>IF(D659="","",VLOOKUP(D659,ENTRANTS!$A$1:$H$1000,6,0))</f>
        <v/>
      </c>
      <c r="P659" s="86" t="str">
        <f t="shared" si="136"/>
        <v/>
      </c>
      <c r="Q659" s="31"/>
      <c r="R659" s="3" t="str">
        <f t="shared" si="137"/>
        <v/>
      </c>
      <c r="S659" s="4" t="str">
        <f>IF(D659="","",COUNTIF($R$2:R659,R659))</f>
        <v/>
      </c>
      <c r="T659" s="5" t="str">
        <f t="shared" si="129"/>
        <v/>
      </c>
      <c r="U659" s="35" t="str">
        <f>IF(AND(S659=4,K659="M",NOT(O659="Unattached")),SUMIF(R$2:R659,R659,L$2:L659),"")</f>
        <v/>
      </c>
      <c r="V659" s="5" t="str">
        <f t="shared" si="130"/>
        <v/>
      </c>
      <c r="W659" s="35" t="str">
        <f>IF(AND(S659=3,K659="F",NOT(O659="Unattached")),SUMIF(R$2:R659,R659,L$2:L659),"")</f>
        <v/>
      </c>
      <c r="X659" s="6" t="str">
        <f t="shared" si="133"/>
        <v/>
      </c>
      <c r="Y659" s="6" t="str">
        <f t="shared" si="138"/>
        <v/>
      </c>
      <c r="Z659" s="33" t="str">
        <f t="shared" si="134"/>
        <v xml:space="preserve"> </v>
      </c>
      <c r="AA659" s="33" t="str">
        <f>IF(K659="M",IF(S659&lt;&gt;4,"",VLOOKUP(CONCATENATE(R659," ",(S659-3)),$Z$2:AD659,5,0)),IF(S659&lt;&gt;3,"",VLOOKUP(CONCATENATE(R659," ",(S659-2)),$Z$2:AD659,5,0)))</f>
        <v/>
      </c>
      <c r="AB659" s="33" t="str">
        <f>IF(K659="M",IF(S659&lt;&gt;4,"",VLOOKUP(CONCATENATE(R659," ",(S659-2)),$Z$2:AD659,5,0)),IF(S659&lt;&gt;3,"",VLOOKUP(CONCATENATE(R659," ",(S659-1)),$Z$2:AD659,5,0)))</f>
        <v/>
      </c>
      <c r="AC659" s="33" t="str">
        <f>IF(K659="M",IF(S659&lt;&gt;4,"",VLOOKUP(CONCATENATE(R659," ",(S659-1)),$Z$2:AD659,5,0)),IF(S659&lt;&gt;3,"",VLOOKUP(CONCATENATE(R659," ",(S659)),$Z$2:AD659,5,0)))</f>
        <v/>
      </c>
      <c r="AD659" s="33" t="str">
        <f t="shared" si="139"/>
        <v/>
      </c>
    </row>
    <row r="660" spans="1:30" x14ac:dyDescent="0.25">
      <c r="A660" s="65" t="str">
        <f t="shared" si="131"/>
        <v/>
      </c>
      <c r="B660" s="65" t="str">
        <f t="shared" si="132"/>
        <v/>
      </c>
      <c r="C660" s="103">
        <v>659</v>
      </c>
      <c r="D660" s="99"/>
      <c r="E660" s="100">
        <f t="shared" si="140"/>
        <v>1</v>
      </c>
      <c r="F660" s="100"/>
      <c r="G660" s="100"/>
      <c r="H660" s="107" t="str">
        <f t="shared" si="135"/>
        <v/>
      </c>
      <c r="I660" s="108" t="str">
        <f>IF(D660="","",VLOOKUP(D660,ENTRANTS!$A$1:$H$1000,2,0))</f>
        <v/>
      </c>
      <c r="J660" s="108" t="str">
        <f>IF(D660="","",VLOOKUP(D660,ENTRANTS!$A$1:$H$1000,3,0))</f>
        <v/>
      </c>
      <c r="K660" s="103" t="str">
        <f>IF(D660="","",LEFT(VLOOKUP(D660,ENTRANTS!$A$1:$H$1000,5,0),1))</f>
        <v/>
      </c>
      <c r="L660" s="103" t="str">
        <f>IF(D660="","",COUNTIF($K$2:K660,K660))</f>
        <v/>
      </c>
      <c r="M660" s="103" t="str">
        <f>IF(D660="","",VLOOKUP(D660,ENTRANTS!$A$1:$H$1000,4,0))</f>
        <v/>
      </c>
      <c r="N660" s="103" t="str">
        <f>IF(D660="","",COUNTIF($M$2:M660,M660))</f>
        <v/>
      </c>
      <c r="O660" s="108" t="str">
        <f>IF(D660="","",VLOOKUP(D660,ENTRANTS!$A$1:$H$1000,6,0))</f>
        <v/>
      </c>
      <c r="P660" s="86" t="str">
        <f t="shared" si="136"/>
        <v/>
      </c>
      <c r="Q660" s="31"/>
      <c r="R660" s="3" t="str">
        <f t="shared" si="137"/>
        <v/>
      </c>
      <c r="S660" s="4" t="str">
        <f>IF(D660="","",COUNTIF($R$2:R660,R660))</f>
        <v/>
      </c>
      <c r="T660" s="5" t="str">
        <f t="shared" si="129"/>
        <v/>
      </c>
      <c r="U660" s="35" t="str">
        <f>IF(AND(S660=4,K660="M",NOT(O660="Unattached")),SUMIF(R$2:R660,R660,L$2:L660),"")</f>
        <v/>
      </c>
      <c r="V660" s="5" t="str">
        <f t="shared" si="130"/>
        <v/>
      </c>
      <c r="W660" s="35" t="str">
        <f>IF(AND(S660=3,K660="F",NOT(O660="Unattached")),SUMIF(R$2:R660,R660,L$2:L660),"")</f>
        <v/>
      </c>
      <c r="X660" s="6" t="str">
        <f t="shared" si="133"/>
        <v/>
      </c>
      <c r="Y660" s="6" t="str">
        <f t="shared" si="138"/>
        <v/>
      </c>
      <c r="Z660" s="33" t="str">
        <f t="shared" si="134"/>
        <v xml:space="preserve"> </v>
      </c>
      <c r="AA660" s="33" t="str">
        <f>IF(K660="M",IF(S660&lt;&gt;4,"",VLOOKUP(CONCATENATE(R660," ",(S660-3)),$Z$2:AD660,5,0)),IF(S660&lt;&gt;3,"",VLOOKUP(CONCATENATE(R660," ",(S660-2)),$Z$2:AD660,5,0)))</f>
        <v/>
      </c>
      <c r="AB660" s="33" t="str">
        <f>IF(K660="M",IF(S660&lt;&gt;4,"",VLOOKUP(CONCATENATE(R660," ",(S660-2)),$Z$2:AD660,5,0)),IF(S660&lt;&gt;3,"",VLOOKUP(CONCATENATE(R660," ",(S660-1)),$Z$2:AD660,5,0)))</f>
        <v/>
      </c>
      <c r="AC660" s="33" t="str">
        <f>IF(K660="M",IF(S660&lt;&gt;4,"",VLOOKUP(CONCATENATE(R660," ",(S660-1)),$Z$2:AD660,5,0)),IF(S660&lt;&gt;3,"",VLOOKUP(CONCATENATE(R660," ",(S660)),$Z$2:AD660,5,0)))</f>
        <v/>
      </c>
      <c r="AD660" s="33" t="str">
        <f t="shared" si="139"/>
        <v/>
      </c>
    </row>
    <row r="661" spans="1:30" x14ac:dyDescent="0.25">
      <c r="A661" s="65" t="str">
        <f t="shared" si="131"/>
        <v/>
      </c>
      <c r="B661" s="65" t="str">
        <f t="shared" si="132"/>
        <v/>
      </c>
      <c r="C661" s="103">
        <v>660</v>
      </c>
      <c r="D661" s="99"/>
      <c r="E661" s="100">
        <f t="shared" si="140"/>
        <v>1</v>
      </c>
      <c r="F661" s="100"/>
      <c r="G661" s="100"/>
      <c r="H661" s="107" t="str">
        <f t="shared" si="135"/>
        <v/>
      </c>
      <c r="I661" s="108" t="str">
        <f>IF(D661="","",VLOOKUP(D661,ENTRANTS!$A$1:$H$1000,2,0))</f>
        <v/>
      </c>
      <c r="J661" s="108" t="str">
        <f>IF(D661="","",VLOOKUP(D661,ENTRANTS!$A$1:$H$1000,3,0))</f>
        <v/>
      </c>
      <c r="K661" s="103" t="str">
        <f>IF(D661="","",LEFT(VLOOKUP(D661,ENTRANTS!$A$1:$H$1000,5,0),1))</f>
        <v/>
      </c>
      <c r="L661" s="103" t="str">
        <f>IF(D661="","",COUNTIF($K$2:K661,K661))</f>
        <v/>
      </c>
      <c r="M661" s="103" t="str">
        <f>IF(D661="","",VLOOKUP(D661,ENTRANTS!$A$1:$H$1000,4,0))</f>
        <v/>
      </c>
      <c r="N661" s="103" t="str">
        <f>IF(D661="","",COUNTIF($M$2:M661,M661))</f>
        <v/>
      </c>
      <c r="O661" s="108" t="str">
        <f>IF(D661="","",VLOOKUP(D661,ENTRANTS!$A$1:$H$1000,6,0))</f>
        <v/>
      </c>
      <c r="P661" s="86" t="str">
        <f t="shared" si="136"/>
        <v/>
      </c>
      <c r="Q661" s="31"/>
      <c r="R661" s="3" t="str">
        <f t="shared" si="137"/>
        <v/>
      </c>
      <c r="S661" s="4" t="str">
        <f>IF(D661="","",COUNTIF($R$2:R661,R661))</f>
        <v/>
      </c>
      <c r="T661" s="5" t="str">
        <f t="shared" si="129"/>
        <v/>
      </c>
      <c r="U661" s="35" t="str">
        <f>IF(AND(S661=4,K661="M",NOT(O661="Unattached")),SUMIF(R$2:R661,R661,L$2:L661),"")</f>
        <v/>
      </c>
      <c r="V661" s="5" t="str">
        <f t="shared" si="130"/>
        <v/>
      </c>
      <c r="W661" s="35" t="str">
        <f>IF(AND(S661=3,K661="F",NOT(O661="Unattached")),SUMIF(R$2:R661,R661,L$2:L661),"")</f>
        <v/>
      </c>
      <c r="X661" s="6" t="str">
        <f t="shared" si="133"/>
        <v/>
      </c>
      <c r="Y661" s="6" t="str">
        <f t="shared" si="138"/>
        <v/>
      </c>
      <c r="Z661" s="33" t="str">
        <f t="shared" si="134"/>
        <v xml:space="preserve"> </v>
      </c>
      <c r="AA661" s="33" t="str">
        <f>IF(K661="M",IF(S661&lt;&gt;4,"",VLOOKUP(CONCATENATE(R661," ",(S661-3)),$Z$2:AD661,5,0)),IF(S661&lt;&gt;3,"",VLOOKUP(CONCATENATE(R661," ",(S661-2)),$Z$2:AD661,5,0)))</f>
        <v/>
      </c>
      <c r="AB661" s="33" t="str">
        <f>IF(K661="M",IF(S661&lt;&gt;4,"",VLOOKUP(CONCATENATE(R661," ",(S661-2)),$Z$2:AD661,5,0)),IF(S661&lt;&gt;3,"",VLOOKUP(CONCATENATE(R661," ",(S661-1)),$Z$2:AD661,5,0)))</f>
        <v/>
      </c>
      <c r="AC661" s="33" t="str">
        <f>IF(K661="M",IF(S661&lt;&gt;4,"",VLOOKUP(CONCATENATE(R661," ",(S661-1)),$Z$2:AD661,5,0)),IF(S661&lt;&gt;3,"",VLOOKUP(CONCATENATE(R661," ",(S661)),$Z$2:AD661,5,0)))</f>
        <v/>
      </c>
      <c r="AD661" s="33" t="str">
        <f t="shared" si="139"/>
        <v/>
      </c>
    </row>
    <row r="662" spans="1:30" x14ac:dyDescent="0.25">
      <c r="A662" s="65" t="str">
        <f t="shared" si="131"/>
        <v/>
      </c>
      <c r="B662" s="65" t="str">
        <f t="shared" si="132"/>
        <v/>
      </c>
      <c r="C662" s="103">
        <v>661</v>
      </c>
      <c r="D662" s="99"/>
      <c r="E662" s="100">
        <f t="shared" si="140"/>
        <v>1</v>
      </c>
      <c r="F662" s="100"/>
      <c r="G662" s="100"/>
      <c r="H662" s="107" t="str">
        <f t="shared" si="135"/>
        <v/>
      </c>
      <c r="I662" s="108" t="str">
        <f>IF(D662="","",VLOOKUP(D662,ENTRANTS!$A$1:$H$1000,2,0))</f>
        <v/>
      </c>
      <c r="J662" s="108" t="str">
        <f>IF(D662="","",VLOOKUP(D662,ENTRANTS!$A$1:$H$1000,3,0))</f>
        <v/>
      </c>
      <c r="K662" s="103" t="str">
        <f>IF(D662="","",LEFT(VLOOKUP(D662,ENTRANTS!$A$1:$H$1000,5,0),1))</f>
        <v/>
      </c>
      <c r="L662" s="103" t="str">
        <f>IF(D662="","",COUNTIF($K$2:K662,K662))</f>
        <v/>
      </c>
      <c r="M662" s="103" t="str">
        <f>IF(D662="","",VLOOKUP(D662,ENTRANTS!$A$1:$H$1000,4,0))</f>
        <v/>
      </c>
      <c r="N662" s="103" t="str">
        <f>IF(D662="","",COUNTIF($M$2:M662,M662))</f>
        <v/>
      </c>
      <c r="O662" s="108" t="str">
        <f>IF(D662="","",VLOOKUP(D662,ENTRANTS!$A$1:$H$1000,6,0))</f>
        <v/>
      </c>
      <c r="P662" s="86" t="str">
        <f t="shared" si="136"/>
        <v/>
      </c>
      <c r="Q662" s="31"/>
      <c r="R662" s="3" t="str">
        <f t="shared" si="137"/>
        <v/>
      </c>
      <c r="S662" s="4" t="str">
        <f>IF(D662="","",COUNTIF($R$2:R662,R662))</f>
        <v/>
      </c>
      <c r="T662" s="5" t="str">
        <f t="shared" ref="T662:T725" si="141">IF(U662="","",RANK(U662,$U$2:$U$1000,1))</f>
        <v/>
      </c>
      <c r="U662" s="35" t="str">
        <f>IF(AND(S662=4,K662="M",NOT(O662="Unattached")),SUMIF(R$2:R662,R662,L$2:L662),"")</f>
        <v/>
      </c>
      <c r="V662" s="5" t="str">
        <f t="shared" ref="V662:V725" si="142">IF(W662="","",RANK(W662,$W$2:$W$1000,1))</f>
        <v/>
      </c>
      <c r="W662" s="35" t="str">
        <f>IF(AND(S662=3,K662="F",NOT(O662="Unattached")),SUMIF(R$2:R662,R662,L$2:L662),"")</f>
        <v/>
      </c>
      <c r="X662" s="6" t="str">
        <f t="shared" si="133"/>
        <v/>
      </c>
      <c r="Y662" s="6" t="str">
        <f t="shared" si="138"/>
        <v/>
      </c>
      <c r="Z662" s="33" t="str">
        <f t="shared" si="134"/>
        <v xml:space="preserve"> </v>
      </c>
      <c r="AA662" s="33" t="str">
        <f>IF(K662="M",IF(S662&lt;&gt;4,"",VLOOKUP(CONCATENATE(R662," ",(S662-3)),$Z$2:AD662,5,0)),IF(S662&lt;&gt;3,"",VLOOKUP(CONCATENATE(R662," ",(S662-2)),$Z$2:AD662,5,0)))</f>
        <v/>
      </c>
      <c r="AB662" s="33" t="str">
        <f>IF(K662="M",IF(S662&lt;&gt;4,"",VLOOKUP(CONCATENATE(R662," ",(S662-2)),$Z$2:AD662,5,0)),IF(S662&lt;&gt;3,"",VLOOKUP(CONCATENATE(R662," ",(S662-1)),$Z$2:AD662,5,0)))</f>
        <v/>
      </c>
      <c r="AC662" s="33" t="str">
        <f>IF(K662="M",IF(S662&lt;&gt;4,"",VLOOKUP(CONCATENATE(R662," ",(S662-1)),$Z$2:AD662,5,0)),IF(S662&lt;&gt;3,"",VLOOKUP(CONCATENATE(R662," ",(S662)),$Z$2:AD662,5,0)))</f>
        <v/>
      </c>
      <c r="AD662" s="33" t="str">
        <f t="shared" si="139"/>
        <v/>
      </c>
    </row>
    <row r="663" spans="1:30" x14ac:dyDescent="0.25">
      <c r="A663" s="65" t="str">
        <f t="shared" si="131"/>
        <v/>
      </c>
      <c r="B663" s="65" t="str">
        <f t="shared" si="132"/>
        <v/>
      </c>
      <c r="C663" s="103">
        <v>662</v>
      </c>
      <c r="D663" s="99"/>
      <c r="E663" s="100">
        <f t="shared" si="140"/>
        <v>1</v>
      </c>
      <c r="F663" s="100"/>
      <c r="G663" s="100"/>
      <c r="H663" s="107" t="str">
        <f t="shared" si="135"/>
        <v/>
      </c>
      <c r="I663" s="108" t="str">
        <f>IF(D663="","",VLOOKUP(D663,ENTRANTS!$A$1:$H$1000,2,0))</f>
        <v/>
      </c>
      <c r="J663" s="108" t="str">
        <f>IF(D663="","",VLOOKUP(D663,ENTRANTS!$A$1:$H$1000,3,0))</f>
        <v/>
      </c>
      <c r="K663" s="103" t="str">
        <f>IF(D663="","",LEFT(VLOOKUP(D663,ENTRANTS!$A$1:$H$1000,5,0),1))</f>
        <v/>
      </c>
      <c r="L663" s="103" t="str">
        <f>IF(D663="","",COUNTIF($K$2:K663,K663))</f>
        <v/>
      </c>
      <c r="M663" s="103" t="str">
        <f>IF(D663="","",VLOOKUP(D663,ENTRANTS!$A$1:$H$1000,4,0))</f>
        <v/>
      </c>
      <c r="N663" s="103" t="str">
        <f>IF(D663="","",COUNTIF($M$2:M663,M663))</f>
        <v/>
      </c>
      <c r="O663" s="108" t="str">
        <f>IF(D663="","",VLOOKUP(D663,ENTRANTS!$A$1:$H$1000,6,0))</f>
        <v/>
      </c>
      <c r="P663" s="86" t="str">
        <f t="shared" si="136"/>
        <v/>
      </c>
      <c r="Q663" s="31"/>
      <c r="R663" s="3" t="str">
        <f t="shared" si="137"/>
        <v/>
      </c>
      <c r="S663" s="4" t="str">
        <f>IF(D663="","",COUNTIF($R$2:R663,R663))</f>
        <v/>
      </c>
      <c r="T663" s="5" t="str">
        <f t="shared" si="141"/>
        <v/>
      </c>
      <c r="U663" s="35" t="str">
        <f>IF(AND(S663=4,K663="M",NOT(O663="Unattached")),SUMIF(R$2:R663,R663,L$2:L663),"")</f>
        <v/>
      </c>
      <c r="V663" s="5" t="str">
        <f t="shared" si="142"/>
        <v/>
      </c>
      <c r="W663" s="35" t="str">
        <f>IF(AND(S663=3,K663="F",NOT(O663="Unattached")),SUMIF(R$2:R663,R663,L$2:L663),"")</f>
        <v/>
      </c>
      <c r="X663" s="6" t="str">
        <f t="shared" si="133"/>
        <v/>
      </c>
      <c r="Y663" s="6" t="str">
        <f t="shared" si="138"/>
        <v/>
      </c>
      <c r="Z663" s="33" t="str">
        <f t="shared" si="134"/>
        <v xml:space="preserve"> </v>
      </c>
      <c r="AA663" s="33" t="str">
        <f>IF(K663="M",IF(S663&lt;&gt;4,"",VLOOKUP(CONCATENATE(R663," ",(S663-3)),$Z$2:AD663,5,0)),IF(S663&lt;&gt;3,"",VLOOKUP(CONCATENATE(R663," ",(S663-2)),$Z$2:AD663,5,0)))</f>
        <v/>
      </c>
      <c r="AB663" s="33" t="str">
        <f>IF(K663="M",IF(S663&lt;&gt;4,"",VLOOKUP(CONCATENATE(R663," ",(S663-2)),$Z$2:AD663,5,0)),IF(S663&lt;&gt;3,"",VLOOKUP(CONCATENATE(R663," ",(S663-1)),$Z$2:AD663,5,0)))</f>
        <v/>
      </c>
      <c r="AC663" s="33" t="str">
        <f>IF(K663="M",IF(S663&lt;&gt;4,"",VLOOKUP(CONCATENATE(R663," ",(S663-1)),$Z$2:AD663,5,0)),IF(S663&lt;&gt;3,"",VLOOKUP(CONCATENATE(R663," ",(S663)),$Z$2:AD663,5,0)))</f>
        <v/>
      </c>
      <c r="AD663" s="33" t="str">
        <f t="shared" si="139"/>
        <v/>
      </c>
    </row>
    <row r="664" spans="1:30" x14ac:dyDescent="0.25">
      <c r="A664" s="65" t="str">
        <f t="shared" si="131"/>
        <v/>
      </c>
      <c r="B664" s="65" t="str">
        <f t="shared" si="132"/>
        <v/>
      </c>
      <c r="C664" s="103">
        <v>663</v>
      </c>
      <c r="D664" s="99"/>
      <c r="E664" s="100">
        <f t="shared" si="140"/>
        <v>1</v>
      </c>
      <c r="F664" s="100"/>
      <c r="G664" s="100"/>
      <c r="H664" s="107" t="str">
        <f t="shared" si="135"/>
        <v/>
      </c>
      <c r="I664" s="108" t="str">
        <f>IF(D664="","",VLOOKUP(D664,ENTRANTS!$A$1:$H$1000,2,0))</f>
        <v/>
      </c>
      <c r="J664" s="108" t="str">
        <f>IF(D664="","",VLOOKUP(D664,ENTRANTS!$A$1:$H$1000,3,0))</f>
        <v/>
      </c>
      <c r="K664" s="103" t="str">
        <f>IF(D664="","",LEFT(VLOOKUP(D664,ENTRANTS!$A$1:$H$1000,5,0),1))</f>
        <v/>
      </c>
      <c r="L664" s="103" t="str">
        <f>IF(D664="","",COUNTIF($K$2:K664,K664))</f>
        <v/>
      </c>
      <c r="M664" s="103" t="str">
        <f>IF(D664="","",VLOOKUP(D664,ENTRANTS!$A$1:$H$1000,4,0))</f>
        <v/>
      </c>
      <c r="N664" s="103" t="str">
        <f>IF(D664="","",COUNTIF($M$2:M664,M664))</f>
        <v/>
      </c>
      <c r="O664" s="108" t="str">
        <f>IF(D664="","",VLOOKUP(D664,ENTRANTS!$A$1:$H$1000,6,0))</f>
        <v/>
      </c>
      <c r="P664" s="86" t="str">
        <f t="shared" si="136"/>
        <v/>
      </c>
      <c r="Q664" s="31"/>
      <c r="R664" s="3" t="str">
        <f t="shared" si="137"/>
        <v/>
      </c>
      <c r="S664" s="4" t="str">
        <f>IF(D664="","",COUNTIF($R$2:R664,R664))</f>
        <v/>
      </c>
      <c r="T664" s="5" t="str">
        <f t="shared" si="141"/>
        <v/>
      </c>
      <c r="U664" s="35" t="str">
        <f>IF(AND(S664=4,K664="M",NOT(O664="Unattached")),SUMIF(R$2:R664,R664,L$2:L664),"")</f>
        <v/>
      </c>
      <c r="V664" s="5" t="str">
        <f t="shared" si="142"/>
        <v/>
      </c>
      <c r="W664" s="35" t="str">
        <f>IF(AND(S664=3,K664="F",NOT(O664="Unattached")),SUMIF(R$2:R664,R664,L$2:L664),"")</f>
        <v/>
      </c>
      <c r="X664" s="6" t="str">
        <f t="shared" si="133"/>
        <v/>
      </c>
      <c r="Y664" s="6" t="str">
        <f t="shared" si="138"/>
        <v/>
      </c>
      <c r="Z664" s="33" t="str">
        <f t="shared" si="134"/>
        <v xml:space="preserve"> </v>
      </c>
      <c r="AA664" s="33" t="str">
        <f>IF(K664="M",IF(S664&lt;&gt;4,"",VLOOKUP(CONCATENATE(R664," ",(S664-3)),$Z$2:AD664,5,0)),IF(S664&lt;&gt;3,"",VLOOKUP(CONCATENATE(R664," ",(S664-2)),$Z$2:AD664,5,0)))</f>
        <v/>
      </c>
      <c r="AB664" s="33" t="str">
        <f>IF(K664="M",IF(S664&lt;&gt;4,"",VLOOKUP(CONCATENATE(R664," ",(S664-2)),$Z$2:AD664,5,0)),IF(S664&lt;&gt;3,"",VLOOKUP(CONCATENATE(R664," ",(S664-1)),$Z$2:AD664,5,0)))</f>
        <v/>
      </c>
      <c r="AC664" s="33" t="str">
        <f>IF(K664="M",IF(S664&lt;&gt;4,"",VLOOKUP(CONCATENATE(R664," ",(S664-1)),$Z$2:AD664,5,0)),IF(S664&lt;&gt;3,"",VLOOKUP(CONCATENATE(R664," ",(S664)),$Z$2:AD664,5,0)))</f>
        <v/>
      </c>
      <c r="AD664" s="33" t="str">
        <f t="shared" si="139"/>
        <v/>
      </c>
    </row>
    <row r="665" spans="1:30" x14ac:dyDescent="0.25">
      <c r="A665" s="65" t="str">
        <f t="shared" si="131"/>
        <v/>
      </c>
      <c r="B665" s="65" t="str">
        <f t="shared" si="132"/>
        <v/>
      </c>
      <c r="C665" s="103">
        <v>664</v>
      </c>
      <c r="D665" s="99"/>
      <c r="E665" s="100">
        <f t="shared" si="140"/>
        <v>1</v>
      </c>
      <c r="F665" s="100"/>
      <c r="G665" s="100"/>
      <c r="H665" s="107" t="str">
        <f t="shared" si="135"/>
        <v/>
      </c>
      <c r="I665" s="108" t="str">
        <f>IF(D665="","",VLOOKUP(D665,ENTRANTS!$A$1:$H$1000,2,0))</f>
        <v/>
      </c>
      <c r="J665" s="108" t="str">
        <f>IF(D665="","",VLOOKUP(D665,ENTRANTS!$A$1:$H$1000,3,0))</f>
        <v/>
      </c>
      <c r="K665" s="103" t="str">
        <f>IF(D665="","",LEFT(VLOOKUP(D665,ENTRANTS!$A$1:$H$1000,5,0),1))</f>
        <v/>
      </c>
      <c r="L665" s="103" t="str">
        <f>IF(D665="","",COUNTIF($K$2:K665,K665))</f>
        <v/>
      </c>
      <c r="M665" s="103" t="str">
        <f>IF(D665="","",VLOOKUP(D665,ENTRANTS!$A$1:$H$1000,4,0))</f>
        <v/>
      </c>
      <c r="N665" s="103" t="str">
        <f>IF(D665="","",COUNTIF($M$2:M665,M665))</f>
        <v/>
      </c>
      <c r="O665" s="108" t="str">
        <f>IF(D665="","",VLOOKUP(D665,ENTRANTS!$A$1:$H$1000,6,0))</f>
        <v/>
      </c>
      <c r="P665" s="86" t="str">
        <f t="shared" si="136"/>
        <v/>
      </c>
      <c r="Q665" s="31"/>
      <c r="R665" s="3" t="str">
        <f t="shared" si="137"/>
        <v/>
      </c>
      <c r="S665" s="4" t="str">
        <f>IF(D665="","",COUNTIF($R$2:R665,R665))</f>
        <v/>
      </c>
      <c r="T665" s="5" t="str">
        <f t="shared" si="141"/>
        <v/>
      </c>
      <c r="U665" s="35" t="str">
        <f>IF(AND(S665=4,K665="M",NOT(O665="Unattached")),SUMIF(R$2:R665,R665,L$2:L665),"")</f>
        <v/>
      </c>
      <c r="V665" s="5" t="str">
        <f t="shared" si="142"/>
        <v/>
      </c>
      <c r="W665" s="35" t="str">
        <f>IF(AND(S665=3,K665="F",NOT(O665="Unattached")),SUMIF(R$2:R665,R665,L$2:L665),"")</f>
        <v/>
      </c>
      <c r="X665" s="6" t="str">
        <f t="shared" si="133"/>
        <v/>
      </c>
      <c r="Y665" s="6" t="str">
        <f t="shared" si="138"/>
        <v/>
      </c>
      <c r="Z665" s="33" t="str">
        <f t="shared" si="134"/>
        <v xml:space="preserve"> </v>
      </c>
      <c r="AA665" s="33" t="str">
        <f>IF(K665="M",IF(S665&lt;&gt;4,"",VLOOKUP(CONCATENATE(R665," ",(S665-3)),$Z$2:AD665,5,0)),IF(S665&lt;&gt;3,"",VLOOKUP(CONCATENATE(R665," ",(S665-2)),$Z$2:AD665,5,0)))</f>
        <v/>
      </c>
      <c r="AB665" s="33" t="str">
        <f>IF(K665="M",IF(S665&lt;&gt;4,"",VLOOKUP(CONCATENATE(R665," ",(S665-2)),$Z$2:AD665,5,0)),IF(S665&lt;&gt;3,"",VLOOKUP(CONCATENATE(R665," ",(S665-1)),$Z$2:AD665,5,0)))</f>
        <v/>
      </c>
      <c r="AC665" s="33" t="str">
        <f>IF(K665="M",IF(S665&lt;&gt;4,"",VLOOKUP(CONCATENATE(R665," ",(S665-1)),$Z$2:AD665,5,0)),IF(S665&lt;&gt;3,"",VLOOKUP(CONCATENATE(R665," ",(S665)),$Z$2:AD665,5,0)))</f>
        <v/>
      </c>
      <c r="AD665" s="33" t="str">
        <f t="shared" si="139"/>
        <v/>
      </c>
    </row>
    <row r="666" spans="1:30" x14ac:dyDescent="0.25">
      <c r="A666" s="65" t="str">
        <f t="shared" si="131"/>
        <v/>
      </c>
      <c r="B666" s="65" t="str">
        <f t="shared" si="132"/>
        <v/>
      </c>
      <c r="C666" s="103">
        <v>665</v>
      </c>
      <c r="D666" s="99"/>
      <c r="E666" s="100">
        <f t="shared" si="140"/>
        <v>1</v>
      </c>
      <c r="F666" s="100"/>
      <c r="G666" s="100"/>
      <c r="H666" s="107" t="str">
        <f t="shared" si="135"/>
        <v/>
      </c>
      <c r="I666" s="108" t="str">
        <f>IF(D666="","",VLOOKUP(D666,ENTRANTS!$A$1:$H$1000,2,0))</f>
        <v/>
      </c>
      <c r="J666" s="108" t="str">
        <f>IF(D666="","",VLOOKUP(D666,ENTRANTS!$A$1:$H$1000,3,0))</f>
        <v/>
      </c>
      <c r="K666" s="103" t="str">
        <f>IF(D666="","",LEFT(VLOOKUP(D666,ENTRANTS!$A$1:$H$1000,5,0),1))</f>
        <v/>
      </c>
      <c r="L666" s="103" t="str">
        <f>IF(D666="","",COUNTIF($K$2:K666,K666))</f>
        <v/>
      </c>
      <c r="M666" s="103" t="str">
        <f>IF(D666="","",VLOOKUP(D666,ENTRANTS!$A$1:$H$1000,4,0))</f>
        <v/>
      </c>
      <c r="N666" s="103" t="str">
        <f>IF(D666="","",COUNTIF($M$2:M666,M666))</f>
        <v/>
      </c>
      <c r="O666" s="108" t="str">
        <f>IF(D666="","",VLOOKUP(D666,ENTRANTS!$A$1:$H$1000,6,0))</f>
        <v/>
      </c>
      <c r="P666" s="86" t="str">
        <f t="shared" si="136"/>
        <v/>
      </c>
      <c r="Q666" s="31"/>
      <c r="R666" s="3" t="str">
        <f t="shared" si="137"/>
        <v/>
      </c>
      <c r="S666" s="4" t="str">
        <f>IF(D666="","",COUNTIF($R$2:R666,R666))</f>
        <v/>
      </c>
      <c r="T666" s="5" t="str">
        <f t="shared" si="141"/>
        <v/>
      </c>
      <c r="U666" s="35" t="str">
        <f>IF(AND(S666=4,K666="M",NOT(O666="Unattached")),SUMIF(R$2:R666,R666,L$2:L666),"")</f>
        <v/>
      </c>
      <c r="V666" s="5" t="str">
        <f t="shared" si="142"/>
        <v/>
      </c>
      <c r="W666" s="35" t="str">
        <f>IF(AND(S666=3,K666="F",NOT(O666="Unattached")),SUMIF(R$2:R666,R666,L$2:L666),"")</f>
        <v/>
      </c>
      <c r="X666" s="6" t="str">
        <f t="shared" si="133"/>
        <v/>
      </c>
      <c r="Y666" s="6" t="str">
        <f t="shared" si="138"/>
        <v/>
      </c>
      <c r="Z666" s="33" t="str">
        <f t="shared" si="134"/>
        <v xml:space="preserve"> </v>
      </c>
      <c r="AA666" s="33" t="str">
        <f>IF(K666="M",IF(S666&lt;&gt;4,"",VLOOKUP(CONCATENATE(R666," ",(S666-3)),$Z$2:AD666,5,0)),IF(S666&lt;&gt;3,"",VLOOKUP(CONCATENATE(R666," ",(S666-2)),$Z$2:AD666,5,0)))</f>
        <v/>
      </c>
      <c r="AB666" s="33" t="str">
        <f>IF(K666="M",IF(S666&lt;&gt;4,"",VLOOKUP(CONCATENATE(R666," ",(S666-2)),$Z$2:AD666,5,0)),IF(S666&lt;&gt;3,"",VLOOKUP(CONCATENATE(R666," ",(S666-1)),$Z$2:AD666,5,0)))</f>
        <v/>
      </c>
      <c r="AC666" s="33" t="str">
        <f>IF(K666="M",IF(S666&lt;&gt;4,"",VLOOKUP(CONCATENATE(R666," ",(S666-1)),$Z$2:AD666,5,0)),IF(S666&lt;&gt;3,"",VLOOKUP(CONCATENATE(R666," ",(S666)),$Z$2:AD666,5,0)))</f>
        <v/>
      </c>
      <c r="AD666" s="33" t="str">
        <f t="shared" si="139"/>
        <v/>
      </c>
    </row>
    <row r="667" spans="1:30" x14ac:dyDescent="0.25">
      <c r="A667" s="65" t="str">
        <f t="shared" si="131"/>
        <v/>
      </c>
      <c r="B667" s="65" t="str">
        <f t="shared" si="132"/>
        <v/>
      </c>
      <c r="C667" s="103">
        <v>666</v>
      </c>
      <c r="D667" s="99"/>
      <c r="E667" s="100">
        <f t="shared" si="140"/>
        <v>1</v>
      </c>
      <c r="F667" s="100"/>
      <c r="G667" s="100"/>
      <c r="H667" s="107" t="str">
        <f t="shared" si="135"/>
        <v/>
      </c>
      <c r="I667" s="108" t="str">
        <f>IF(D667="","",VLOOKUP(D667,ENTRANTS!$A$1:$H$1000,2,0))</f>
        <v/>
      </c>
      <c r="J667" s="108" t="str">
        <f>IF(D667="","",VLOOKUP(D667,ENTRANTS!$A$1:$H$1000,3,0))</f>
        <v/>
      </c>
      <c r="K667" s="103" t="str">
        <f>IF(D667="","",LEFT(VLOOKUP(D667,ENTRANTS!$A$1:$H$1000,5,0),1))</f>
        <v/>
      </c>
      <c r="L667" s="103" t="str">
        <f>IF(D667="","",COUNTIF($K$2:K667,K667))</f>
        <v/>
      </c>
      <c r="M667" s="103" t="str">
        <f>IF(D667="","",VLOOKUP(D667,ENTRANTS!$A$1:$H$1000,4,0))</f>
        <v/>
      </c>
      <c r="N667" s="103" t="str">
        <f>IF(D667="","",COUNTIF($M$2:M667,M667))</f>
        <v/>
      </c>
      <c r="O667" s="108" t="str">
        <f>IF(D667="","",VLOOKUP(D667,ENTRANTS!$A$1:$H$1000,6,0))</f>
        <v/>
      </c>
      <c r="P667" s="86" t="str">
        <f t="shared" si="136"/>
        <v/>
      </c>
      <c r="Q667" s="31"/>
      <c r="R667" s="3" t="str">
        <f t="shared" si="137"/>
        <v/>
      </c>
      <c r="S667" s="4" t="str">
        <f>IF(D667="","",COUNTIF($R$2:R667,R667))</f>
        <v/>
      </c>
      <c r="T667" s="5" t="str">
        <f t="shared" si="141"/>
        <v/>
      </c>
      <c r="U667" s="35" t="str">
        <f>IF(AND(S667=4,K667="M",NOT(O667="Unattached")),SUMIF(R$2:R667,R667,L$2:L667),"")</f>
        <v/>
      </c>
      <c r="V667" s="5" t="str">
        <f t="shared" si="142"/>
        <v/>
      </c>
      <c r="W667" s="35" t="str">
        <f>IF(AND(S667=3,K667="F",NOT(O667="Unattached")),SUMIF(R$2:R667,R667,L$2:L667),"")</f>
        <v/>
      </c>
      <c r="X667" s="6" t="str">
        <f t="shared" si="133"/>
        <v/>
      </c>
      <c r="Y667" s="6" t="str">
        <f t="shared" si="138"/>
        <v/>
      </c>
      <c r="Z667" s="33" t="str">
        <f t="shared" si="134"/>
        <v xml:space="preserve"> </v>
      </c>
      <c r="AA667" s="33" t="str">
        <f>IF(K667="M",IF(S667&lt;&gt;4,"",VLOOKUP(CONCATENATE(R667," ",(S667-3)),$Z$2:AD667,5,0)),IF(S667&lt;&gt;3,"",VLOOKUP(CONCATENATE(R667," ",(S667-2)),$Z$2:AD667,5,0)))</f>
        <v/>
      </c>
      <c r="AB667" s="33" t="str">
        <f>IF(K667="M",IF(S667&lt;&gt;4,"",VLOOKUP(CONCATENATE(R667," ",(S667-2)),$Z$2:AD667,5,0)),IF(S667&lt;&gt;3,"",VLOOKUP(CONCATENATE(R667," ",(S667-1)),$Z$2:AD667,5,0)))</f>
        <v/>
      </c>
      <c r="AC667" s="33" t="str">
        <f>IF(K667="M",IF(S667&lt;&gt;4,"",VLOOKUP(CONCATENATE(R667," ",(S667-1)),$Z$2:AD667,5,0)),IF(S667&lt;&gt;3,"",VLOOKUP(CONCATENATE(R667," ",(S667)),$Z$2:AD667,5,0)))</f>
        <v/>
      </c>
      <c r="AD667" s="33" t="str">
        <f t="shared" si="139"/>
        <v/>
      </c>
    </row>
    <row r="668" spans="1:30" x14ac:dyDescent="0.25">
      <c r="A668" s="65" t="str">
        <f t="shared" si="131"/>
        <v/>
      </c>
      <c r="B668" s="65" t="str">
        <f t="shared" si="132"/>
        <v/>
      </c>
      <c r="C668" s="103">
        <v>667</v>
      </c>
      <c r="D668" s="99"/>
      <c r="E668" s="100">
        <f t="shared" si="140"/>
        <v>1</v>
      </c>
      <c r="F668" s="100"/>
      <c r="G668" s="100"/>
      <c r="H668" s="107" t="str">
        <f t="shared" si="135"/>
        <v/>
      </c>
      <c r="I668" s="108" t="str">
        <f>IF(D668="","",VLOOKUP(D668,ENTRANTS!$A$1:$H$1000,2,0))</f>
        <v/>
      </c>
      <c r="J668" s="108" t="str">
        <f>IF(D668="","",VLOOKUP(D668,ENTRANTS!$A$1:$H$1000,3,0))</f>
        <v/>
      </c>
      <c r="K668" s="103" t="str">
        <f>IF(D668="","",LEFT(VLOOKUP(D668,ENTRANTS!$A$1:$H$1000,5,0),1))</f>
        <v/>
      </c>
      <c r="L668" s="103" t="str">
        <f>IF(D668="","",COUNTIF($K$2:K668,K668))</f>
        <v/>
      </c>
      <c r="M668" s="103" t="str">
        <f>IF(D668="","",VLOOKUP(D668,ENTRANTS!$A$1:$H$1000,4,0))</f>
        <v/>
      </c>
      <c r="N668" s="103" t="str">
        <f>IF(D668="","",COUNTIF($M$2:M668,M668))</f>
        <v/>
      </c>
      <c r="O668" s="108" t="str">
        <f>IF(D668="","",VLOOKUP(D668,ENTRANTS!$A$1:$H$1000,6,0))</f>
        <v/>
      </c>
      <c r="P668" s="86" t="str">
        <f t="shared" si="136"/>
        <v/>
      </c>
      <c r="Q668" s="31"/>
      <c r="R668" s="3" t="str">
        <f t="shared" si="137"/>
        <v/>
      </c>
      <c r="S668" s="4" t="str">
        <f>IF(D668="","",COUNTIF($R$2:R668,R668))</f>
        <v/>
      </c>
      <c r="T668" s="5" t="str">
        <f t="shared" si="141"/>
        <v/>
      </c>
      <c r="U668" s="35" t="str">
        <f>IF(AND(S668=4,K668="M",NOT(O668="Unattached")),SUMIF(R$2:R668,R668,L$2:L668),"")</f>
        <v/>
      </c>
      <c r="V668" s="5" t="str">
        <f t="shared" si="142"/>
        <v/>
      </c>
      <c r="W668" s="35" t="str">
        <f>IF(AND(S668=3,K668="F",NOT(O668="Unattached")),SUMIF(R$2:R668,R668,L$2:L668),"")</f>
        <v/>
      </c>
      <c r="X668" s="6" t="str">
        <f t="shared" si="133"/>
        <v/>
      </c>
      <c r="Y668" s="6" t="str">
        <f t="shared" si="138"/>
        <v/>
      </c>
      <c r="Z668" s="33" t="str">
        <f t="shared" si="134"/>
        <v xml:space="preserve"> </v>
      </c>
      <c r="AA668" s="33" t="str">
        <f>IF(K668="M",IF(S668&lt;&gt;4,"",VLOOKUP(CONCATENATE(R668," ",(S668-3)),$Z$2:AD668,5,0)),IF(S668&lt;&gt;3,"",VLOOKUP(CONCATENATE(R668," ",(S668-2)),$Z$2:AD668,5,0)))</f>
        <v/>
      </c>
      <c r="AB668" s="33" t="str">
        <f>IF(K668="M",IF(S668&lt;&gt;4,"",VLOOKUP(CONCATENATE(R668," ",(S668-2)),$Z$2:AD668,5,0)),IF(S668&lt;&gt;3,"",VLOOKUP(CONCATENATE(R668," ",(S668-1)),$Z$2:AD668,5,0)))</f>
        <v/>
      </c>
      <c r="AC668" s="33" t="str">
        <f>IF(K668="M",IF(S668&lt;&gt;4,"",VLOOKUP(CONCATENATE(R668," ",(S668-1)),$Z$2:AD668,5,0)),IF(S668&lt;&gt;3,"",VLOOKUP(CONCATENATE(R668," ",(S668)),$Z$2:AD668,5,0)))</f>
        <v/>
      </c>
      <c r="AD668" s="33" t="str">
        <f t="shared" si="139"/>
        <v/>
      </c>
    </row>
    <row r="669" spans="1:30" x14ac:dyDescent="0.25">
      <c r="A669" s="65" t="str">
        <f t="shared" si="131"/>
        <v/>
      </c>
      <c r="B669" s="65" t="str">
        <f t="shared" si="132"/>
        <v/>
      </c>
      <c r="C669" s="103">
        <v>668</v>
      </c>
      <c r="D669" s="99"/>
      <c r="E669" s="100">
        <f t="shared" si="140"/>
        <v>1</v>
      </c>
      <c r="F669" s="100"/>
      <c r="G669" s="100"/>
      <c r="H669" s="107" t="str">
        <f t="shared" si="135"/>
        <v/>
      </c>
      <c r="I669" s="108" t="str">
        <f>IF(D669="","",VLOOKUP(D669,ENTRANTS!$A$1:$H$1000,2,0))</f>
        <v/>
      </c>
      <c r="J669" s="108" t="str">
        <f>IF(D669="","",VLOOKUP(D669,ENTRANTS!$A$1:$H$1000,3,0))</f>
        <v/>
      </c>
      <c r="K669" s="103" t="str">
        <f>IF(D669="","",LEFT(VLOOKUP(D669,ENTRANTS!$A$1:$H$1000,5,0),1))</f>
        <v/>
      </c>
      <c r="L669" s="103" t="str">
        <f>IF(D669="","",COUNTIF($K$2:K669,K669))</f>
        <v/>
      </c>
      <c r="M669" s="103" t="str">
        <f>IF(D669="","",VLOOKUP(D669,ENTRANTS!$A$1:$H$1000,4,0))</f>
        <v/>
      </c>
      <c r="N669" s="103" t="str">
        <f>IF(D669="","",COUNTIF($M$2:M669,M669))</f>
        <v/>
      </c>
      <c r="O669" s="108" t="str">
        <f>IF(D669="","",VLOOKUP(D669,ENTRANTS!$A$1:$H$1000,6,0))</f>
        <v/>
      </c>
      <c r="P669" s="86" t="str">
        <f t="shared" si="136"/>
        <v/>
      </c>
      <c r="Q669" s="31"/>
      <c r="R669" s="3" t="str">
        <f t="shared" si="137"/>
        <v/>
      </c>
      <c r="S669" s="4" t="str">
        <f>IF(D669="","",COUNTIF($R$2:R669,R669))</f>
        <v/>
      </c>
      <c r="T669" s="5" t="str">
        <f t="shared" si="141"/>
        <v/>
      </c>
      <c r="U669" s="35" t="str">
        <f>IF(AND(S669=4,K669="M",NOT(O669="Unattached")),SUMIF(R$2:R669,R669,L$2:L669),"")</f>
        <v/>
      </c>
      <c r="V669" s="5" t="str">
        <f t="shared" si="142"/>
        <v/>
      </c>
      <c r="W669" s="35" t="str">
        <f>IF(AND(S669=3,K669="F",NOT(O669="Unattached")),SUMIF(R$2:R669,R669,L$2:L669),"")</f>
        <v/>
      </c>
      <c r="X669" s="6" t="str">
        <f t="shared" si="133"/>
        <v/>
      </c>
      <c r="Y669" s="6" t="str">
        <f t="shared" si="138"/>
        <v/>
      </c>
      <c r="Z669" s="33" t="str">
        <f t="shared" si="134"/>
        <v xml:space="preserve"> </v>
      </c>
      <c r="AA669" s="33" t="str">
        <f>IF(K669="M",IF(S669&lt;&gt;4,"",VLOOKUP(CONCATENATE(R669," ",(S669-3)),$Z$2:AD669,5,0)),IF(S669&lt;&gt;3,"",VLOOKUP(CONCATENATE(R669," ",(S669-2)),$Z$2:AD669,5,0)))</f>
        <v/>
      </c>
      <c r="AB669" s="33" t="str">
        <f>IF(K669="M",IF(S669&lt;&gt;4,"",VLOOKUP(CONCATENATE(R669," ",(S669-2)),$Z$2:AD669,5,0)),IF(S669&lt;&gt;3,"",VLOOKUP(CONCATENATE(R669," ",(S669-1)),$Z$2:AD669,5,0)))</f>
        <v/>
      </c>
      <c r="AC669" s="33" t="str">
        <f>IF(K669="M",IF(S669&lt;&gt;4,"",VLOOKUP(CONCATENATE(R669," ",(S669-1)),$Z$2:AD669,5,0)),IF(S669&lt;&gt;3,"",VLOOKUP(CONCATENATE(R669," ",(S669)),$Z$2:AD669,5,0)))</f>
        <v/>
      </c>
      <c r="AD669" s="33" t="str">
        <f t="shared" si="139"/>
        <v/>
      </c>
    </row>
    <row r="670" spans="1:30" x14ac:dyDescent="0.25">
      <c r="A670" s="65" t="str">
        <f t="shared" si="131"/>
        <v/>
      </c>
      <c r="B670" s="65" t="str">
        <f t="shared" si="132"/>
        <v/>
      </c>
      <c r="C670" s="103">
        <v>669</v>
      </c>
      <c r="D670" s="99"/>
      <c r="E670" s="100">
        <f t="shared" si="140"/>
        <v>1</v>
      </c>
      <c r="F670" s="100"/>
      <c r="G670" s="100"/>
      <c r="H670" s="107" t="str">
        <f t="shared" si="135"/>
        <v/>
      </c>
      <c r="I670" s="108" t="str">
        <f>IF(D670="","",VLOOKUP(D670,ENTRANTS!$A$1:$H$1000,2,0))</f>
        <v/>
      </c>
      <c r="J670" s="108" t="str">
        <f>IF(D670="","",VLOOKUP(D670,ENTRANTS!$A$1:$H$1000,3,0))</f>
        <v/>
      </c>
      <c r="K670" s="103" t="str">
        <f>IF(D670="","",LEFT(VLOOKUP(D670,ENTRANTS!$A$1:$H$1000,5,0),1))</f>
        <v/>
      </c>
      <c r="L670" s="103" t="str">
        <f>IF(D670="","",COUNTIF($K$2:K670,K670))</f>
        <v/>
      </c>
      <c r="M670" s="103" t="str">
        <f>IF(D670="","",VLOOKUP(D670,ENTRANTS!$A$1:$H$1000,4,0))</f>
        <v/>
      </c>
      <c r="N670" s="103" t="str">
        <f>IF(D670="","",COUNTIF($M$2:M670,M670))</f>
        <v/>
      </c>
      <c r="O670" s="108" t="str">
        <f>IF(D670="","",VLOOKUP(D670,ENTRANTS!$A$1:$H$1000,6,0))</f>
        <v/>
      </c>
      <c r="P670" s="86" t="str">
        <f t="shared" si="136"/>
        <v/>
      </c>
      <c r="Q670" s="31"/>
      <c r="R670" s="3" t="str">
        <f t="shared" si="137"/>
        <v/>
      </c>
      <c r="S670" s="4" t="str">
        <f>IF(D670="","",COUNTIF($R$2:R670,R670))</f>
        <v/>
      </c>
      <c r="T670" s="5" t="str">
        <f t="shared" si="141"/>
        <v/>
      </c>
      <c r="U670" s="35" t="str">
        <f>IF(AND(S670=4,K670="M",NOT(O670="Unattached")),SUMIF(R$2:R670,R670,L$2:L670),"")</f>
        <v/>
      </c>
      <c r="V670" s="5" t="str">
        <f t="shared" si="142"/>
        <v/>
      </c>
      <c r="W670" s="35" t="str">
        <f>IF(AND(S670=3,K670="F",NOT(O670="Unattached")),SUMIF(R$2:R670,R670,L$2:L670),"")</f>
        <v/>
      </c>
      <c r="X670" s="6" t="str">
        <f t="shared" si="133"/>
        <v/>
      </c>
      <c r="Y670" s="6" t="str">
        <f t="shared" si="138"/>
        <v/>
      </c>
      <c r="Z670" s="33" t="str">
        <f t="shared" si="134"/>
        <v xml:space="preserve"> </v>
      </c>
      <c r="AA670" s="33" t="str">
        <f>IF(K670="M",IF(S670&lt;&gt;4,"",VLOOKUP(CONCATENATE(R670," ",(S670-3)),$Z$2:AD670,5,0)),IF(S670&lt;&gt;3,"",VLOOKUP(CONCATENATE(R670," ",(S670-2)),$Z$2:AD670,5,0)))</f>
        <v/>
      </c>
      <c r="AB670" s="33" t="str">
        <f>IF(K670="M",IF(S670&lt;&gt;4,"",VLOOKUP(CONCATENATE(R670," ",(S670-2)),$Z$2:AD670,5,0)),IF(S670&lt;&gt;3,"",VLOOKUP(CONCATENATE(R670," ",(S670-1)),$Z$2:AD670,5,0)))</f>
        <v/>
      </c>
      <c r="AC670" s="33" t="str">
        <f>IF(K670="M",IF(S670&lt;&gt;4,"",VLOOKUP(CONCATENATE(R670," ",(S670-1)),$Z$2:AD670,5,0)),IF(S670&lt;&gt;3,"",VLOOKUP(CONCATENATE(R670," ",(S670)),$Z$2:AD670,5,0)))</f>
        <v/>
      </c>
      <c r="AD670" s="33" t="str">
        <f t="shared" si="139"/>
        <v/>
      </c>
    </row>
    <row r="671" spans="1:30" x14ac:dyDescent="0.25">
      <c r="A671" s="65" t="str">
        <f t="shared" si="131"/>
        <v/>
      </c>
      <c r="B671" s="65" t="str">
        <f t="shared" si="132"/>
        <v/>
      </c>
      <c r="C671" s="103">
        <v>670</v>
      </c>
      <c r="D671" s="99"/>
      <c r="E671" s="100">
        <f t="shared" si="140"/>
        <v>1</v>
      </c>
      <c r="F671" s="100"/>
      <c r="G671" s="100"/>
      <c r="H671" s="107" t="str">
        <f t="shared" si="135"/>
        <v/>
      </c>
      <c r="I671" s="108" t="str">
        <f>IF(D671="","",VLOOKUP(D671,ENTRANTS!$A$1:$H$1000,2,0))</f>
        <v/>
      </c>
      <c r="J671" s="108" t="str">
        <f>IF(D671="","",VLOOKUP(D671,ENTRANTS!$A$1:$H$1000,3,0))</f>
        <v/>
      </c>
      <c r="K671" s="103" t="str">
        <f>IF(D671="","",LEFT(VLOOKUP(D671,ENTRANTS!$A$1:$H$1000,5,0),1))</f>
        <v/>
      </c>
      <c r="L671" s="103" t="str">
        <f>IF(D671="","",COUNTIF($K$2:K671,K671))</f>
        <v/>
      </c>
      <c r="M671" s="103" t="str">
        <f>IF(D671="","",VLOOKUP(D671,ENTRANTS!$A$1:$H$1000,4,0))</f>
        <v/>
      </c>
      <c r="N671" s="103" t="str">
        <f>IF(D671="","",COUNTIF($M$2:M671,M671))</f>
        <v/>
      </c>
      <c r="O671" s="108" t="str">
        <f>IF(D671="","",VLOOKUP(D671,ENTRANTS!$A$1:$H$1000,6,0))</f>
        <v/>
      </c>
      <c r="P671" s="86" t="str">
        <f t="shared" si="136"/>
        <v/>
      </c>
      <c r="Q671" s="31"/>
      <c r="R671" s="3" t="str">
        <f t="shared" si="137"/>
        <v/>
      </c>
      <c r="S671" s="4" t="str">
        <f>IF(D671="","",COUNTIF($R$2:R671,R671))</f>
        <v/>
      </c>
      <c r="T671" s="5" t="str">
        <f t="shared" si="141"/>
        <v/>
      </c>
      <c r="U671" s="35" t="str">
        <f>IF(AND(S671=4,K671="M",NOT(O671="Unattached")),SUMIF(R$2:R671,R671,L$2:L671),"")</f>
        <v/>
      </c>
      <c r="V671" s="5" t="str">
        <f t="shared" si="142"/>
        <v/>
      </c>
      <c r="W671" s="35" t="str">
        <f>IF(AND(S671=3,K671="F",NOT(O671="Unattached")),SUMIF(R$2:R671,R671,L$2:L671),"")</f>
        <v/>
      </c>
      <c r="X671" s="6" t="str">
        <f t="shared" si="133"/>
        <v/>
      </c>
      <c r="Y671" s="6" t="str">
        <f t="shared" si="138"/>
        <v/>
      </c>
      <c r="Z671" s="33" t="str">
        <f t="shared" si="134"/>
        <v xml:space="preserve"> </v>
      </c>
      <c r="AA671" s="33" t="str">
        <f>IF(K671="M",IF(S671&lt;&gt;4,"",VLOOKUP(CONCATENATE(R671," ",(S671-3)),$Z$2:AD671,5,0)),IF(S671&lt;&gt;3,"",VLOOKUP(CONCATENATE(R671," ",(S671-2)),$Z$2:AD671,5,0)))</f>
        <v/>
      </c>
      <c r="AB671" s="33" t="str">
        <f>IF(K671="M",IF(S671&lt;&gt;4,"",VLOOKUP(CONCATENATE(R671," ",(S671-2)),$Z$2:AD671,5,0)),IF(S671&lt;&gt;3,"",VLOOKUP(CONCATENATE(R671," ",(S671-1)),$Z$2:AD671,5,0)))</f>
        <v/>
      </c>
      <c r="AC671" s="33" t="str">
        <f>IF(K671="M",IF(S671&lt;&gt;4,"",VLOOKUP(CONCATENATE(R671," ",(S671-1)),$Z$2:AD671,5,0)),IF(S671&lt;&gt;3,"",VLOOKUP(CONCATENATE(R671," ",(S671)),$Z$2:AD671,5,0)))</f>
        <v/>
      </c>
      <c r="AD671" s="33" t="str">
        <f t="shared" si="139"/>
        <v/>
      </c>
    </row>
    <row r="672" spans="1:30" x14ac:dyDescent="0.25">
      <c r="A672" s="65" t="str">
        <f t="shared" si="131"/>
        <v/>
      </c>
      <c r="B672" s="65" t="str">
        <f t="shared" si="132"/>
        <v/>
      </c>
      <c r="C672" s="103">
        <v>671</v>
      </c>
      <c r="D672" s="99"/>
      <c r="E672" s="100">
        <f t="shared" si="140"/>
        <v>1</v>
      </c>
      <c r="F672" s="100"/>
      <c r="G672" s="100"/>
      <c r="H672" s="107" t="str">
        <f t="shared" si="135"/>
        <v/>
      </c>
      <c r="I672" s="108" t="str">
        <f>IF(D672="","",VLOOKUP(D672,ENTRANTS!$A$1:$H$1000,2,0))</f>
        <v/>
      </c>
      <c r="J672" s="108" t="str">
        <f>IF(D672="","",VLOOKUP(D672,ENTRANTS!$A$1:$H$1000,3,0))</f>
        <v/>
      </c>
      <c r="K672" s="103" t="str">
        <f>IF(D672="","",LEFT(VLOOKUP(D672,ENTRANTS!$A$1:$H$1000,5,0),1))</f>
        <v/>
      </c>
      <c r="L672" s="103" t="str">
        <f>IF(D672="","",COUNTIF($K$2:K672,K672))</f>
        <v/>
      </c>
      <c r="M672" s="103" t="str">
        <f>IF(D672="","",VLOOKUP(D672,ENTRANTS!$A$1:$H$1000,4,0))</f>
        <v/>
      </c>
      <c r="N672" s="103" t="str">
        <f>IF(D672="","",COUNTIF($M$2:M672,M672))</f>
        <v/>
      </c>
      <c r="O672" s="108" t="str">
        <f>IF(D672="","",VLOOKUP(D672,ENTRANTS!$A$1:$H$1000,6,0))</f>
        <v/>
      </c>
      <c r="P672" s="86" t="str">
        <f t="shared" si="136"/>
        <v/>
      </c>
      <c r="Q672" s="31"/>
      <c r="R672" s="3" t="str">
        <f t="shared" si="137"/>
        <v/>
      </c>
      <c r="S672" s="4" t="str">
        <f>IF(D672="","",COUNTIF($R$2:R672,R672))</f>
        <v/>
      </c>
      <c r="T672" s="5" t="str">
        <f t="shared" si="141"/>
        <v/>
      </c>
      <c r="U672" s="35" t="str">
        <f>IF(AND(S672=4,K672="M",NOT(O672="Unattached")),SUMIF(R$2:R672,R672,L$2:L672),"")</f>
        <v/>
      </c>
      <c r="V672" s="5" t="str">
        <f t="shared" si="142"/>
        <v/>
      </c>
      <c r="W672" s="35" t="str">
        <f>IF(AND(S672=3,K672="F",NOT(O672="Unattached")),SUMIF(R$2:R672,R672,L$2:L672),"")</f>
        <v/>
      </c>
      <c r="X672" s="6" t="str">
        <f t="shared" si="133"/>
        <v/>
      </c>
      <c r="Y672" s="6" t="str">
        <f t="shared" si="138"/>
        <v/>
      </c>
      <c r="Z672" s="33" t="str">
        <f t="shared" si="134"/>
        <v xml:space="preserve"> </v>
      </c>
      <c r="AA672" s="33" t="str">
        <f>IF(K672="M",IF(S672&lt;&gt;4,"",VLOOKUP(CONCATENATE(R672," ",(S672-3)),$Z$2:AD672,5,0)),IF(S672&lt;&gt;3,"",VLOOKUP(CONCATENATE(R672," ",(S672-2)),$Z$2:AD672,5,0)))</f>
        <v/>
      </c>
      <c r="AB672" s="33" t="str">
        <f>IF(K672="M",IF(S672&lt;&gt;4,"",VLOOKUP(CONCATENATE(R672," ",(S672-2)),$Z$2:AD672,5,0)),IF(S672&lt;&gt;3,"",VLOOKUP(CONCATENATE(R672," ",(S672-1)),$Z$2:AD672,5,0)))</f>
        <v/>
      </c>
      <c r="AC672" s="33" t="str">
        <f>IF(K672="M",IF(S672&lt;&gt;4,"",VLOOKUP(CONCATENATE(R672," ",(S672-1)),$Z$2:AD672,5,0)),IF(S672&lt;&gt;3,"",VLOOKUP(CONCATENATE(R672," ",(S672)),$Z$2:AD672,5,0)))</f>
        <v/>
      </c>
      <c r="AD672" s="33" t="str">
        <f t="shared" si="139"/>
        <v/>
      </c>
    </row>
    <row r="673" spans="1:30" x14ac:dyDescent="0.25">
      <c r="A673" s="65" t="str">
        <f t="shared" si="131"/>
        <v/>
      </c>
      <c r="B673" s="65" t="str">
        <f t="shared" si="132"/>
        <v/>
      </c>
      <c r="C673" s="103">
        <v>672</v>
      </c>
      <c r="D673" s="99"/>
      <c r="E673" s="100">
        <f t="shared" si="140"/>
        <v>1</v>
      </c>
      <c r="F673" s="100"/>
      <c r="G673" s="100"/>
      <c r="H673" s="107" t="str">
        <f t="shared" si="135"/>
        <v/>
      </c>
      <c r="I673" s="108" t="str">
        <f>IF(D673="","",VLOOKUP(D673,ENTRANTS!$A$1:$H$1000,2,0))</f>
        <v/>
      </c>
      <c r="J673" s="108" t="str">
        <f>IF(D673="","",VLOOKUP(D673,ENTRANTS!$A$1:$H$1000,3,0))</f>
        <v/>
      </c>
      <c r="K673" s="103" t="str">
        <f>IF(D673="","",LEFT(VLOOKUP(D673,ENTRANTS!$A$1:$H$1000,5,0),1))</f>
        <v/>
      </c>
      <c r="L673" s="103" t="str">
        <f>IF(D673="","",COUNTIF($K$2:K673,K673))</f>
        <v/>
      </c>
      <c r="M673" s="103" t="str">
        <f>IF(D673="","",VLOOKUP(D673,ENTRANTS!$A$1:$H$1000,4,0))</f>
        <v/>
      </c>
      <c r="N673" s="103" t="str">
        <f>IF(D673="","",COUNTIF($M$2:M673,M673))</f>
        <v/>
      </c>
      <c r="O673" s="108" t="str">
        <f>IF(D673="","",VLOOKUP(D673,ENTRANTS!$A$1:$H$1000,6,0))</f>
        <v/>
      </c>
      <c r="P673" s="86" t="str">
        <f t="shared" si="136"/>
        <v/>
      </c>
      <c r="Q673" s="31"/>
      <c r="R673" s="3" t="str">
        <f t="shared" si="137"/>
        <v/>
      </c>
      <c r="S673" s="4" t="str">
        <f>IF(D673="","",COUNTIF($R$2:R673,R673))</f>
        <v/>
      </c>
      <c r="T673" s="5" t="str">
        <f t="shared" si="141"/>
        <v/>
      </c>
      <c r="U673" s="35" t="str">
        <f>IF(AND(S673=4,K673="M",NOT(O673="Unattached")),SUMIF(R$2:R673,R673,L$2:L673),"")</f>
        <v/>
      </c>
      <c r="V673" s="5" t="str">
        <f t="shared" si="142"/>
        <v/>
      </c>
      <c r="W673" s="35" t="str">
        <f>IF(AND(S673=3,K673="F",NOT(O673="Unattached")),SUMIF(R$2:R673,R673,L$2:L673),"")</f>
        <v/>
      </c>
      <c r="X673" s="6" t="str">
        <f t="shared" si="133"/>
        <v/>
      </c>
      <c r="Y673" s="6" t="str">
        <f t="shared" si="138"/>
        <v/>
      </c>
      <c r="Z673" s="33" t="str">
        <f t="shared" si="134"/>
        <v xml:space="preserve"> </v>
      </c>
      <c r="AA673" s="33" t="str">
        <f>IF(K673="M",IF(S673&lt;&gt;4,"",VLOOKUP(CONCATENATE(R673," ",(S673-3)),$Z$2:AD673,5,0)),IF(S673&lt;&gt;3,"",VLOOKUP(CONCATENATE(R673," ",(S673-2)),$Z$2:AD673,5,0)))</f>
        <v/>
      </c>
      <c r="AB673" s="33" t="str">
        <f>IF(K673="M",IF(S673&lt;&gt;4,"",VLOOKUP(CONCATENATE(R673," ",(S673-2)),$Z$2:AD673,5,0)),IF(S673&lt;&gt;3,"",VLOOKUP(CONCATENATE(R673," ",(S673-1)),$Z$2:AD673,5,0)))</f>
        <v/>
      </c>
      <c r="AC673" s="33" t="str">
        <f>IF(K673="M",IF(S673&lt;&gt;4,"",VLOOKUP(CONCATENATE(R673," ",(S673-1)),$Z$2:AD673,5,0)),IF(S673&lt;&gt;3,"",VLOOKUP(CONCATENATE(R673," ",(S673)),$Z$2:AD673,5,0)))</f>
        <v/>
      </c>
      <c r="AD673" s="33" t="str">
        <f t="shared" si="139"/>
        <v/>
      </c>
    </row>
    <row r="674" spans="1:30" x14ac:dyDescent="0.25">
      <c r="A674" s="65" t="str">
        <f t="shared" si="131"/>
        <v/>
      </c>
      <c r="B674" s="65" t="str">
        <f t="shared" si="132"/>
        <v/>
      </c>
      <c r="C674" s="103">
        <v>673</v>
      </c>
      <c r="D674" s="99"/>
      <c r="E674" s="100">
        <f t="shared" si="140"/>
        <v>1</v>
      </c>
      <c r="F674" s="100"/>
      <c r="G674" s="100"/>
      <c r="H674" s="107" t="str">
        <f t="shared" si="135"/>
        <v/>
      </c>
      <c r="I674" s="108" t="str">
        <f>IF(D674="","",VLOOKUP(D674,ENTRANTS!$A$1:$H$1000,2,0))</f>
        <v/>
      </c>
      <c r="J674" s="108" t="str">
        <f>IF(D674="","",VLOOKUP(D674,ENTRANTS!$A$1:$H$1000,3,0))</f>
        <v/>
      </c>
      <c r="K674" s="103" t="str">
        <f>IF(D674="","",LEFT(VLOOKUP(D674,ENTRANTS!$A$1:$H$1000,5,0),1))</f>
        <v/>
      </c>
      <c r="L674" s="103" t="str">
        <f>IF(D674="","",COUNTIF($K$2:K674,K674))</f>
        <v/>
      </c>
      <c r="M674" s="103" t="str">
        <f>IF(D674="","",VLOOKUP(D674,ENTRANTS!$A$1:$H$1000,4,0))</f>
        <v/>
      </c>
      <c r="N674" s="103" t="str">
        <f>IF(D674="","",COUNTIF($M$2:M674,M674))</f>
        <v/>
      </c>
      <c r="O674" s="108" t="str">
        <f>IF(D674="","",VLOOKUP(D674,ENTRANTS!$A$1:$H$1000,6,0))</f>
        <v/>
      </c>
      <c r="P674" s="86" t="str">
        <f t="shared" si="136"/>
        <v/>
      </c>
      <c r="Q674" s="31"/>
      <c r="R674" s="3" t="str">
        <f t="shared" si="137"/>
        <v/>
      </c>
      <c r="S674" s="4" t="str">
        <f>IF(D674="","",COUNTIF($R$2:R674,R674))</f>
        <v/>
      </c>
      <c r="T674" s="5" t="str">
        <f t="shared" si="141"/>
        <v/>
      </c>
      <c r="U674" s="35" t="str">
        <f>IF(AND(S674=4,K674="M",NOT(O674="Unattached")),SUMIF(R$2:R674,R674,L$2:L674),"")</f>
        <v/>
      </c>
      <c r="V674" s="5" t="str">
        <f t="shared" si="142"/>
        <v/>
      </c>
      <c r="W674" s="35" t="str">
        <f>IF(AND(S674=3,K674="F",NOT(O674="Unattached")),SUMIF(R$2:R674,R674,L$2:L674),"")</f>
        <v/>
      </c>
      <c r="X674" s="6" t="str">
        <f t="shared" si="133"/>
        <v/>
      </c>
      <c r="Y674" s="6" t="str">
        <f t="shared" si="138"/>
        <v/>
      </c>
      <c r="Z674" s="33" t="str">
        <f t="shared" si="134"/>
        <v xml:space="preserve"> </v>
      </c>
      <c r="AA674" s="33" t="str">
        <f>IF(K674="M",IF(S674&lt;&gt;4,"",VLOOKUP(CONCATENATE(R674," ",(S674-3)),$Z$2:AD674,5,0)),IF(S674&lt;&gt;3,"",VLOOKUP(CONCATENATE(R674," ",(S674-2)),$Z$2:AD674,5,0)))</f>
        <v/>
      </c>
      <c r="AB674" s="33" t="str">
        <f>IF(K674="M",IF(S674&lt;&gt;4,"",VLOOKUP(CONCATENATE(R674," ",(S674-2)),$Z$2:AD674,5,0)),IF(S674&lt;&gt;3,"",VLOOKUP(CONCATENATE(R674," ",(S674-1)),$Z$2:AD674,5,0)))</f>
        <v/>
      </c>
      <c r="AC674" s="33" t="str">
        <f>IF(K674="M",IF(S674&lt;&gt;4,"",VLOOKUP(CONCATENATE(R674," ",(S674-1)),$Z$2:AD674,5,0)),IF(S674&lt;&gt;3,"",VLOOKUP(CONCATENATE(R674," ",(S674)),$Z$2:AD674,5,0)))</f>
        <v/>
      </c>
      <c r="AD674" s="33" t="str">
        <f t="shared" si="139"/>
        <v/>
      </c>
    </row>
    <row r="675" spans="1:30" x14ac:dyDescent="0.25">
      <c r="A675" s="65" t="str">
        <f t="shared" si="131"/>
        <v/>
      </c>
      <c r="B675" s="65" t="str">
        <f t="shared" si="132"/>
        <v/>
      </c>
      <c r="C675" s="103">
        <v>674</v>
      </c>
      <c r="D675" s="99"/>
      <c r="E675" s="100">
        <f t="shared" si="140"/>
        <v>1</v>
      </c>
      <c r="F675" s="100"/>
      <c r="G675" s="100"/>
      <c r="H675" s="107" t="str">
        <f t="shared" si="135"/>
        <v/>
      </c>
      <c r="I675" s="108" t="str">
        <f>IF(D675="","",VLOOKUP(D675,ENTRANTS!$A$1:$H$1000,2,0))</f>
        <v/>
      </c>
      <c r="J675" s="108" t="str">
        <f>IF(D675="","",VLOOKUP(D675,ENTRANTS!$A$1:$H$1000,3,0))</f>
        <v/>
      </c>
      <c r="K675" s="103" t="str">
        <f>IF(D675="","",LEFT(VLOOKUP(D675,ENTRANTS!$A$1:$H$1000,5,0),1))</f>
        <v/>
      </c>
      <c r="L675" s="103" t="str">
        <f>IF(D675="","",COUNTIF($K$2:K675,K675))</f>
        <v/>
      </c>
      <c r="M675" s="103" t="str">
        <f>IF(D675="","",VLOOKUP(D675,ENTRANTS!$A$1:$H$1000,4,0))</f>
        <v/>
      </c>
      <c r="N675" s="103" t="str">
        <f>IF(D675="","",COUNTIF($M$2:M675,M675))</f>
        <v/>
      </c>
      <c r="O675" s="108" t="str">
        <f>IF(D675="","",VLOOKUP(D675,ENTRANTS!$A$1:$H$1000,6,0))</f>
        <v/>
      </c>
      <c r="P675" s="86" t="str">
        <f t="shared" si="136"/>
        <v/>
      </c>
      <c r="Q675" s="31"/>
      <c r="R675" s="3" t="str">
        <f t="shared" si="137"/>
        <v/>
      </c>
      <c r="S675" s="4" t="str">
        <f>IF(D675="","",COUNTIF($R$2:R675,R675))</f>
        <v/>
      </c>
      <c r="T675" s="5" t="str">
        <f t="shared" si="141"/>
        <v/>
      </c>
      <c r="U675" s="35" t="str">
        <f>IF(AND(S675=4,K675="M",NOT(O675="Unattached")),SUMIF(R$2:R675,R675,L$2:L675),"")</f>
        <v/>
      </c>
      <c r="V675" s="5" t="str">
        <f t="shared" si="142"/>
        <v/>
      </c>
      <c r="W675" s="35" t="str">
        <f>IF(AND(S675=3,K675="F",NOT(O675="Unattached")),SUMIF(R$2:R675,R675,L$2:L675),"")</f>
        <v/>
      </c>
      <c r="X675" s="6" t="str">
        <f t="shared" si="133"/>
        <v/>
      </c>
      <c r="Y675" s="6" t="str">
        <f t="shared" si="138"/>
        <v/>
      </c>
      <c r="Z675" s="33" t="str">
        <f t="shared" si="134"/>
        <v xml:space="preserve"> </v>
      </c>
      <c r="AA675" s="33" t="str">
        <f>IF(K675="M",IF(S675&lt;&gt;4,"",VLOOKUP(CONCATENATE(R675," ",(S675-3)),$Z$2:AD675,5,0)),IF(S675&lt;&gt;3,"",VLOOKUP(CONCATENATE(R675," ",(S675-2)),$Z$2:AD675,5,0)))</f>
        <v/>
      </c>
      <c r="AB675" s="33" t="str">
        <f>IF(K675="M",IF(S675&lt;&gt;4,"",VLOOKUP(CONCATENATE(R675," ",(S675-2)),$Z$2:AD675,5,0)),IF(S675&lt;&gt;3,"",VLOOKUP(CONCATENATE(R675," ",(S675-1)),$Z$2:AD675,5,0)))</f>
        <v/>
      </c>
      <c r="AC675" s="33" t="str">
        <f>IF(K675="M",IF(S675&lt;&gt;4,"",VLOOKUP(CONCATENATE(R675," ",(S675-1)),$Z$2:AD675,5,0)),IF(S675&lt;&gt;3,"",VLOOKUP(CONCATENATE(R675," ",(S675)),$Z$2:AD675,5,0)))</f>
        <v/>
      </c>
      <c r="AD675" s="33" t="str">
        <f t="shared" si="139"/>
        <v/>
      </c>
    </row>
    <row r="676" spans="1:30" x14ac:dyDescent="0.25">
      <c r="A676" s="65" t="str">
        <f t="shared" si="131"/>
        <v/>
      </c>
      <c r="B676" s="65" t="str">
        <f t="shared" si="132"/>
        <v/>
      </c>
      <c r="C676" s="103">
        <v>675</v>
      </c>
      <c r="D676" s="99"/>
      <c r="E676" s="100">
        <f t="shared" si="140"/>
        <v>1</v>
      </c>
      <c r="F676" s="100"/>
      <c r="G676" s="100"/>
      <c r="H676" s="107" t="str">
        <f t="shared" si="135"/>
        <v/>
      </c>
      <c r="I676" s="108" t="str">
        <f>IF(D676="","",VLOOKUP(D676,ENTRANTS!$A$1:$H$1000,2,0))</f>
        <v/>
      </c>
      <c r="J676" s="108" t="str">
        <f>IF(D676="","",VLOOKUP(D676,ENTRANTS!$A$1:$H$1000,3,0))</f>
        <v/>
      </c>
      <c r="K676" s="103" t="str">
        <f>IF(D676="","",LEFT(VLOOKUP(D676,ENTRANTS!$A$1:$H$1000,5,0),1))</f>
        <v/>
      </c>
      <c r="L676" s="103" t="str">
        <f>IF(D676="","",COUNTIF($K$2:K676,K676))</f>
        <v/>
      </c>
      <c r="M676" s="103" t="str">
        <f>IF(D676="","",VLOOKUP(D676,ENTRANTS!$A$1:$H$1000,4,0))</f>
        <v/>
      </c>
      <c r="N676" s="103" t="str">
        <f>IF(D676="","",COUNTIF($M$2:M676,M676))</f>
        <v/>
      </c>
      <c r="O676" s="108" t="str">
        <f>IF(D676="","",VLOOKUP(D676,ENTRANTS!$A$1:$H$1000,6,0))</f>
        <v/>
      </c>
      <c r="P676" s="86" t="str">
        <f t="shared" si="136"/>
        <v/>
      </c>
      <c r="Q676" s="31"/>
      <c r="R676" s="3" t="str">
        <f t="shared" si="137"/>
        <v/>
      </c>
      <c r="S676" s="4" t="str">
        <f>IF(D676="","",COUNTIF($R$2:R676,R676))</f>
        <v/>
      </c>
      <c r="T676" s="5" t="str">
        <f t="shared" si="141"/>
        <v/>
      </c>
      <c r="U676" s="35" t="str">
        <f>IF(AND(S676=4,K676="M",NOT(O676="Unattached")),SUMIF(R$2:R676,R676,L$2:L676),"")</f>
        <v/>
      </c>
      <c r="V676" s="5" t="str">
        <f t="shared" si="142"/>
        <v/>
      </c>
      <c r="W676" s="35" t="str">
        <f>IF(AND(S676=3,K676="F",NOT(O676="Unattached")),SUMIF(R$2:R676,R676,L$2:L676),"")</f>
        <v/>
      </c>
      <c r="X676" s="6" t="str">
        <f t="shared" si="133"/>
        <v/>
      </c>
      <c r="Y676" s="6" t="str">
        <f t="shared" si="138"/>
        <v/>
      </c>
      <c r="Z676" s="33" t="str">
        <f t="shared" si="134"/>
        <v xml:space="preserve"> </v>
      </c>
      <c r="AA676" s="33" t="str">
        <f>IF(K676="M",IF(S676&lt;&gt;4,"",VLOOKUP(CONCATENATE(R676," ",(S676-3)),$Z$2:AD676,5,0)),IF(S676&lt;&gt;3,"",VLOOKUP(CONCATENATE(R676," ",(S676-2)),$Z$2:AD676,5,0)))</f>
        <v/>
      </c>
      <c r="AB676" s="33" t="str">
        <f>IF(K676="M",IF(S676&lt;&gt;4,"",VLOOKUP(CONCATENATE(R676," ",(S676-2)),$Z$2:AD676,5,0)),IF(S676&lt;&gt;3,"",VLOOKUP(CONCATENATE(R676," ",(S676-1)),$Z$2:AD676,5,0)))</f>
        <v/>
      </c>
      <c r="AC676" s="33" t="str">
        <f>IF(K676="M",IF(S676&lt;&gt;4,"",VLOOKUP(CONCATENATE(R676," ",(S676-1)),$Z$2:AD676,5,0)),IF(S676&lt;&gt;3,"",VLOOKUP(CONCATENATE(R676," ",(S676)),$Z$2:AD676,5,0)))</f>
        <v/>
      </c>
      <c r="AD676" s="33" t="str">
        <f t="shared" si="139"/>
        <v/>
      </c>
    </row>
    <row r="677" spans="1:30" x14ac:dyDescent="0.25">
      <c r="A677" s="65" t="str">
        <f t="shared" si="131"/>
        <v/>
      </c>
      <c r="B677" s="65" t="str">
        <f t="shared" si="132"/>
        <v/>
      </c>
      <c r="C677" s="103">
        <v>676</v>
      </c>
      <c r="D677" s="99"/>
      <c r="E677" s="100">
        <f t="shared" si="140"/>
        <v>1</v>
      </c>
      <c r="F677" s="100"/>
      <c r="G677" s="100"/>
      <c r="H677" s="107" t="str">
        <f t="shared" si="135"/>
        <v/>
      </c>
      <c r="I677" s="108" t="str">
        <f>IF(D677="","",VLOOKUP(D677,ENTRANTS!$A$1:$H$1000,2,0))</f>
        <v/>
      </c>
      <c r="J677" s="108" t="str">
        <f>IF(D677="","",VLOOKUP(D677,ENTRANTS!$A$1:$H$1000,3,0))</f>
        <v/>
      </c>
      <c r="K677" s="103" t="str">
        <f>IF(D677="","",LEFT(VLOOKUP(D677,ENTRANTS!$A$1:$H$1000,5,0),1))</f>
        <v/>
      </c>
      <c r="L677" s="103" t="str">
        <f>IF(D677="","",COUNTIF($K$2:K677,K677))</f>
        <v/>
      </c>
      <c r="M677" s="103" t="str">
        <f>IF(D677="","",VLOOKUP(D677,ENTRANTS!$A$1:$H$1000,4,0))</f>
        <v/>
      </c>
      <c r="N677" s="103" t="str">
        <f>IF(D677="","",COUNTIF($M$2:M677,M677))</f>
        <v/>
      </c>
      <c r="O677" s="108" t="str">
        <f>IF(D677="","",VLOOKUP(D677,ENTRANTS!$A$1:$H$1000,6,0))</f>
        <v/>
      </c>
      <c r="P677" s="86" t="str">
        <f t="shared" si="136"/>
        <v/>
      </c>
      <c r="Q677" s="31"/>
      <c r="R677" s="3" t="str">
        <f t="shared" si="137"/>
        <v/>
      </c>
      <c r="S677" s="4" t="str">
        <f>IF(D677="","",COUNTIF($R$2:R677,R677))</f>
        <v/>
      </c>
      <c r="T677" s="5" t="str">
        <f t="shared" si="141"/>
        <v/>
      </c>
      <c r="U677" s="35" t="str">
        <f>IF(AND(S677=4,K677="M",NOT(O677="Unattached")),SUMIF(R$2:R677,R677,L$2:L677),"")</f>
        <v/>
      </c>
      <c r="V677" s="5" t="str">
        <f t="shared" si="142"/>
        <v/>
      </c>
      <c r="W677" s="35" t="str">
        <f>IF(AND(S677=3,K677="F",NOT(O677="Unattached")),SUMIF(R$2:R677,R677,L$2:L677),"")</f>
        <v/>
      </c>
      <c r="X677" s="6" t="str">
        <f t="shared" si="133"/>
        <v/>
      </c>
      <c r="Y677" s="6" t="str">
        <f t="shared" si="138"/>
        <v/>
      </c>
      <c r="Z677" s="33" t="str">
        <f t="shared" si="134"/>
        <v xml:space="preserve"> </v>
      </c>
      <c r="AA677" s="33" t="str">
        <f>IF(K677="M",IF(S677&lt;&gt;4,"",VLOOKUP(CONCATENATE(R677," ",(S677-3)),$Z$2:AD677,5,0)),IF(S677&lt;&gt;3,"",VLOOKUP(CONCATENATE(R677," ",(S677-2)),$Z$2:AD677,5,0)))</f>
        <v/>
      </c>
      <c r="AB677" s="33" t="str">
        <f>IF(K677="M",IF(S677&lt;&gt;4,"",VLOOKUP(CONCATENATE(R677," ",(S677-2)),$Z$2:AD677,5,0)),IF(S677&lt;&gt;3,"",VLOOKUP(CONCATENATE(R677," ",(S677-1)),$Z$2:AD677,5,0)))</f>
        <v/>
      </c>
      <c r="AC677" s="33" t="str">
        <f>IF(K677="M",IF(S677&lt;&gt;4,"",VLOOKUP(CONCATENATE(R677," ",(S677-1)),$Z$2:AD677,5,0)),IF(S677&lt;&gt;3,"",VLOOKUP(CONCATENATE(R677," ",(S677)),$Z$2:AD677,5,0)))</f>
        <v/>
      </c>
      <c r="AD677" s="33" t="str">
        <f t="shared" si="139"/>
        <v/>
      </c>
    </row>
    <row r="678" spans="1:30" x14ac:dyDescent="0.25">
      <c r="A678" s="65" t="str">
        <f t="shared" si="131"/>
        <v/>
      </c>
      <c r="B678" s="65" t="str">
        <f t="shared" si="132"/>
        <v/>
      </c>
      <c r="C678" s="103">
        <v>677</v>
      </c>
      <c r="D678" s="99"/>
      <c r="E678" s="100">
        <f t="shared" si="140"/>
        <v>1</v>
      </c>
      <c r="F678" s="100"/>
      <c r="G678" s="100"/>
      <c r="H678" s="107" t="str">
        <f t="shared" si="135"/>
        <v/>
      </c>
      <c r="I678" s="108" t="str">
        <f>IF(D678="","",VLOOKUP(D678,ENTRANTS!$A$1:$H$1000,2,0))</f>
        <v/>
      </c>
      <c r="J678" s="108" t="str">
        <f>IF(D678="","",VLOOKUP(D678,ENTRANTS!$A$1:$H$1000,3,0))</f>
        <v/>
      </c>
      <c r="K678" s="103" t="str">
        <f>IF(D678="","",LEFT(VLOOKUP(D678,ENTRANTS!$A$1:$H$1000,5,0),1))</f>
        <v/>
      </c>
      <c r="L678" s="103" t="str">
        <f>IF(D678="","",COUNTIF($K$2:K678,K678))</f>
        <v/>
      </c>
      <c r="M678" s="103" t="str">
        <f>IF(D678="","",VLOOKUP(D678,ENTRANTS!$A$1:$H$1000,4,0))</f>
        <v/>
      </c>
      <c r="N678" s="103" t="str">
        <f>IF(D678="","",COUNTIF($M$2:M678,M678))</f>
        <v/>
      </c>
      <c r="O678" s="108" t="str">
        <f>IF(D678="","",VLOOKUP(D678,ENTRANTS!$A$1:$H$1000,6,0))</f>
        <v/>
      </c>
      <c r="P678" s="86" t="str">
        <f t="shared" si="136"/>
        <v/>
      </c>
      <c r="Q678" s="31"/>
      <c r="R678" s="3" t="str">
        <f t="shared" si="137"/>
        <v/>
      </c>
      <c r="S678" s="4" t="str">
        <f>IF(D678="","",COUNTIF($R$2:R678,R678))</f>
        <v/>
      </c>
      <c r="T678" s="5" t="str">
        <f t="shared" si="141"/>
        <v/>
      </c>
      <c r="U678" s="35" t="str">
        <f>IF(AND(S678=4,K678="M",NOT(O678="Unattached")),SUMIF(R$2:R678,R678,L$2:L678),"")</f>
        <v/>
      </c>
      <c r="V678" s="5" t="str">
        <f t="shared" si="142"/>
        <v/>
      </c>
      <c r="W678" s="35" t="str">
        <f>IF(AND(S678=3,K678="F",NOT(O678="Unattached")),SUMIF(R$2:R678,R678,L$2:L678),"")</f>
        <v/>
      </c>
      <c r="X678" s="6" t="str">
        <f t="shared" si="133"/>
        <v/>
      </c>
      <c r="Y678" s="6" t="str">
        <f t="shared" si="138"/>
        <v/>
      </c>
      <c r="Z678" s="33" t="str">
        <f t="shared" si="134"/>
        <v xml:space="preserve"> </v>
      </c>
      <c r="AA678" s="33" t="str">
        <f>IF(K678="M",IF(S678&lt;&gt;4,"",VLOOKUP(CONCATENATE(R678," ",(S678-3)),$Z$2:AD678,5,0)),IF(S678&lt;&gt;3,"",VLOOKUP(CONCATENATE(R678," ",(S678-2)),$Z$2:AD678,5,0)))</f>
        <v/>
      </c>
      <c r="AB678" s="33" t="str">
        <f>IF(K678="M",IF(S678&lt;&gt;4,"",VLOOKUP(CONCATENATE(R678," ",(S678-2)),$Z$2:AD678,5,0)),IF(S678&lt;&gt;3,"",VLOOKUP(CONCATENATE(R678," ",(S678-1)),$Z$2:AD678,5,0)))</f>
        <v/>
      </c>
      <c r="AC678" s="33" t="str">
        <f>IF(K678="M",IF(S678&lt;&gt;4,"",VLOOKUP(CONCATENATE(R678," ",(S678-1)),$Z$2:AD678,5,0)),IF(S678&lt;&gt;3,"",VLOOKUP(CONCATENATE(R678," ",(S678)),$Z$2:AD678,5,0)))</f>
        <v/>
      </c>
      <c r="AD678" s="33" t="str">
        <f t="shared" si="139"/>
        <v/>
      </c>
    </row>
    <row r="679" spans="1:30" x14ac:dyDescent="0.25">
      <c r="A679" s="65" t="str">
        <f t="shared" si="131"/>
        <v/>
      </c>
      <c r="B679" s="65" t="str">
        <f t="shared" si="132"/>
        <v/>
      </c>
      <c r="C679" s="103">
        <v>678</v>
      </c>
      <c r="D679" s="99"/>
      <c r="E679" s="100">
        <f t="shared" si="140"/>
        <v>1</v>
      </c>
      <c r="F679" s="100"/>
      <c r="G679" s="100"/>
      <c r="H679" s="107" t="str">
        <f t="shared" si="135"/>
        <v/>
      </c>
      <c r="I679" s="108" t="str">
        <f>IF(D679="","",VLOOKUP(D679,ENTRANTS!$A$1:$H$1000,2,0))</f>
        <v/>
      </c>
      <c r="J679" s="108" t="str">
        <f>IF(D679="","",VLOOKUP(D679,ENTRANTS!$A$1:$H$1000,3,0))</f>
        <v/>
      </c>
      <c r="K679" s="103" t="str">
        <f>IF(D679="","",LEFT(VLOOKUP(D679,ENTRANTS!$A$1:$H$1000,5,0),1))</f>
        <v/>
      </c>
      <c r="L679" s="103" t="str">
        <f>IF(D679="","",COUNTIF($K$2:K679,K679))</f>
        <v/>
      </c>
      <c r="M679" s="103" t="str">
        <f>IF(D679="","",VLOOKUP(D679,ENTRANTS!$A$1:$H$1000,4,0))</f>
        <v/>
      </c>
      <c r="N679" s="103" t="str">
        <f>IF(D679="","",COUNTIF($M$2:M679,M679))</f>
        <v/>
      </c>
      <c r="O679" s="108" t="str">
        <f>IF(D679="","",VLOOKUP(D679,ENTRANTS!$A$1:$H$1000,6,0))</f>
        <v/>
      </c>
      <c r="P679" s="86" t="str">
        <f t="shared" si="136"/>
        <v/>
      </c>
      <c r="Q679" s="31"/>
      <c r="R679" s="3" t="str">
        <f t="shared" si="137"/>
        <v/>
      </c>
      <c r="S679" s="4" t="str">
        <f>IF(D679="","",COUNTIF($R$2:R679,R679))</f>
        <v/>
      </c>
      <c r="T679" s="5" t="str">
        <f t="shared" si="141"/>
        <v/>
      </c>
      <c r="U679" s="35" t="str">
        <f>IF(AND(S679=4,K679="M",NOT(O679="Unattached")),SUMIF(R$2:R679,R679,L$2:L679),"")</f>
        <v/>
      </c>
      <c r="V679" s="5" t="str">
        <f t="shared" si="142"/>
        <v/>
      </c>
      <c r="W679" s="35" t="str">
        <f>IF(AND(S679=3,K679="F",NOT(O679="Unattached")),SUMIF(R$2:R679,R679,L$2:L679),"")</f>
        <v/>
      </c>
      <c r="X679" s="6" t="str">
        <f t="shared" si="133"/>
        <v/>
      </c>
      <c r="Y679" s="6" t="str">
        <f t="shared" si="138"/>
        <v/>
      </c>
      <c r="Z679" s="33" t="str">
        <f t="shared" si="134"/>
        <v xml:space="preserve"> </v>
      </c>
      <c r="AA679" s="33" t="str">
        <f>IF(K679="M",IF(S679&lt;&gt;4,"",VLOOKUP(CONCATENATE(R679," ",(S679-3)),$Z$2:AD679,5,0)),IF(S679&lt;&gt;3,"",VLOOKUP(CONCATENATE(R679," ",(S679-2)),$Z$2:AD679,5,0)))</f>
        <v/>
      </c>
      <c r="AB679" s="33" t="str">
        <f>IF(K679="M",IF(S679&lt;&gt;4,"",VLOOKUP(CONCATENATE(R679," ",(S679-2)),$Z$2:AD679,5,0)),IF(S679&lt;&gt;3,"",VLOOKUP(CONCATENATE(R679," ",(S679-1)),$Z$2:AD679,5,0)))</f>
        <v/>
      </c>
      <c r="AC679" s="33" t="str">
        <f>IF(K679="M",IF(S679&lt;&gt;4,"",VLOOKUP(CONCATENATE(R679," ",(S679-1)),$Z$2:AD679,5,0)),IF(S679&lt;&gt;3,"",VLOOKUP(CONCATENATE(R679," ",(S679)),$Z$2:AD679,5,0)))</f>
        <v/>
      </c>
      <c r="AD679" s="33" t="str">
        <f t="shared" si="139"/>
        <v/>
      </c>
    </row>
    <row r="680" spans="1:30" x14ac:dyDescent="0.25">
      <c r="A680" s="65" t="str">
        <f t="shared" si="131"/>
        <v/>
      </c>
      <c r="B680" s="65" t="str">
        <f t="shared" si="132"/>
        <v/>
      </c>
      <c r="C680" s="103">
        <v>679</v>
      </c>
      <c r="D680" s="99"/>
      <c r="E680" s="100">
        <f t="shared" si="140"/>
        <v>1</v>
      </c>
      <c r="F680" s="100"/>
      <c r="G680" s="100"/>
      <c r="H680" s="107" t="str">
        <f t="shared" si="135"/>
        <v/>
      </c>
      <c r="I680" s="108" t="str">
        <f>IF(D680="","",VLOOKUP(D680,ENTRANTS!$A$1:$H$1000,2,0))</f>
        <v/>
      </c>
      <c r="J680" s="108" t="str">
        <f>IF(D680="","",VLOOKUP(D680,ENTRANTS!$A$1:$H$1000,3,0))</f>
        <v/>
      </c>
      <c r="K680" s="103" t="str">
        <f>IF(D680="","",LEFT(VLOOKUP(D680,ENTRANTS!$A$1:$H$1000,5,0),1))</f>
        <v/>
      </c>
      <c r="L680" s="103" t="str">
        <f>IF(D680="","",COUNTIF($K$2:K680,K680))</f>
        <v/>
      </c>
      <c r="M680" s="103" t="str">
        <f>IF(D680="","",VLOOKUP(D680,ENTRANTS!$A$1:$H$1000,4,0))</f>
        <v/>
      </c>
      <c r="N680" s="103" t="str">
        <f>IF(D680="","",COUNTIF($M$2:M680,M680))</f>
        <v/>
      </c>
      <c r="O680" s="108" t="str">
        <f>IF(D680="","",VLOOKUP(D680,ENTRANTS!$A$1:$H$1000,6,0))</f>
        <v/>
      </c>
      <c r="P680" s="86" t="str">
        <f t="shared" si="136"/>
        <v/>
      </c>
      <c r="Q680" s="31"/>
      <c r="R680" s="3" t="str">
        <f t="shared" si="137"/>
        <v/>
      </c>
      <c r="S680" s="4" t="str">
        <f>IF(D680="","",COUNTIF($R$2:R680,R680))</f>
        <v/>
      </c>
      <c r="T680" s="5" t="str">
        <f t="shared" si="141"/>
        <v/>
      </c>
      <c r="U680" s="35" t="str">
        <f>IF(AND(S680=4,K680="M",NOT(O680="Unattached")),SUMIF(R$2:R680,R680,L$2:L680),"")</f>
        <v/>
      </c>
      <c r="V680" s="5" t="str">
        <f t="shared" si="142"/>
        <v/>
      </c>
      <c r="W680" s="35" t="str">
        <f>IF(AND(S680=3,K680="F",NOT(O680="Unattached")),SUMIF(R$2:R680,R680,L$2:L680),"")</f>
        <v/>
      </c>
      <c r="X680" s="6" t="str">
        <f t="shared" si="133"/>
        <v/>
      </c>
      <c r="Y680" s="6" t="str">
        <f t="shared" si="138"/>
        <v/>
      </c>
      <c r="Z680" s="33" t="str">
        <f t="shared" si="134"/>
        <v xml:space="preserve"> </v>
      </c>
      <c r="AA680" s="33" t="str">
        <f>IF(K680="M",IF(S680&lt;&gt;4,"",VLOOKUP(CONCATENATE(R680," ",(S680-3)),$Z$2:AD680,5,0)),IF(S680&lt;&gt;3,"",VLOOKUP(CONCATENATE(R680," ",(S680-2)),$Z$2:AD680,5,0)))</f>
        <v/>
      </c>
      <c r="AB680" s="33" t="str">
        <f>IF(K680="M",IF(S680&lt;&gt;4,"",VLOOKUP(CONCATENATE(R680," ",(S680-2)),$Z$2:AD680,5,0)),IF(S680&lt;&gt;3,"",VLOOKUP(CONCATENATE(R680," ",(S680-1)),$Z$2:AD680,5,0)))</f>
        <v/>
      </c>
      <c r="AC680" s="33" t="str">
        <f>IF(K680="M",IF(S680&lt;&gt;4,"",VLOOKUP(CONCATENATE(R680," ",(S680-1)),$Z$2:AD680,5,0)),IF(S680&lt;&gt;3,"",VLOOKUP(CONCATENATE(R680," ",(S680)),$Z$2:AD680,5,0)))</f>
        <v/>
      </c>
      <c r="AD680" s="33" t="str">
        <f t="shared" si="139"/>
        <v/>
      </c>
    </row>
    <row r="681" spans="1:30" x14ac:dyDescent="0.25">
      <c r="A681" s="65" t="str">
        <f t="shared" si="131"/>
        <v/>
      </c>
      <c r="B681" s="65" t="str">
        <f t="shared" si="132"/>
        <v/>
      </c>
      <c r="C681" s="103">
        <v>680</v>
      </c>
      <c r="D681" s="99"/>
      <c r="E681" s="100">
        <f t="shared" si="140"/>
        <v>1</v>
      </c>
      <c r="F681" s="100"/>
      <c r="G681" s="100"/>
      <c r="H681" s="107" t="str">
        <f t="shared" si="135"/>
        <v/>
      </c>
      <c r="I681" s="108" t="str">
        <f>IF(D681="","",VLOOKUP(D681,ENTRANTS!$A$1:$H$1000,2,0))</f>
        <v/>
      </c>
      <c r="J681" s="108" t="str">
        <f>IF(D681="","",VLOOKUP(D681,ENTRANTS!$A$1:$H$1000,3,0))</f>
        <v/>
      </c>
      <c r="K681" s="103" t="str">
        <f>IF(D681="","",LEFT(VLOOKUP(D681,ENTRANTS!$A$1:$H$1000,5,0),1))</f>
        <v/>
      </c>
      <c r="L681" s="103" t="str">
        <f>IF(D681="","",COUNTIF($K$2:K681,K681))</f>
        <v/>
      </c>
      <c r="M681" s="103" t="str">
        <f>IF(D681="","",VLOOKUP(D681,ENTRANTS!$A$1:$H$1000,4,0))</f>
        <v/>
      </c>
      <c r="N681" s="103" t="str">
        <f>IF(D681="","",COUNTIF($M$2:M681,M681))</f>
        <v/>
      </c>
      <c r="O681" s="108" t="str">
        <f>IF(D681="","",VLOOKUP(D681,ENTRANTS!$A$1:$H$1000,6,0))</f>
        <v/>
      </c>
      <c r="P681" s="86" t="str">
        <f t="shared" si="136"/>
        <v/>
      </c>
      <c r="Q681" s="31"/>
      <c r="R681" s="3" t="str">
        <f t="shared" si="137"/>
        <v/>
      </c>
      <c r="S681" s="4" t="str">
        <f>IF(D681="","",COUNTIF($R$2:R681,R681))</f>
        <v/>
      </c>
      <c r="T681" s="5" t="str">
        <f t="shared" si="141"/>
        <v/>
      </c>
      <c r="U681" s="35" t="str">
        <f>IF(AND(S681=4,K681="M",NOT(O681="Unattached")),SUMIF(R$2:R681,R681,L$2:L681),"")</f>
        <v/>
      </c>
      <c r="V681" s="5" t="str">
        <f t="shared" si="142"/>
        <v/>
      </c>
      <c r="W681" s="35" t="str">
        <f>IF(AND(S681=3,K681="F",NOT(O681="Unattached")),SUMIF(R$2:R681,R681,L$2:L681),"")</f>
        <v/>
      </c>
      <c r="X681" s="6" t="str">
        <f t="shared" si="133"/>
        <v/>
      </c>
      <c r="Y681" s="6" t="str">
        <f t="shared" si="138"/>
        <v/>
      </c>
      <c r="Z681" s="33" t="str">
        <f t="shared" si="134"/>
        <v xml:space="preserve"> </v>
      </c>
      <c r="AA681" s="33" t="str">
        <f>IF(K681="M",IF(S681&lt;&gt;4,"",VLOOKUP(CONCATENATE(R681," ",(S681-3)),$Z$2:AD681,5,0)),IF(S681&lt;&gt;3,"",VLOOKUP(CONCATENATE(R681," ",(S681-2)),$Z$2:AD681,5,0)))</f>
        <v/>
      </c>
      <c r="AB681" s="33" t="str">
        <f>IF(K681="M",IF(S681&lt;&gt;4,"",VLOOKUP(CONCATENATE(R681," ",(S681-2)),$Z$2:AD681,5,0)),IF(S681&lt;&gt;3,"",VLOOKUP(CONCATENATE(R681," ",(S681-1)),$Z$2:AD681,5,0)))</f>
        <v/>
      </c>
      <c r="AC681" s="33" t="str">
        <f>IF(K681="M",IF(S681&lt;&gt;4,"",VLOOKUP(CONCATENATE(R681," ",(S681-1)),$Z$2:AD681,5,0)),IF(S681&lt;&gt;3,"",VLOOKUP(CONCATENATE(R681," ",(S681)),$Z$2:AD681,5,0)))</f>
        <v/>
      </c>
      <c r="AD681" s="33" t="str">
        <f t="shared" si="139"/>
        <v/>
      </c>
    </row>
    <row r="682" spans="1:30" x14ac:dyDescent="0.25">
      <c r="A682" s="65" t="str">
        <f t="shared" si="131"/>
        <v/>
      </c>
      <c r="B682" s="65" t="str">
        <f t="shared" si="132"/>
        <v/>
      </c>
      <c r="C682" s="103">
        <v>681</v>
      </c>
      <c r="D682" s="99"/>
      <c r="E682" s="100">
        <f t="shared" si="140"/>
        <v>1</v>
      </c>
      <c r="F682" s="100"/>
      <c r="G682" s="100"/>
      <c r="H682" s="107" t="str">
        <f t="shared" si="135"/>
        <v/>
      </c>
      <c r="I682" s="108" t="str">
        <f>IF(D682="","",VLOOKUP(D682,ENTRANTS!$A$1:$H$1000,2,0))</f>
        <v/>
      </c>
      <c r="J682" s="108" t="str">
        <f>IF(D682="","",VLOOKUP(D682,ENTRANTS!$A$1:$H$1000,3,0))</f>
        <v/>
      </c>
      <c r="K682" s="103" t="str">
        <f>IF(D682="","",LEFT(VLOOKUP(D682,ENTRANTS!$A$1:$H$1000,5,0),1))</f>
        <v/>
      </c>
      <c r="L682" s="103" t="str">
        <f>IF(D682="","",COUNTIF($K$2:K682,K682))</f>
        <v/>
      </c>
      <c r="M682" s="103" t="str">
        <f>IF(D682="","",VLOOKUP(D682,ENTRANTS!$A$1:$H$1000,4,0))</f>
        <v/>
      </c>
      <c r="N682" s="103" t="str">
        <f>IF(D682="","",COUNTIF($M$2:M682,M682))</f>
        <v/>
      </c>
      <c r="O682" s="108" t="str">
        <f>IF(D682="","",VLOOKUP(D682,ENTRANTS!$A$1:$H$1000,6,0))</f>
        <v/>
      </c>
      <c r="P682" s="86" t="str">
        <f t="shared" si="136"/>
        <v/>
      </c>
      <c r="Q682" s="31"/>
      <c r="R682" s="3" t="str">
        <f t="shared" si="137"/>
        <v/>
      </c>
      <c r="S682" s="4" t="str">
        <f>IF(D682="","",COUNTIF($R$2:R682,R682))</f>
        <v/>
      </c>
      <c r="T682" s="5" t="str">
        <f t="shared" si="141"/>
        <v/>
      </c>
      <c r="U682" s="35" t="str">
        <f>IF(AND(S682=4,K682="M",NOT(O682="Unattached")),SUMIF(R$2:R682,R682,L$2:L682),"")</f>
        <v/>
      </c>
      <c r="V682" s="5" t="str">
        <f t="shared" si="142"/>
        <v/>
      </c>
      <c r="W682" s="35" t="str">
        <f>IF(AND(S682=3,K682="F",NOT(O682="Unattached")),SUMIF(R$2:R682,R682,L$2:L682),"")</f>
        <v/>
      </c>
      <c r="X682" s="6" t="str">
        <f t="shared" si="133"/>
        <v/>
      </c>
      <c r="Y682" s="6" t="str">
        <f t="shared" si="138"/>
        <v/>
      </c>
      <c r="Z682" s="33" t="str">
        <f t="shared" si="134"/>
        <v xml:space="preserve"> </v>
      </c>
      <c r="AA682" s="33" t="str">
        <f>IF(K682="M",IF(S682&lt;&gt;4,"",VLOOKUP(CONCATENATE(R682," ",(S682-3)),$Z$2:AD682,5,0)),IF(S682&lt;&gt;3,"",VLOOKUP(CONCATENATE(R682," ",(S682-2)),$Z$2:AD682,5,0)))</f>
        <v/>
      </c>
      <c r="AB682" s="33" t="str">
        <f>IF(K682="M",IF(S682&lt;&gt;4,"",VLOOKUP(CONCATENATE(R682," ",(S682-2)),$Z$2:AD682,5,0)),IF(S682&lt;&gt;3,"",VLOOKUP(CONCATENATE(R682," ",(S682-1)),$Z$2:AD682,5,0)))</f>
        <v/>
      </c>
      <c r="AC682" s="33" t="str">
        <f>IF(K682="M",IF(S682&lt;&gt;4,"",VLOOKUP(CONCATENATE(R682," ",(S682-1)),$Z$2:AD682,5,0)),IF(S682&lt;&gt;3,"",VLOOKUP(CONCATENATE(R682," ",(S682)),$Z$2:AD682,5,0)))</f>
        <v/>
      </c>
      <c r="AD682" s="33" t="str">
        <f t="shared" si="139"/>
        <v/>
      </c>
    </row>
    <row r="683" spans="1:30" x14ac:dyDescent="0.25">
      <c r="A683" s="65" t="str">
        <f t="shared" si="131"/>
        <v/>
      </c>
      <c r="B683" s="65" t="str">
        <f t="shared" si="132"/>
        <v/>
      </c>
      <c r="C683" s="103">
        <v>682</v>
      </c>
      <c r="D683" s="99"/>
      <c r="E683" s="100">
        <f t="shared" si="140"/>
        <v>1</v>
      </c>
      <c r="F683" s="100"/>
      <c r="G683" s="100"/>
      <c r="H683" s="107" t="str">
        <f t="shared" si="135"/>
        <v/>
      </c>
      <c r="I683" s="108" t="str">
        <f>IF(D683="","",VLOOKUP(D683,ENTRANTS!$A$1:$H$1000,2,0))</f>
        <v/>
      </c>
      <c r="J683" s="108" t="str">
        <f>IF(D683="","",VLOOKUP(D683,ENTRANTS!$A$1:$H$1000,3,0))</f>
        <v/>
      </c>
      <c r="K683" s="103" t="str">
        <f>IF(D683="","",LEFT(VLOOKUP(D683,ENTRANTS!$A$1:$H$1000,5,0),1))</f>
        <v/>
      </c>
      <c r="L683" s="103" t="str">
        <f>IF(D683="","",COUNTIF($K$2:K683,K683))</f>
        <v/>
      </c>
      <c r="M683" s="103" t="str">
        <f>IF(D683="","",VLOOKUP(D683,ENTRANTS!$A$1:$H$1000,4,0))</f>
        <v/>
      </c>
      <c r="N683" s="103" t="str">
        <f>IF(D683="","",COUNTIF($M$2:M683,M683))</f>
        <v/>
      </c>
      <c r="O683" s="108" t="str">
        <f>IF(D683="","",VLOOKUP(D683,ENTRANTS!$A$1:$H$1000,6,0))</f>
        <v/>
      </c>
      <c r="P683" s="86" t="str">
        <f t="shared" si="136"/>
        <v/>
      </c>
      <c r="Q683" s="31"/>
      <c r="R683" s="3" t="str">
        <f t="shared" si="137"/>
        <v/>
      </c>
      <c r="S683" s="4" t="str">
        <f>IF(D683="","",COUNTIF($R$2:R683,R683))</f>
        <v/>
      </c>
      <c r="T683" s="5" t="str">
        <f t="shared" si="141"/>
        <v/>
      </c>
      <c r="U683" s="35" t="str">
        <f>IF(AND(S683=4,K683="M",NOT(O683="Unattached")),SUMIF(R$2:R683,R683,L$2:L683),"")</f>
        <v/>
      </c>
      <c r="V683" s="5" t="str">
        <f t="shared" si="142"/>
        <v/>
      </c>
      <c r="W683" s="35" t="str">
        <f>IF(AND(S683=3,K683="F",NOT(O683="Unattached")),SUMIF(R$2:R683,R683,L$2:L683),"")</f>
        <v/>
      </c>
      <c r="X683" s="6" t="str">
        <f t="shared" si="133"/>
        <v/>
      </c>
      <c r="Y683" s="6" t="str">
        <f t="shared" si="138"/>
        <v/>
      </c>
      <c r="Z683" s="33" t="str">
        <f t="shared" si="134"/>
        <v xml:space="preserve"> </v>
      </c>
      <c r="AA683" s="33" t="str">
        <f>IF(K683="M",IF(S683&lt;&gt;4,"",VLOOKUP(CONCATENATE(R683," ",(S683-3)),$Z$2:AD683,5,0)),IF(S683&lt;&gt;3,"",VLOOKUP(CONCATENATE(R683," ",(S683-2)),$Z$2:AD683,5,0)))</f>
        <v/>
      </c>
      <c r="AB683" s="33" t="str">
        <f>IF(K683="M",IF(S683&lt;&gt;4,"",VLOOKUP(CONCATENATE(R683," ",(S683-2)),$Z$2:AD683,5,0)),IF(S683&lt;&gt;3,"",VLOOKUP(CONCATENATE(R683," ",(S683-1)),$Z$2:AD683,5,0)))</f>
        <v/>
      </c>
      <c r="AC683" s="33" t="str">
        <f>IF(K683="M",IF(S683&lt;&gt;4,"",VLOOKUP(CONCATENATE(R683," ",(S683-1)),$Z$2:AD683,5,0)),IF(S683&lt;&gt;3,"",VLOOKUP(CONCATENATE(R683," ",(S683)),$Z$2:AD683,5,0)))</f>
        <v/>
      </c>
      <c r="AD683" s="33" t="str">
        <f t="shared" si="139"/>
        <v/>
      </c>
    </row>
    <row r="684" spans="1:30" x14ac:dyDescent="0.25">
      <c r="A684" s="65" t="str">
        <f t="shared" si="131"/>
        <v/>
      </c>
      <c r="B684" s="65" t="str">
        <f t="shared" si="132"/>
        <v/>
      </c>
      <c r="C684" s="103">
        <v>683</v>
      </c>
      <c r="D684" s="99"/>
      <c r="E684" s="100">
        <f t="shared" si="140"/>
        <v>1</v>
      </c>
      <c r="F684" s="100"/>
      <c r="G684" s="100"/>
      <c r="H684" s="107" t="str">
        <f t="shared" si="135"/>
        <v/>
      </c>
      <c r="I684" s="108" t="str">
        <f>IF(D684="","",VLOOKUP(D684,ENTRANTS!$A$1:$H$1000,2,0))</f>
        <v/>
      </c>
      <c r="J684" s="108" t="str">
        <f>IF(D684="","",VLOOKUP(D684,ENTRANTS!$A$1:$H$1000,3,0))</f>
        <v/>
      </c>
      <c r="K684" s="103" t="str">
        <f>IF(D684="","",LEFT(VLOOKUP(D684,ENTRANTS!$A$1:$H$1000,5,0),1))</f>
        <v/>
      </c>
      <c r="L684" s="103" t="str">
        <f>IF(D684="","",COUNTIF($K$2:K684,K684))</f>
        <v/>
      </c>
      <c r="M684" s="103" t="str">
        <f>IF(D684="","",VLOOKUP(D684,ENTRANTS!$A$1:$H$1000,4,0))</f>
        <v/>
      </c>
      <c r="N684" s="103" t="str">
        <f>IF(D684="","",COUNTIF($M$2:M684,M684))</f>
        <v/>
      </c>
      <c r="O684" s="108" t="str">
        <f>IF(D684="","",VLOOKUP(D684,ENTRANTS!$A$1:$H$1000,6,0))</f>
        <v/>
      </c>
      <c r="P684" s="86" t="str">
        <f t="shared" si="136"/>
        <v/>
      </c>
      <c r="Q684" s="31"/>
      <c r="R684" s="3" t="str">
        <f t="shared" si="137"/>
        <v/>
      </c>
      <c r="S684" s="4" t="str">
        <f>IF(D684="","",COUNTIF($R$2:R684,R684))</f>
        <v/>
      </c>
      <c r="T684" s="5" t="str">
        <f t="shared" si="141"/>
        <v/>
      </c>
      <c r="U684" s="35" t="str">
        <f>IF(AND(S684=4,K684="M",NOT(O684="Unattached")),SUMIF(R$2:R684,R684,L$2:L684),"")</f>
        <v/>
      </c>
      <c r="V684" s="5" t="str">
        <f t="shared" si="142"/>
        <v/>
      </c>
      <c r="W684" s="35" t="str">
        <f>IF(AND(S684=3,K684="F",NOT(O684="Unattached")),SUMIF(R$2:R684,R684,L$2:L684),"")</f>
        <v/>
      </c>
      <c r="X684" s="6" t="str">
        <f t="shared" si="133"/>
        <v/>
      </c>
      <c r="Y684" s="6" t="str">
        <f t="shared" si="138"/>
        <v/>
      </c>
      <c r="Z684" s="33" t="str">
        <f t="shared" si="134"/>
        <v xml:space="preserve"> </v>
      </c>
      <c r="AA684" s="33" t="str">
        <f>IF(K684="M",IF(S684&lt;&gt;4,"",VLOOKUP(CONCATENATE(R684," ",(S684-3)),$Z$2:AD684,5,0)),IF(S684&lt;&gt;3,"",VLOOKUP(CONCATENATE(R684," ",(S684-2)),$Z$2:AD684,5,0)))</f>
        <v/>
      </c>
      <c r="AB684" s="33" t="str">
        <f>IF(K684="M",IF(S684&lt;&gt;4,"",VLOOKUP(CONCATENATE(R684," ",(S684-2)),$Z$2:AD684,5,0)),IF(S684&lt;&gt;3,"",VLOOKUP(CONCATENATE(R684," ",(S684-1)),$Z$2:AD684,5,0)))</f>
        <v/>
      </c>
      <c r="AC684" s="33" t="str">
        <f>IF(K684="M",IF(S684&lt;&gt;4,"",VLOOKUP(CONCATENATE(R684," ",(S684-1)),$Z$2:AD684,5,0)),IF(S684&lt;&gt;3,"",VLOOKUP(CONCATENATE(R684," ",(S684)),$Z$2:AD684,5,0)))</f>
        <v/>
      </c>
      <c r="AD684" s="33" t="str">
        <f t="shared" si="139"/>
        <v/>
      </c>
    </row>
    <row r="685" spans="1:30" x14ac:dyDescent="0.25">
      <c r="A685" s="65" t="str">
        <f t="shared" si="131"/>
        <v/>
      </c>
      <c r="B685" s="65" t="str">
        <f t="shared" si="132"/>
        <v/>
      </c>
      <c r="C685" s="103">
        <v>684</v>
      </c>
      <c r="D685" s="99"/>
      <c r="E685" s="100">
        <f t="shared" si="140"/>
        <v>1</v>
      </c>
      <c r="F685" s="100"/>
      <c r="G685" s="100"/>
      <c r="H685" s="107" t="str">
        <f t="shared" si="135"/>
        <v/>
      </c>
      <c r="I685" s="108" t="str">
        <f>IF(D685="","",VLOOKUP(D685,ENTRANTS!$A$1:$H$1000,2,0))</f>
        <v/>
      </c>
      <c r="J685" s="108" t="str">
        <f>IF(D685="","",VLOOKUP(D685,ENTRANTS!$A$1:$H$1000,3,0))</f>
        <v/>
      </c>
      <c r="K685" s="103" t="str">
        <f>IF(D685="","",LEFT(VLOOKUP(D685,ENTRANTS!$A$1:$H$1000,5,0),1))</f>
        <v/>
      </c>
      <c r="L685" s="103" t="str">
        <f>IF(D685="","",COUNTIF($K$2:K685,K685))</f>
        <v/>
      </c>
      <c r="M685" s="103" t="str">
        <f>IF(D685="","",VLOOKUP(D685,ENTRANTS!$A$1:$H$1000,4,0))</f>
        <v/>
      </c>
      <c r="N685" s="103" t="str">
        <f>IF(D685="","",COUNTIF($M$2:M685,M685))</f>
        <v/>
      </c>
      <c r="O685" s="108" t="str">
        <f>IF(D685="","",VLOOKUP(D685,ENTRANTS!$A$1:$H$1000,6,0))</f>
        <v/>
      </c>
      <c r="P685" s="86" t="str">
        <f t="shared" si="136"/>
        <v/>
      </c>
      <c r="Q685" s="31"/>
      <c r="R685" s="3" t="str">
        <f t="shared" si="137"/>
        <v/>
      </c>
      <c r="S685" s="4" t="str">
        <f>IF(D685="","",COUNTIF($R$2:R685,R685))</f>
        <v/>
      </c>
      <c r="T685" s="5" t="str">
        <f t="shared" si="141"/>
        <v/>
      </c>
      <c r="U685" s="35" t="str">
        <f>IF(AND(S685=4,K685="M",NOT(O685="Unattached")),SUMIF(R$2:R685,R685,L$2:L685),"")</f>
        <v/>
      </c>
      <c r="V685" s="5" t="str">
        <f t="shared" si="142"/>
        <v/>
      </c>
      <c r="W685" s="35" t="str">
        <f>IF(AND(S685=3,K685="F",NOT(O685="Unattached")),SUMIF(R$2:R685,R685,L$2:L685),"")</f>
        <v/>
      </c>
      <c r="X685" s="6" t="str">
        <f t="shared" si="133"/>
        <v/>
      </c>
      <c r="Y685" s="6" t="str">
        <f t="shared" si="138"/>
        <v/>
      </c>
      <c r="Z685" s="33" t="str">
        <f t="shared" si="134"/>
        <v xml:space="preserve"> </v>
      </c>
      <c r="AA685" s="33" t="str">
        <f>IF(K685="M",IF(S685&lt;&gt;4,"",VLOOKUP(CONCATENATE(R685," ",(S685-3)),$Z$2:AD685,5,0)),IF(S685&lt;&gt;3,"",VLOOKUP(CONCATENATE(R685," ",(S685-2)),$Z$2:AD685,5,0)))</f>
        <v/>
      </c>
      <c r="AB685" s="33" t="str">
        <f>IF(K685="M",IF(S685&lt;&gt;4,"",VLOOKUP(CONCATENATE(R685," ",(S685-2)),$Z$2:AD685,5,0)),IF(S685&lt;&gt;3,"",VLOOKUP(CONCATENATE(R685," ",(S685-1)),$Z$2:AD685,5,0)))</f>
        <v/>
      </c>
      <c r="AC685" s="33" t="str">
        <f>IF(K685="M",IF(S685&lt;&gt;4,"",VLOOKUP(CONCATENATE(R685," ",(S685-1)),$Z$2:AD685,5,0)),IF(S685&lt;&gt;3,"",VLOOKUP(CONCATENATE(R685," ",(S685)),$Z$2:AD685,5,0)))</f>
        <v/>
      </c>
      <c r="AD685" s="33" t="str">
        <f t="shared" si="139"/>
        <v/>
      </c>
    </row>
    <row r="686" spans="1:30" x14ac:dyDescent="0.25">
      <c r="A686" s="65" t="str">
        <f t="shared" si="131"/>
        <v/>
      </c>
      <c r="B686" s="65" t="str">
        <f t="shared" si="132"/>
        <v/>
      </c>
      <c r="C686" s="103">
        <v>685</v>
      </c>
      <c r="D686" s="99"/>
      <c r="E686" s="100">
        <f t="shared" si="140"/>
        <v>1</v>
      </c>
      <c r="F686" s="100"/>
      <c r="G686" s="100"/>
      <c r="H686" s="107" t="str">
        <f t="shared" si="135"/>
        <v/>
      </c>
      <c r="I686" s="108" t="str">
        <f>IF(D686="","",VLOOKUP(D686,ENTRANTS!$A$1:$H$1000,2,0))</f>
        <v/>
      </c>
      <c r="J686" s="108" t="str">
        <f>IF(D686="","",VLOOKUP(D686,ENTRANTS!$A$1:$H$1000,3,0))</f>
        <v/>
      </c>
      <c r="K686" s="103" t="str">
        <f>IF(D686="","",LEFT(VLOOKUP(D686,ENTRANTS!$A$1:$H$1000,5,0),1))</f>
        <v/>
      </c>
      <c r="L686" s="103" t="str">
        <f>IF(D686="","",COUNTIF($K$2:K686,K686))</f>
        <v/>
      </c>
      <c r="M686" s="103" t="str">
        <f>IF(D686="","",VLOOKUP(D686,ENTRANTS!$A$1:$H$1000,4,0))</f>
        <v/>
      </c>
      <c r="N686" s="103" t="str">
        <f>IF(D686="","",COUNTIF($M$2:M686,M686))</f>
        <v/>
      </c>
      <c r="O686" s="108" t="str">
        <f>IF(D686="","",VLOOKUP(D686,ENTRANTS!$A$1:$H$1000,6,0))</f>
        <v/>
      </c>
      <c r="P686" s="86" t="str">
        <f t="shared" si="136"/>
        <v/>
      </c>
      <c r="Q686" s="31"/>
      <c r="R686" s="3" t="str">
        <f t="shared" si="137"/>
        <v/>
      </c>
      <c r="S686" s="4" t="str">
        <f>IF(D686="","",COUNTIF($R$2:R686,R686))</f>
        <v/>
      </c>
      <c r="T686" s="5" t="str">
        <f t="shared" si="141"/>
        <v/>
      </c>
      <c r="U686" s="35" t="str">
        <f>IF(AND(S686=4,K686="M",NOT(O686="Unattached")),SUMIF(R$2:R686,R686,L$2:L686),"")</f>
        <v/>
      </c>
      <c r="V686" s="5" t="str">
        <f t="shared" si="142"/>
        <v/>
      </c>
      <c r="W686" s="35" t="str">
        <f>IF(AND(S686=3,K686="F",NOT(O686="Unattached")),SUMIF(R$2:R686,R686,L$2:L686),"")</f>
        <v/>
      </c>
      <c r="X686" s="6" t="str">
        <f t="shared" si="133"/>
        <v/>
      </c>
      <c r="Y686" s="6" t="str">
        <f t="shared" si="138"/>
        <v/>
      </c>
      <c r="Z686" s="33" t="str">
        <f t="shared" si="134"/>
        <v xml:space="preserve"> </v>
      </c>
      <c r="AA686" s="33" t="str">
        <f>IF(K686="M",IF(S686&lt;&gt;4,"",VLOOKUP(CONCATENATE(R686," ",(S686-3)),$Z$2:AD686,5,0)),IF(S686&lt;&gt;3,"",VLOOKUP(CONCATENATE(R686," ",(S686-2)),$Z$2:AD686,5,0)))</f>
        <v/>
      </c>
      <c r="AB686" s="33" t="str">
        <f>IF(K686="M",IF(S686&lt;&gt;4,"",VLOOKUP(CONCATENATE(R686," ",(S686-2)),$Z$2:AD686,5,0)),IF(S686&lt;&gt;3,"",VLOOKUP(CONCATENATE(R686," ",(S686-1)),$Z$2:AD686,5,0)))</f>
        <v/>
      </c>
      <c r="AC686" s="33" t="str">
        <f>IF(K686="M",IF(S686&lt;&gt;4,"",VLOOKUP(CONCATENATE(R686," ",(S686-1)),$Z$2:AD686,5,0)),IF(S686&lt;&gt;3,"",VLOOKUP(CONCATENATE(R686," ",(S686)),$Z$2:AD686,5,0)))</f>
        <v/>
      </c>
      <c r="AD686" s="33" t="str">
        <f t="shared" si="139"/>
        <v/>
      </c>
    </row>
    <row r="687" spans="1:30" x14ac:dyDescent="0.25">
      <c r="A687" s="65" t="str">
        <f t="shared" si="131"/>
        <v/>
      </c>
      <c r="B687" s="65" t="str">
        <f t="shared" si="132"/>
        <v/>
      </c>
      <c r="C687" s="103">
        <v>686</v>
      </c>
      <c r="D687" s="99"/>
      <c r="E687" s="100">
        <f t="shared" si="140"/>
        <v>1</v>
      </c>
      <c r="F687" s="100"/>
      <c r="G687" s="100"/>
      <c r="H687" s="107" t="str">
        <f t="shared" si="135"/>
        <v/>
      </c>
      <c r="I687" s="108" t="str">
        <f>IF(D687="","",VLOOKUP(D687,ENTRANTS!$A$1:$H$1000,2,0))</f>
        <v/>
      </c>
      <c r="J687" s="108" t="str">
        <f>IF(D687="","",VLOOKUP(D687,ENTRANTS!$A$1:$H$1000,3,0))</f>
        <v/>
      </c>
      <c r="K687" s="103" t="str">
        <f>IF(D687="","",LEFT(VLOOKUP(D687,ENTRANTS!$A$1:$H$1000,5,0),1))</f>
        <v/>
      </c>
      <c r="L687" s="103" t="str">
        <f>IF(D687="","",COUNTIF($K$2:K687,K687))</f>
        <v/>
      </c>
      <c r="M687" s="103" t="str">
        <f>IF(D687="","",VLOOKUP(D687,ENTRANTS!$A$1:$H$1000,4,0))</f>
        <v/>
      </c>
      <c r="N687" s="103" t="str">
        <f>IF(D687="","",COUNTIF($M$2:M687,M687))</f>
        <v/>
      </c>
      <c r="O687" s="108" t="str">
        <f>IF(D687="","",VLOOKUP(D687,ENTRANTS!$A$1:$H$1000,6,0))</f>
        <v/>
      </c>
      <c r="P687" s="86" t="str">
        <f t="shared" si="136"/>
        <v/>
      </c>
      <c r="Q687" s="31"/>
      <c r="R687" s="3" t="str">
        <f t="shared" si="137"/>
        <v/>
      </c>
      <c r="S687" s="4" t="str">
        <f>IF(D687="","",COUNTIF($R$2:R687,R687))</f>
        <v/>
      </c>
      <c r="T687" s="5" t="str">
        <f t="shared" si="141"/>
        <v/>
      </c>
      <c r="U687" s="35" t="str">
        <f>IF(AND(S687=4,K687="M",NOT(O687="Unattached")),SUMIF(R$2:R687,R687,L$2:L687),"")</f>
        <v/>
      </c>
      <c r="V687" s="5" t="str">
        <f t="shared" si="142"/>
        <v/>
      </c>
      <c r="W687" s="35" t="str">
        <f>IF(AND(S687=3,K687="F",NOT(O687="Unattached")),SUMIF(R$2:R687,R687,L$2:L687),"")</f>
        <v/>
      </c>
      <c r="X687" s="6" t="str">
        <f t="shared" si="133"/>
        <v/>
      </c>
      <c r="Y687" s="6" t="str">
        <f t="shared" si="138"/>
        <v/>
      </c>
      <c r="Z687" s="33" t="str">
        <f t="shared" si="134"/>
        <v xml:space="preserve"> </v>
      </c>
      <c r="AA687" s="33" t="str">
        <f>IF(K687="M",IF(S687&lt;&gt;4,"",VLOOKUP(CONCATENATE(R687," ",(S687-3)),$Z$2:AD687,5,0)),IF(S687&lt;&gt;3,"",VLOOKUP(CONCATENATE(R687," ",(S687-2)),$Z$2:AD687,5,0)))</f>
        <v/>
      </c>
      <c r="AB687" s="33" t="str">
        <f>IF(K687="M",IF(S687&lt;&gt;4,"",VLOOKUP(CONCATENATE(R687," ",(S687-2)),$Z$2:AD687,5,0)),IF(S687&lt;&gt;3,"",VLOOKUP(CONCATENATE(R687," ",(S687-1)),$Z$2:AD687,5,0)))</f>
        <v/>
      </c>
      <c r="AC687" s="33" t="str">
        <f>IF(K687="M",IF(S687&lt;&gt;4,"",VLOOKUP(CONCATENATE(R687," ",(S687-1)),$Z$2:AD687,5,0)),IF(S687&lt;&gt;3,"",VLOOKUP(CONCATENATE(R687," ",(S687)),$Z$2:AD687,5,0)))</f>
        <v/>
      </c>
      <c r="AD687" s="33" t="str">
        <f t="shared" si="139"/>
        <v/>
      </c>
    </row>
    <row r="688" spans="1:30" x14ac:dyDescent="0.25">
      <c r="A688" s="65" t="str">
        <f t="shared" si="131"/>
        <v/>
      </c>
      <c r="B688" s="65" t="str">
        <f t="shared" si="132"/>
        <v/>
      </c>
      <c r="C688" s="103">
        <v>687</v>
      </c>
      <c r="D688" s="99"/>
      <c r="E688" s="100">
        <f t="shared" si="140"/>
        <v>1</v>
      </c>
      <c r="F688" s="100"/>
      <c r="G688" s="100"/>
      <c r="H688" s="107" t="str">
        <f t="shared" si="135"/>
        <v/>
      </c>
      <c r="I688" s="108" t="str">
        <f>IF(D688="","",VLOOKUP(D688,ENTRANTS!$A$1:$H$1000,2,0))</f>
        <v/>
      </c>
      <c r="J688" s="108" t="str">
        <f>IF(D688="","",VLOOKUP(D688,ENTRANTS!$A$1:$H$1000,3,0))</f>
        <v/>
      </c>
      <c r="K688" s="103" t="str">
        <f>IF(D688="","",LEFT(VLOOKUP(D688,ENTRANTS!$A$1:$H$1000,5,0),1))</f>
        <v/>
      </c>
      <c r="L688" s="103" t="str">
        <f>IF(D688="","",COUNTIF($K$2:K688,K688))</f>
        <v/>
      </c>
      <c r="M688" s="103" t="str">
        <f>IF(D688="","",VLOOKUP(D688,ENTRANTS!$A$1:$H$1000,4,0))</f>
        <v/>
      </c>
      <c r="N688" s="103" t="str">
        <f>IF(D688="","",COUNTIF($M$2:M688,M688))</f>
        <v/>
      </c>
      <c r="O688" s="108" t="str">
        <f>IF(D688="","",VLOOKUP(D688,ENTRANTS!$A$1:$H$1000,6,0))</f>
        <v/>
      </c>
      <c r="P688" s="86" t="str">
        <f t="shared" si="136"/>
        <v/>
      </c>
      <c r="Q688" s="31"/>
      <c r="R688" s="3" t="str">
        <f t="shared" si="137"/>
        <v/>
      </c>
      <c r="S688" s="4" t="str">
        <f>IF(D688="","",COUNTIF($R$2:R688,R688))</f>
        <v/>
      </c>
      <c r="T688" s="5" t="str">
        <f t="shared" si="141"/>
        <v/>
      </c>
      <c r="U688" s="35" t="str">
        <f>IF(AND(S688=4,K688="M",NOT(O688="Unattached")),SUMIF(R$2:R688,R688,L$2:L688),"")</f>
        <v/>
      </c>
      <c r="V688" s="5" t="str">
        <f t="shared" si="142"/>
        <v/>
      </c>
      <c r="W688" s="35" t="str">
        <f>IF(AND(S688=3,K688="F",NOT(O688="Unattached")),SUMIF(R$2:R688,R688,L$2:L688),"")</f>
        <v/>
      </c>
      <c r="X688" s="6" t="str">
        <f t="shared" si="133"/>
        <v/>
      </c>
      <c r="Y688" s="6" t="str">
        <f t="shared" si="138"/>
        <v/>
      </c>
      <c r="Z688" s="33" t="str">
        <f t="shared" si="134"/>
        <v xml:space="preserve"> </v>
      </c>
      <c r="AA688" s="33" t="str">
        <f>IF(K688="M",IF(S688&lt;&gt;4,"",VLOOKUP(CONCATENATE(R688," ",(S688-3)),$Z$2:AD688,5,0)),IF(S688&lt;&gt;3,"",VLOOKUP(CONCATENATE(R688," ",(S688-2)),$Z$2:AD688,5,0)))</f>
        <v/>
      </c>
      <c r="AB688" s="33" t="str">
        <f>IF(K688="M",IF(S688&lt;&gt;4,"",VLOOKUP(CONCATENATE(R688," ",(S688-2)),$Z$2:AD688,5,0)),IF(S688&lt;&gt;3,"",VLOOKUP(CONCATENATE(R688," ",(S688-1)),$Z$2:AD688,5,0)))</f>
        <v/>
      </c>
      <c r="AC688" s="33" t="str">
        <f>IF(K688="M",IF(S688&lt;&gt;4,"",VLOOKUP(CONCATENATE(R688," ",(S688-1)),$Z$2:AD688,5,0)),IF(S688&lt;&gt;3,"",VLOOKUP(CONCATENATE(R688," ",(S688)),$Z$2:AD688,5,0)))</f>
        <v/>
      </c>
      <c r="AD688" s="33" t="str">
        <f t="shared" si="139"/>
        <v/>
      </c>
    </row>
    <row r="689" spans="1:30" x14ac:dyDescent="0.25">
      <c r="A689" s="65" t="str">
        <f t="shared" si="131"/>
        <v/>
      </c>
      <c r="B689" s="65" t="str">
        <f t="shared" si="132"/>
        <v/>
      </c>
      <c r="C689" s="103">
        <v>688</v>
      </c>
      <c r="D689" s="99"/>
      <c r="E689" s="100">
        <f t="shared" si="140"/>
        <v>1</v>
      </c>
      <c r="F689" s="100"/>
      <c r="G689" s="100"/>
      <c r="H689" s="107" t="str">
        <f t="shared" si="135"/>
        <v/>
      </c>
      <c r="I689" s="108" t="str">
        <f>IF(D689="","",VLOOKUP(D689,ENTRANTS!$A$1:$H$1000,2,0))</f>
        <v/>
      </c>
      <c r="J689" s="108" t="str">
        <f>IF(D689="","",VLOOKUP(D689,ENTRANTS!$A$1:$H$1000,3,0))</f>
        <v/>
      </c>
      <c r="K689" s="103" t="str">
        <f>IF(D689="","",LEFT(VLOOKUP(D689,ENTRANTS!$A$1:$H$1000,5,0),1))</f>
        <v/>
      </c>
      <c r="L689" s="103" t="str">
        <f>IF(D689="","",COUNTIF($K$2:K689,K689))</f>
        <v/>
      </c>
      <c r="M689" s="103" t="str">
        <f>IF(D689="","",VLOOKUP(D689,ENTRANTS!$A$1:$H$1000,4,0))</f>
        <v/>
      </c>
      <c r="N689" s="103" t="str">
        <f>IF(D689="","",COUNTIF($M$2:M689,M689))</f>
        <v/>
      </c>
      <c r="O689" s="108" t="str">
        <f>IF(D689="","",VLOOKUP(D689,ENTRANTS!$A$1:$H$1000,6,0))</f>
        <v/>
      </c>
      <c r="P689" s="86" t="str">
        <f t="shared" si="136"/>
        <v/>
      </c>
      <c r="Q689" s="31"/>
      <c r="R689" s="3" t="str">
        <f t="shared" si="137"/>
        <v/>
      </c>
      <c r="S689" s="4" t="str">
        <f>IF(D689="","",COUNTIF($R$2:R689,R689))</f>
        <v/>
      </c>
      <c r="T689" s="5" t="str">
        <f t="shared" si="141"/>
        <v/>
      </c>
      <c r="U689" s="35" t="str">
        <f>IF(AND(S689=4,K689="M",NOT(O689="Unattached")),SUMIF(R$2:R689,R689,L$2:L689),"")</f>
        <v/>
      </c>
      <c r="V689" s="5" t="str">
        <f t="shared" si="142"/>
        <v/>
      </c>
      <c r="W689" s="35" t="str">
        <f>IF(AND(S689=3,K689="F",NOT(O689="Unattached")),SUMIF(R$2:R689,R689,L$2:L689),"")</f>
        <v/>
      </c>
      <c r="X689" s="6" t="str">
        <f t="shared" si="133"/>
        <v/>
      </c>
      <c r="Y689" s="6" t="str">
        <f t="shared" si="138"/>
        <v/>
      </c>
      <c r="Z689" s="33" t="str">
        <f t="shared" si="134"/>
        <v xml:space="preserve"> </v>
      </c>
      <c r="AA689" s="33" t="str">
        <f>IF(K689="M",IF(S689&lt;&gt;4,"",VLOOKUP(CONCATENATE(R689," ",(S689-3)),$Z$2:AD689,5,0)),IF(S689&lt;&gt;3,"",VLOOKUP(CONCATENATE(R689," ",(S689-2)),$Z$2:AD689,5,0)))</f>
        <v/>
      </c>
      <c r="AB689" s="33" t="str">
        <f>IF(K689="M",IF(S689&lt;&gt;4,"",VLOOKUP(CONCATENATE(R689," ",(S689-2)),$Z$2:AD689,5,0)),IF(S689&lt;&gt;3,"",VLOOKUP(CONCATENATE(R689," ",(S689-1)),$Z$2:AD689,5,0)))</f>
        <v/>
      </c>
      <c r="AC689" s="33" t="str">
        <f>IF(K689="M",IF(S689&lt;&gt;4,"",VLOOKUP(CONCATENATE(R689," ",(S689-1)),$Z$2:AD689,5,0)),IF(S689&lt;&gt;3,"",VLOOKUP(CONCATENATE(R689," ",(S689)),$Z$2:AD689,5,0)))</f>
        <v/>
      </c>
      <c r="AD689" s="33" t="str">
        <f t="shared" si="139"/>
        <v/>
      </c>
    </row>
    <row r="690" spans="1:30" x14ac:dyDescent="0.25">
      <c r="A690" s="65" t="str">
        <f t="shared" si="131"/>
        <v/>
      </c>
      <c r="B690" s="65" t="str">
        <f t="shared" si="132"/>
        <v/>
      </c>
      <c r="C690" s="103">
        <v>689</v>
      </c>
      <c r="D690" s="99"/>
      <c r="E690" s="100">
        <f t="shared" si="140"/>
        <v>1</v>
      </c>
      <c r="F690" s="100"/>
      <c r="G690" s="100"/>
      <c r="H690" s="107" t="str">
        <f t="shared" si="135"/>
        <v/>
      </c>
      <c r="I690" s="108" t="str">
        <f>IF(D690="","",VLOOKUP(D690,ENTRANTS!$A$1:$H$1000,2,0))</f>
        <v/>
      </c>
      <c r="J690" s="108" t="str">
        <f>IF(D690="","",VLOOKUP(D690,ENTRANTS!$A$1:$H$1000,3,0))</f>
        <v/>
      </c>
      <c r="K690" s="103" t="str">
        <f>IF(D690="","",LEFT(VLOOKUP(D690,ENTRANTS!$A$1:$H$1000,5,0),1))</f>
        <v/>
      </c>
      <c r="L690" s="103" t="str">
        <f>IF(D690="","",COUNTIF($K$2:K690,K690))</f>
        <v/>
      </c>
      <c r="M690" s="103" t="str">
        <f>IF(D690="","",VLOOKUP(D690,ENTRANTS!$A$1:$H$1000,4,0))</f>
        <v/>
      </c>
      <c r="N690" s="103" t="str">
        <f>IF(D690="","",COUNTIF($M$2:M690,M690))</f>
        <v/>
      </c>
      <c r="O690" s="108" t="str">
        <f>IF(D690="","",VLOOKUP(D690,ENTRANTS!$A$1:$H$1000,6,0))</f>
        <v/>
      </c>
      <c r="P690" s="86" t="str">
        <f t="shared" si="136"/>
        <v/>
      </c>
      <c r="Q690" s="31"/>
      <c r="R690" s="3" t="str">
        <f t="shared" si="137"/>
        <v/>
      </c>
      <c r="S690" s="4" t="str">
        <f>IF(D690="","",COUNTIF($R$2:R690,R690))</f>
        <v/>
      </c>
      <c r="T690" s="5" t="str">
        <f t="shared" si="141"/>
        <v/>
      </c>
      <c r="U690" s="35" t="str">
        <f>IF(AND(S690=4,K690="M",NOT(O690="Unattached")),SUMIF(R$2:R690,R690,L$2:L690),"")</f>
        <v/>
      </c>
      <c r="V690" s="5" t="str">
        <f t="shared" si="142"/>
        <v/>
      </c>
      <c r="W690" s="35" t="str">
        <f>IF(AND(S690=3,K690="F",NOT(O690="Unattached")),SUMIF(R$2:R690,R690,L$2:L690),"")</f>
        <v/>
      </c>
      <c r="X690" s="6" t="str">
        <f t="shared" si="133"/>
        <v/>
      </c>
      <c r="Y690" s="6" t="str">
        <f t="shared" si="138"/>
        <v/>
      </c>
      <c r="Z690" s="33" t="str">
        <f t="shared" si="134"/>
        <v xml:space="preserve"> </v>
      </c>
      <c r="AA690" s="33" t="str">
        <f>IF(K690="M",IF(S690&lt;&gt;4,"",VLOOKUP(CONCATENATE(R690," ",(S690-3)),$Z$2:AD690,5,0)),IF(S690&lt;&gt;3,"",VLOOKUP(CONCATENATE(R690," ",(S690-2)),$Z$2:AD690,5,0)))</f>
        <v/>
      </c>
      <c r="AB690" s="33" t="str">
        <f>IF(K690="M",IF(S690&lt;&gt;4,"",VLOOKUP(CONCATENATE(R690," ",(S690-2)),$Z$2:AD690,5,0)),IF(S690&lt;&gt;3,"",VLOOKUP(CONCATENATE(R690," ",(S690-1)),$Z$2:AD690,5,0)))</f>
        <v/>
      </c>
      <c r="AC690" s="33" t="str">
        <f>IF(K690="M",IF(S690&lt;&gt;4,"",VLOOKUP(CONCATENATE(R690," ",(S690-1)),$Z$2:AD690,5,0)),IF(S690&lt;&gt;3,"",VLOOKUP(CONCATENATE(R690," ",(S690)),$Z$2:AD690,5,0)))</f>
        <v/>
      </c>
      <c r="AD690" s="33" t="str">
        <f t="shared" si="139"/>
        <v/>
      </c>
    </row>
    <row r="691" spans="1:30" x14ac:dyDescent="0.25">
      <c r="A691" s="65" t="str">
        <f t="shared" si="131"/>
        <v/>
      </c>
      <c r="B691" s="65" t="str">
        <f t="shared" si="132"/>
        <v/>
      </c>
      <c r="C691" s="103">
        <v>690</v>
      </c>
      <c r="D691" s="99"/>
      <c r="E691" s="100">
        <f t="shared" si="140"/>
        <v>1</v>
      </c>
      <c r="F691" s="100"/>
      <c r="G691" s="100"/>
      <c r="H691" s="107" t="str">
        <f t="shared" si="135"/>
        <v/>
      </c>
      <c r="I691" s="108" t="str">
        <f>IF(D691="","",VLOOKUP(D691,ENTRANTS!$A$1:$H$1000,2,0))</f>
        <v/>
      </c>
      <c r="J691" s="108" t="str">
        <f>IF(D691="","",VLOOKUP(D691,ENTRANTS!$A$1:$H$1000,3,0))</f>
        <v/>
      </c>
      <c r="K691" s="103" t="str">
        <f>IF(D691="","",LEFT(VLOOKUP(D691,ENTRANTS!$A$1:$H$1000,5,0),1))</f>
        <v/>
      </c>
      <c r="L691" s="103" t="str">
        <f>IF(D691="","",COUNTIF($K$2:K691,K691))</f>
        <v/>
      </c>
      <c r="M691" s="103" t="str">
        <f>IF(D691="","",VLOOKUP(D691,ENTRANTS!$A$1:$H$1000,4,0))</f>
        <v/>
      </c>
      <c r="N691" s="103" t="str">
        <f>IF(D691="","",COUNTIF($M$2:M691,M691))</f>
        <v/>
      </c>
      <c r="O691" s="108" t="str">
        <f>IF(D691="","",VLOOKUP(D691,ENTRANTS!$A$1:$H$1000,6,0))</f>
        <v/>
      </c>
      <c r="P691" s="86" t="str">
        <f t="shared" si="136"/>
        <v/>
      </c>
      <c r="Q691" s="31"/>
      <c r="R691" s="3" t="str">
        <f t="shared" si="137"/>
        <v/>
      </c>
      <c r="S691" s="4" t="str">
        <f>IF(D691="","",COUNTIF($R$2:R691,R691))</f>
        <v/>
      </c>
      <c r="T691" s="5" t="str">
        <f t="shared" si="141"/>
        <v/>
      </c>
      <c r="U691" s="35" t="str">
        <f>IF(AND(S691=4,K691="M",NOT(O691="Unattached")),SUMIF(R$2:R691,R691,L$2:L691),"")</f>
        <v/>
      </c>
      <c r="V691" s="5" t="str">
        <f t="shared" si="142"/>
        <v/>
      </c>
      <c r="W691" s="35" t="str">
        <f>IF(AND(S691=3,K691="F",NOT(O691="Unattached")),SUMIF(R$2:R691,R691,L$2:L691),"")</f>
        <v/>
      </c>
      <c r="X691" s="6" t="str">
        <f t="shared" si="133"/>
        <v/>
      </c>
      <c r="Y691" s="6" t="str">
        <f t="shared" si="138"/>
        <v/>
      </c>
      <c r="Z691" s="33" t="str">
        <f t="shared" si="134"/>
        <v xml:space="preserve"> </v>
      </c>
      <c r="AA691" s="33" t="str">
        <f>IF(K691="M",IF(S691&lt;&gt;4,"",VLOOKUP(CONCATENATE(R691," ",(S691-3)),$Z$2:AD691,5,0)),IF(S691&lt;&gt;3,"",VLOOKUP(CONCATENATE(R691," ",(S691-2)),$Z$2:AD691,5,0)))</f>
        <v/>
      </c>
      <c r="AB691" s="33" t="str">
        <f>IF(K691="M",IF(S691&lt;&gt;4,"",VLOOKUP(CONCATENATE(R691," ",(S691-2)),$Z$2:AD691,5,0)),IF(S691&lt;&gt;3,"",VLOOKUP(CONCATENATE(R691," ",(S691-1)),$Z$2:AD691,5,0)))</f>
        <v/>
      </c>
      <c r="AC691" s="33" t="str">
        <f>IF(K691="M",IF(S691&lt;&gt;4,"",VLOOKUP(CONCATENATE(R691," ",(S691-1)),$Z$2:AD691,5,0)),IF(S691&lt;&gt;3,"",VLOOKUP(CONCATENATE(R691," ",(S691)),$Z$2:AD691,5,0)))</f>
        <v/>
      </c>
      <c r="AD691" s="33" t="str">
        <f t="shared" si="139"/>
        <v/>
      </c>
    </row>
    <row r="692" spans="1:30" x14ac:dyDescent="0.25">
      <c r="A692" s="65" t="str">
        <f t="shared" si="131"/>
        <v/>
      </c>
      <c r="B692" s="65" t="str">
        <f t="shared" si="132"/>
        <v/>
      </c>
      <c r="C692" s="103">
        <v>691</v>
      </c>
      <c r="D692" s="99"/>
      <c r="E692" s="100">
        <f t="shared" si="140"/>
        <v>1</v>
      </c>
      <c r="F692" s="100"/>
      <c r="G692" s="100"/>
      <c r="H692" s="107" t="str">
        <f t="shared" si="135"/>
        <v/>
      </c>
      <c r="I692" s="108" t="str">
        <f>IF(D692="","",VLOOKUP(D692,ENTRANTS!$A$1:$H$1000,2,0))</f>
        <v/>
      </c>
      <c r="J692" s="108" t="str">
        <f>IF(D692="","",VLOOKUP(D692,ENTRANTS!$A$1:$H$1000,3,0))</f>
        <v/>
      </c>
      <c r="K692" s="103" t="str">
        <f>IF(D692="","",LEFT(VLOOKUP(D692,ENTRANTS!$A$1:$H$1000,5,0),1))</f>
        <v/>
      </c>
      <c r="L692" s="103" t="str">
        <f>IF(D692="","",COUNTIF($K$2:K692,K692))</f>
        <v/>
      </c>
      <c r="M692" s="103" t="str">
        <f>IF(D692="","",VLOOKUP(D692,ENTRANTS!$A$1:$H$1000,4,0))</f>
        <v/>
      </c>
      <c r="N692" s="103" t="str">
        <f>IF(D692="","",COUNTIF($M$2:M692,M692))</f>
        <v/>
      </c>
      <c r="O692" s="108" t="str">
        <f>IF(D692="","",VLOOKUP(D692,ENTRANTS!$A$1:$H$1000,6,0))</f>
        <v/>
      </c>
      <c r="P692" s="86" t="str">
        <f t="shared" si="136"/>
        <v/>
      </c>
      <c r="Q692" s="31"/>
      <c r="R692" s="3" t="str">
        <f t="shared" si="137"/>
        <v/>
      </c>
      <c r="S692" s="4" t="str">
        <f>IF(D692="","",COUNTIF($R$2:R692,R692))</f>
        <v/>
      </c>
      <c r="T692" s="5" t="str">
        <f t="shared" si="141"/>
        <v/>
      </c>
      <c r="U692" s="35" t="str">
        <f>IF(AND(S692=4,K692="M",NOT(O692="Unattached")),SUMIF(R$2:R692,R692,L$2:L692),"")</f>
        <v/>
      </c>
      <c r="V692" s="5" t="str">
        <f t="shared" si="142"/>
        <v/>
      </c>
      <c r="W692" s="35" t="str">
        <f>IF(AND(S692=3,K692="F",NOT(O692="Unattached")),SUMIF(R$2:R692,R692,L$2:L692),"")</f>
        <v/>
      </c>
      <c r="X692" s="6" t="str">
        <f t="shared" si="133"/>
        <v/>
      </c>
      <c r="Y692" s="6" t="str">
        <f t="shared" si="138"/>
        <v/>
      </c>
      <c r="Z692" s="33" t="str">
        <f t="shared" si="134"/>
        <v xml:space="preserve"> </v>
      </c>
      <c r="AA692" s="33" t="str">
        <f>IF(K692="M",IF(S692&lt;&gt;4,"",VLOOKUP(CONCATENATE(R692," ",(S692-3)),$Z$2:AD692,5,0)),IF(S692&lt;&gt;3,"",VLOOKUP(CONCATENATE(R692," ",(S692-2)),$Z$2:AD692,5,0)))</f>
        <v/>
      </c>
      <c r="AB692" s="33" t="str">
        <f>IF(K692="M",IF(S692&lt;&gt;4,"",VLOOKUP(CONCATENATE(R692," ",(S692-2)),$Z$2:AD692,5,0)),IF(S692&lt;&gt;3,"",VLOOKUP(CONCATENATE(R692," ",(S692-1)),$Z$2:AD692,5,0)))</f>
        <v/>
      </c>
      <c r="AC692" s="33" t="str">
        <f>IF(K692="M",IF(S692&lt;&gt;4,"",VLOOKUP(CONCATENATE(R692," ",(S692-1)),$Z$2:AD692,5,0)),IF(S692&lt;&gt;3,"",VLOOKUP(CONCATENATE(R692," ",(S692)),$Z$2:AD692,5,0)))</f>
        <v/>
      </c>
      <c r="AD692" s="33" t="str">
        <f t="shared" si="139"/>
        <v/>
      </c>
    </row>
    <row r="693" spans="1:30" x14ac:dyDescent="0.25">
      <c r="A693" s="65" t="str">
        <f t="shared" si="131"/>
        <v/>
      </c>
      <c r="B693" s="65" t="str">
        <f t="shared" si="132"/>
        <v/>
      </c>
      <c r="C693" s="103">
        <v>692</v>
      </c>
      <c r="D693" s="99"/>
      <c r="E693" s="100">
        <f t="shared" si="140"/>
        <v>1</v>
      </c>
      <c r="F693" s="100"/>
      <c r="G693" s="100"/>
      <c r="H693" s="107" t="str">
        <f t="shared" si="135"/>
        <v/>
      </c>
      <c r="I693" s="108" t="str">
        <f>IF(D693="","",VLOOKUP(D693,ENTRANTS!$A$1:$H$1000,2,0))</f>
        <v/>
      </c>
      <c r="J693" s="108" t="str">
        <f>IF(D693="","",VLOOKUP(D693,ENTRANTS!$A$1:$H$1000,3,0))</f>
        <v/>
      </c>
      <c r="K693" s="103" t="str">
        <f>IF(D693="","",LEFT(VLOOKUP(D693,ENTRANTS!$A$1:$H$1000,5,0),1))</f>
        <v/>
      </c>
      <c r="L693" s="103" t="str">
        <f>IF(D693="","",COUNTIF($K$2:K693,K693))</f>
        <v/>
      </c>
      <c r="M693" s="103" t="str">
        <f>IF(D693="","",VLOOKUP(D693,ENTRANTS!$A$1:$H$1000,4,0))</f>
        <v/>
      </c>
      <c r="N693" s="103" t="str">
        <f>IF(D693="","",COUNTIF($M$2:M693,M693))</f>
        <v/>
      </c>
      <c r="O693" s="108" t="str">
        <f>IF(D693="","",VLOOKUP(D693,ENTRANTS!$A$1:$H$1000,6,0))</f>
        <v/>
      </c>
      <c r="P693" s="86" t="str">
        <f t="shared" si="136"/>
        <v/>
      </c>
      <c r="Q693" s="31"/>
      <c r="R693" s="3" t="str">
        <f t="shared" si="137"/>
        <v/>
      </c>
      <c r="S693" s="4" t="str">
        <f>IF(D693="","",COUNTIF($R$2:R693,R693))</f>
        <v/>
      </c>
      <c r="T693" s="5" t="str">
        <f t="shared" si="141"/>
        <v/>
      </c>
      <c r="U693" s="35" t="str">
        <f>IF(AND(S693=4,K693="M",NOT(O693="Unattached")),SUMIF(R$2:R693,R693,L$2:L693),"")</f>
        <v/>
      </c>
      <c r="V693" s="5" t="str">
        <f t="shared" si="142"/>
        <v/>
      </c>
      <c r="W693" s="35" t="str">
        <f>IF(AND(S693=3,K693="F",NOT(O693="Unattached")),SUMIF(R$2:R693,R693,L$2:L693),"")</f>
        <v/>
      </c>
      <c r="X693" s="6" t="str">
        <f t="shared" si="133"/>
        <v/>
      </c>
      <c r="Y693" s="6" t="str">
        <f t="shared" si="138"/>
        <v/>
      </c>
      <c r="Z693" s="33" t="str">
        <f t="shared" si="134"/>
        <v xml:space="preserve"> </v>
      </c>
      <c r="AA693" s="33" t="str">
        <f>IF(K693="M",IF(S693&lt;&gt;4,"",VLOOKUP(CONCATENATE(R693," ",(S693-3)),$Z$2:AD693,5,0)),IF(S693&lt;&gt;3,"",VLOOKUP(CONCATENATE(R693," ",(S693-2)),$Z$2:AD693,5,0)))</f>
        <v/>
      </c>
      <c r="AB693" s="33" t="str">
        <f>IF(K693="M",IF(S693&lt;&gt;4,"",VLOOKUP(CONCATENATE(R693," ",(S693-2)),$Z$2:AD693,5,0)),IF(S693&lt;&gt;3,"",VLOOKUP(CONCATENATE(R693," ",(S693-1)),$Z$2:AD693,5,0)))</f>
        <v/>
      </c>
      <c r="AC693" s="33" t="str">
        <f>IF(K693="M",IF(S693&lt;&gt;4,"",VLOOKUP(CONCATENATE(R693," ",(S693-1)),$Z$2:AD693,5,0)),IF(S693&lt;&gt;3,"",VLOOKUP(CONCATENATE(R693," ",(S693)),$Z$2:AD693,5,0)))</f>
        <v/>
      </c>
      <c r="AD693" s="33" t="str">
        <f t="shared" si="139"/>
        <v/>
      </c>
    </row>
    <row r="694" spans="1:30" x14ac:dyDescent="0.25">
      <c r="A694" s="65" t="str">
        <f t="shared" si="131"/>
        <v/>
      </c>
      <c r="B694" s="65" t="str">
        <f t="shared" si="132"/>
        <v/>
      </c>
      <c r="C694" s="103">
        <v>693</v>
      </c>
      <c r="D694" s="99"/>
      <c r="E694" s="100">
        <f t="shared" si="140"/>
        <v>1</v>
      </c>
      <c r="F694" s="100"/>
      <c r="G694" s="100"/>
      <c r="H694" s="107" t="str">
        <f t="shared" si="135"/>
        <v/>
      </c>
      <c r="I694" s="108" t="str">
        <f>IF(D694="","",VLOOKUP(D694,ENTRANTS!$A$1:$H$1000,2,0))</f>
        <v/>
      </c>
      <c r="J694" s="108" t="str">
        <f>IF(D694="","",VLOOKUP(D694,ENTRANTS!$A$1:$H$1000,3,0))</f>
        <v/>
      </c>
      <c r="K694" s="103" t="str">
        <f>IF(D694="","",LEFT(VLOOKUP(D694,ENTRANTS!$A$1:$H$1000,5,0),1))</f>
        <v/>
      </c>
      <c r="L694" s="103" t="str">
        <f>IF(D694="","",COUNTIF($K$2:K694,K694))</f>
        <v/>
      </c>
      <c r="M694" s="103" t="str">
        <f>IF(D694="","",VLOOKUP(D694,ENTRANTS!$A$1:$H$1000,4,0))</f>
        <v/>
      </c>
      <c r="N694" s="103" t="str">
        <f>IF(D694="","",COUNTIF($M$2:M694,M694))</f>
        <v/>
      </c>
      <c r="O694" s="108" t="str">
        <f>IF(D694="","",VLOOKUP(D694,ENTRANTS!$A$1:$H$1000,6,0))</f>
        <v/>
      </c>
      <c r="P694" s="86" t="str">
        <f t="shared" si="136"/>
        <v/>
      </c>
      <c r="Q694" s="31"/>
      <c r="R694" s="3" t="str">
        <f t="shared" si="137"/>
        <v/>
      </c>
      <c r="S694" s="4" t="str">
        <f>IF(D694="","",COUNTIF($R$2:R694,R694))</f>
        <v/>
      </c>
      <c r="T694" s="5" t="str">
        <f t="shared" si="141"/>
        <v/>
      </c>
      <c r="U694" s="35" t="str">
        <f>IF(AND(S694=4,K694="M",NOT(O694="Unattached")),SUMIF(R$2:R694,R694,L$2:L694),"")</f>
        <v/>
      </c>
      <c r="V694" s="5" t="str">
        <f t="shared" si="142"/>
        <v/>
      </c>
      <c r="W694" s="35" t="str">
        <f>IF(AND(S694=3,K694="F",NOT(O694="Unattached")),SUMIF(R$2:R694,R694,L$2:L694),"")</f>
        <v/>
      </c>
      <c r="X694" s="6" t="str">
        <f t="shared" si="133"/>
        <v/>
      </c>
      <c r="Y694" s="6" t="str">
        <f t="shared" si="138"/>
        <v/>
      </c>
      <c r="Z694" s="33" t="str">
        <f t="shared" si="134"/>
        <v xml:space="preserve"> </v>
      </c>
      <c r="AA694" s="33" t="str">
        <f>IF(K694="M",IF(S694&lt;&gt;4,"",VLOOKUP(CONCATENATE(R694," ",(S694-3)),$Z$2:AD694,5,0)),IF(S694&lt;&gt;3,"",VLOOKUP(CONCATENATE(R694," ",(S694-2)),$Z$2:AD694,5,0)))</f>
        <v/>
      </c>
      <c r="AB694" s="33" t="str">
        <f>IF(K694="M",IF(S694&lt;&gt;4,"",VLOOKUP(CONCATENATE(R694," ",(S694-2)),$Z$2:AD694,5,0)),IF(S694&lt;&gt;3,"",VLOOKUP(CONCATENATE(R694," ",(S694-1)),$Z$2:AD694,5,0)))</f>
        <v/>
      </c>
      <c r="AC694" s="33" t="str">
        <f>IF(K694="M",IF(S694&lt;&gt;4,"",VLOOKUP(CONCATENATE(R694," ",(S694-1)),$Z$2:AD694,5,0)),IF(S694&lt;&gt;3,"",VLOOKUP(CONCATENATE(R694," ",(S694)),$Z$2:AD694,5,0)))</f>
        <v/>
      </c>
      <c r="AD694" s="33" t="str">
        <f t="shared" si="139"/>
        <v/>
      </c>
    </row>
    <row r="695" spans="1:30" x14ac:dyDescent="0.25">
      <c r="A695" s="65" t="str">
        <f t="shared" si="131"/>
        <v/>
      </c>
      <c r="B695" s="65" t="str">
        <f t="shared" si="132"/>
        <v/>
      </c>
      <c r="C695" s="103">
        <v>694</v>
      </c>
      <c r="D695" s="99"/>
      <c r="E695" s="100">
        <f t="shared" si="140"/>
        <v>1</v>
      </c>
      <c r="F695" s="100"/>
      <c r="G695" s="100"/>
      <c r="H695" s="107" t="str">
        <f t="shared" si="135"/>
        <v/>
      </c>
      <c r="I695" s="108" t="str">
        <f>IF(D695="","",VLOOKUP(D695,ENTRANTS!$A$1:$H$1000,2,0))</f>
        <v/>
      </c>
      <c r="J695" s="108" t="str">
        <f>IF(D695="","",VLOOKUP(D695,ENTRANTS!$A$1:$H$1000,3,0))</f>
        <v/>
      </c>
      <c r="K695" s="103" t="str">
        <f>IF(D695="","",LEFT(VLOOKUP(D695,ENTRANTS!$A$1:$H$1000,5,0),1))</f>
        <v/>
      </c>
      <c r="L695" s="103" t="str">
        <f>IF(D695="","",COUNTIF($K$2:K695,K695))</f>
        <v/>
      </c>
      <c r="M695" s="103" t="str">
        <f>IF(D695="","",VLOOKUP(D695,ENTRANTS!$A$1:$H$1000,4,0))</f>
        <v/>
      </c>
      <c r="N695" s="103" t="str">
        <f>IF(D695="","",COUNTIF($M$2:M695,M695))</f>
        <v/>
      </c>
      <c r="O695" s="108" t="str">
        <f>IF(D695="","",VLOOKUP(D695,ENTRANTS!$A$1:$H$1000,6,0))</f>
        <v/>
      </c>
      <c r="P695" s="86" t="str">
        <f t="shared" si="136"/>
        <v/>
      </c>
      <c r="Q695" s="31"/>
      <c r="R695" s="3" t="str">
        <f t="shared" si="137"/>
        <v/>
      </c>
      <c r="S695" s="4" t="str">
        <f>IF(D695="","",COUNTIF($R$2:R695,R695))</f>
        <v/>
      </c>
      <c r="T695" s="5" t="str">
        <f t="shared" si="141"/>
        <v/>
      </c>
      <c r="U695" s="35" t="str">
        <f>IF(AND(S695=4,K695="M",NOT(O695="Unattached")),SUMIF(R$2:R695,R695,L$2:L695),"")</f>
        <v/>
      </c>
      <c r="V695" s="5" t="str">
        <f t="shared" si="142"/>
        <v/>
      </c>
      <c r="W695" s="35" t="str">
        <f>IF(AND(S695=3,K695="F",NOT(O695="Unattached")),SUMIF(R$2:R695,R695,L$2:L695),"")</f>
        <v/>
      </c>
      <c r="X695" s="6" t="str">
        <f t="shared" si="133"/>
        <v/>
      </c>
      <c r="Y695" s="6" t="str">
        <f t="shared" si="138"/>
        <v/>
      </c>
      <c r="Z695" s="33" t="str">
        <f t="shared" si="134"/>
        <v xml:space="preserve"> </v>
      </c>
      <c r="AA695" s="33" t="str">
        <f>IF(K695="M",IF(S695&lt;&gt;4,"",VLOOKUP(CONCATENATE(R695," ",(S695-3)),$Z$2:AD695,5,0)),IF(S695&lt;&gt;3,"",VLOOKUP(CONCATENATE(R695," ",(S695-2)),$Z$2:AD695,5,0)))</f>
        <v/>
      </c>
      <c r="AB695" s="33" t="str">
        <f>IF(K695="M",IF(S695&lt;&gt;4,"",VLOOKUP(CONCATENATE(R695," ",(S695-2)),$Z$2:AD695,5,0)),IF(S695&lt;&gt;3,"",VLOOKUP(CONCATENATE(R695," ",(S695-1)),$Z$2:AD695,5,0)))</f>
        <v/>
      </c>
      <c r="AC695" s="33" t="str">
        <f>IF(K695="M",IF(S695&lt;&gt;4,"",VLOOKUP(CONCATENATE(R695," ",(S695-1)),$Z$2:AD695,5,0)),IF(S695&lt;&gt;3,"",VLOOKUP(CONCATENATE(R695," ",(S695)),$Z$2:AD695,5,0)))</f>
        <v/>
      </c>
      <c r="AD695" s="33" t="str">
        <f t="shared" si="139"/>
        <v/>
      </c>
    </row>
    <row r="696" spans="1:30" x14ac:dyDescent="0.25">
      <c r="A696" s="65" t="str">
        <f t="shared" si="131"/>
        <v/>
      </c>
      <c r="B696" s="65" t="str">
        <f t="shared" si="132"/>
        <v/>
      </c>
      <c r="C696" s="103">
        <v>695</v>
      </c>
      <c r="D696" s="99"/>
      <c r="E696" s="100">
        <f t="shared" si="140"/>
        <v>1</v>
      </c>
      <c r="F696" s="100"/>
      <c r="G696" s="100"/>
      <c r="H696" s="107" t="str">
        <f t="shared" si="135"/>
        <v/>
      </c>
      <c r="I696" s="108" t="str">
        <f>IF(D696="","",VLOOKUP(D696,ENTRANTS!$A$1:$H$1000,2,0))</f>
        <v/>
      </c>
      <c r="J696" s="108" t="str">
        <f>IF(D696="","",VLOOKUP(D696,ENTRANTS!$A$1:$H$1000,3,0))</f>
        <v/>
      </c>
      <c r="K696" s="103" t="str">
        <f>IF(D696="","",LEFT(VLOOKUP(D696,ENTRANTS!$A$1:$H$1000,5,0),1))</f>
        <v/>
      </c>
      <c r="L696" s="103" t="str">
        <f>IF(D696="","",COUNTIF($K$2:K696,K696))</f>
        <v/>
      </c>
      <c r="M696" s="103" t="str">
        <f>IF(D696="","",VLOOKUP(D696,ENTRANTS!$A$1:$H$1000,4,0))</f>
        <v/>
      </c>
      <c r="N696" s="103" t="str">
        <f>IF(D696="","",COUNTIF($M$2:M696,M696))</f>
        <v/>
      </c>
      <c r="O696" s="108" t="str">
        <f>IF(D696="","",VLOOKUP(D696,ENTRANTS!$A$1:$H$1000,6,0))</f>
        <v/>
      </c>
      <c r="P696" s="86" t="str">
        <f t="shared" si="136"/>
        <v/>
      </c>
      <c r="Q696" s="31"/>
      <c r="R696" s="3" t="str">
        <f t="shared" si="137"/>
        <v/>
      </c>
      <c r="S696" s="4" t="str">
        <f>IF(D696="","",COUNTIF($R$2:R696,R696))</f>
        <v/>
      </c>
      <c r="T696" s="5" t="str">
        <f t="shared" si="141"/>
        <v/>
      </c>
      <c r="U696" s="35" t="str">
        <f>IF(AND(S696=4,K696="M",NOT(O696="Unattached")),SUMIF(R$2:R696,R696,L$2:L696),"")</f>
        <v/>
      </c>
      <c r="V696" s="5" t="str">
        <f t="shared" si="142"/>
        <v/>
      </c>
      <c r="W696" s="35" t="str">
        <f>IF(AND(S696=3,K696="F",NOT(O696="Unattached")),SUMIF(R$2:R696,R696,L$2:L696),"")</f>
        <v/>
      </c>
      <c r="X696" s="6" t="str">
        <f t="shared" si="133"/>
        <v/>
      </c>
      <c r="Y696" s="6" t="str">
        <f t="shared" si="138"/>
        <v/>
      </c>
      <c r="Z696" s="33" t="str">
        <f t="shared" si="134"/>
        <v xml:space="preserve"> </v>
      </c>
      <c r="AA696" s="33" t="str">
        <f>IF(K696="M",IF(S696&lt;&gt;4,"",VLOOKUP(CONCATENATE(R696," ",(S696-3)),$Z$2:AD696,5,0)),IF(S696&lt;&gt;3,"",VLOOKUP(CONCATENATE(R696," ",(S696-2)),$Z$2:AD696,5,0)))</f>
        <v/>
      </c>
      <c r="AB696" s="33" t="str">
        <f>IF(K696="M",IF(S696&lt;&gt;4,"",VLOOKUP(CONCATENATE(R696," ",(S696-2)),$Z$2:AD696,5,0)),IF(S696&lt;&gt;3,"",VLOOKUP(CONCATENATE(R696," ",(S696-1)),$Z$2:AD696,5,0)))</f>
        <v/>
      </c>
      <c r="AC696" s="33" t="str">
        <f>IF(K696="M",IF(S696&lt;&gt;4,"",VLOOKUP(CONCATENATE(R696," ",(S696-1)),$Z$2:AD696,5,0)),IF(S696&lt;&gt;3,"",VLOOKUP(CONCATENATE(R696," ",(S696)),$Z$2:AD696,5,0)))</f>
        <v/>
      </c>
      <c r="AD696" s="33" t="str">
        <f t="shared" si="139"/>
        <v/>
      </c>
    </row>
    <row r="697" spans="1:30" x14ac:dyDescent="0.25">
      <c r="A697" s="65" t="str">
        <f t="shared" si="131"/>
        <v/>
      </c>
      <c r="B697" s="65" t="str">
        <f t="shared" si="132"/>
        <v/>
      </c>
      <c r="C697" s="103">
        <v>696</v>
      </c>
      <c r="D697" s="99"/>
      <c r="E697" s="100">
        <f t="shared" si="140"/>
        <v>1</v>
      </c>
      <c r="F697" s="100"/>
      <c r="G697" s="100"/>
      <c r="H697" s="107" t="str">
        <f t="shared" si="135"/>
        <v/>
      </c>
      <c r="I697" s="108" t="str">
        <f>IF(D697="","",VLOOKUP(D697,ENTRANTS!$A$1:$H$1000,2,0))</f>
        <v/>
      </c>
      <c r="J697" s="108" t="str">
        <f>IF(D697="","",VLOOKUP(D697,ENTRANTS!$A$1:$H$1000,3,0))</f>
        <v/>
      </c>
      <c r="K697" s="103" t="str">
        <f>IF(D697="","",LEFT(VLOOKUP(D697,ENTRANTS!$A$1:$H$1000,5,0),1))</f>
        <v/>
      </c>
      <c r="L697" s="103" t="str">
        <f>IF(D697="","",COUNTIF($K$2:K697,K697))</f>
        <v/>
      </c>
      <c r="M697" s="103" t="str">
        <f>IF(D697="","",VLOOKUP(D697,ENTRANTS!$A$1:$H$1000,4,0))</f>
        <v/>
      </c>
      <c r="N697" s="103" t="str">
        <f>IF(D697="","",COUNTIF($M$2:M697,M697))</f>
        <v/>
      </c>
      <c r="O697" s="108" t="str">
        <f>IF(D697="","",VLOOKUP(D697,ENTRANTS!$A$1:$H$1000,6,0))</f>
        <v/>
      </c>
      <c r="P697" s="86" t="str">
        <f t="shared" si="136"/>
        <v/>
      </c>
      <c r="Q697" s="31"/>
      <c r="R697" s="3" t="str">
        <f t="shared" si="137"/>
        <v/>
      </c>
      <c r="S697" s="4" t="str">
        <f>IF(D697="","",COUNTIF($R$2:R697,R697))</f>
        <v/>
      </c>
      <c r="T697" s="5" t="str">
        <f t="shared" si="141"/>
        <v/>
      </c>
      <c r="U697" s="35" t="str">
        <f>IF(AND(S697=4,K697="M",NOT(O697="Unattached")),SUMIF(R$2:R697,R697,L$2:L697),"")</f>
        <v/>
      </c>
      <c r="V697" s="5" t="str">
        <f t="shared" si="142"/>
        <v/>
      </c>
      <c r="W697" s="35" t="str">
        <f>IF(AND(S697=3,K697="F",NOT(O697="Unattached")),SUMIF(R$2:R697,R697,L$2:L697),"")</f>
        <v/>
      </c>
      <c r="X697" s="6" t="str">
        <f t="shared" si="133"/>
        <v/>
      </c>
      <c r="Y697" s="6" t="str">
        <f t="shared" si="138"/>
        <v/>
      </c>
      <c r="Z697" s="33" t="str">
        <f t="shared" si="134"/>
        <v xml:space="preserve"> </v>
      </c>
      <c r="AA697" s="33" t="str">
        <f>IF(K697="M",IF(S697&lt;&gt;4,"",VLOOKUP(CONCATENATE(R697," ",(S697-3)),$Z$2:AD697,5,0)),IF(S697&lt;&gt;3,"",VLOOKUP(CONCATENATE(R697," ",(S697-2)),$Z$2:AD697,5,0)))</f>
        <v/>
      </c>
      <c r="AB697" s="33" t="str">
        <f>IF(K697="M",IF(S697&lt;&gt;4,"",VLOOKUP(CONCATENATE(R697," ",(S697-2)),$Z$2:AD697,5,0)),IF(S697&lt;&gt;3,"",VLOOKUP(CONCATENATE(R697," ",(S697-1)),$Z$2:AD697,5,0)))</f>
        <v/>
      </c>
      <c r="AC697" s="33" t="str">
        <f>IF(K697="M",IF(S697&lt;&gt;4,"",VLOOKUP(CONCATENATE(R697," ",(S697-1)),$Z$2:AD697,5,0)),IF(S697&lt;&gt;3,"",VLOOKUP(CONCATENATE(R697," ",(S697)),$Z$2:AD697,5,0)))</f>
        <v/>
      </c>
      <c r="AD697" s="33" t="str">
        <f t="shared" si="139"/>
        <v/>
      </c>
    </row>
    <row r="698" spans="1:30" x14ac:dyDescent="0.25">
      <c r="A698" s="65" t="str">
        <f t="shared" si="131"/>
        <v/>
      </c>
      <c r="B698" s="65" t="str">
        <f t="shared" si="132"/>
        <v/>
      </c>
      <c r="C698" s="103">
        <v>697</v>
      </c>
      <c r="D698" s="99"/>
      <c r="E698" s="100">
        <f t="shared" si="140"/>
        <v>1</v>
      </c>
      <c r="F698" s="100"/>
      <c r="G698" s="100"/>
      <c r="H698" s="107" t="str">
        <f t="shared" si="135"/>
        <v/>
      </c>
      <c r="I698" s="108" t="str">
        <f>IF(D698="","",VLOOKUP(D698,ENTRANTS!$A$1:$H$1000,2,0))</f>
        <v/>
      </c>
      <c r="J698" s="108" t="str">
        <f>IF(D698="","",VLOOKUP(D698,ENTRANTS!$A$1:$H$1000,3,0))</f>
        <v/>
      </c>
      <c r="K698" s="103" t="str">
        <f>IF(D698="","",LEFT(VLOOKUP(D698,ENTRANTS!$A$1:$H$1000,5,0),1))</f>
        <v/>
      </c>
      <c r="L698" s="103" t="str">
        <f>IF(D698="","",COUNTIF($K$2:K698,K698))</f>
        <v/>
      </c>
      <c r="M698" s="103" t="str">
        <f>IF(D698="","",VLOOKUP(D698,ENTRANTS!$A$1:$H$1000,4,0))</f>
        <v/>
      </c>
      <c r="N698" s="103" t="str">
        <f>IF(D698="","",COUNTIF($M$2:M698,M698))</f>
        <v/>
      </c>
      <c r="O698" s="108" t="str">
        <f>IF(D698="","",VLOOKUP(D698,ENTRANTS!$A$1:$H$1000,6,0))</f>
        <v/>
      </c>
      <c r="P698" s="86" t="str">
        <f t="shared" si="136"/>
        <v/>
      </c>
      <c r="Q698" s="31"/>
      <c r="R698" s="3" t="str">
        <f t="shared" si="137"/>
        <v/>
      </c>
      <c r="S698" s="4" t="str">
        <f>IF(D698="","",COUNTIF($R$2:R698,R698))</f>
        <v/>
      </c>
      <c r="T698" s="5" t="str">
        <f t="shared" si="141"/>
        <v/>
      </c>
      <c r="U698" s="35" t="str">
        <f>IF(AND(S698=4,K698="M",NOT(O698="Unattached")),SUMIF(R$2:R698,R698,L$2:L698),"")</f>
        <v/>
      </c>
      <c r="V698" s="5" t="str">
        <f t="shared" si="142"/>
        <v/>
      </c>
      <c r="W698" s="35" t="str">
        <f>IF(AND(S698=3,K698="F",NOT(O698="Unattached")),SUMIF(R$2:R698,R698,L$2:L698),"")</f>
        <v/>
      </c>
      <c r="X698" s="6" t="str">
        <f t="shared" si="133"/>
        <v/>
      </c>
      <c r="Y698" s="6" t="str">
        <f t="shared" si="138"/>
        <v/>
      </c>
      <c r="Z698" s="33" t="str">
        <f t="shared" si="134"/>
        <v xml:space="preserve"> </v>
      </c>
      <c r="AA698" s="33" t="str">
        <f>IF(K698="M",IF(S698&lt;&gt;4,"",VLOOKUP(CONCATENATE(R698," ",(S698-3)),$Z$2:AD698,5,0)),IF(S698&lt;&gt;3,"",VLOOKUP(CONCATENATE(R698," ",(S698-2)),$Z$2:AD698,5,0)))</f>
        <v/>
      </c>
      <c r="AB698" s="33" t="str">
        <f>IF(K698="M",IF(S698&lt;&gt;4,"",VLOOKUP(CONCATENATE(R698," ",(S698-2)),$Z$2:AD698,5,0)),IF(S698&lt;&gt;3,"",VLOOKUP(CONCATENATE(R698," ",(S698-1)),$Z$2:AD698,5,0)))</f>
        <v/>
      </c>
      <c r="AC698" s="33" t="str">
        <f>IF(K698="M",IF(S698&lt;&gt;4,"",VLOOKUP(CONCATENATE(R698," ",(S698-1)),$Z$2:AD698,5,0)),IF(S698&lt;&gt;3,"",VLOOKUP(CONCATENATE(R698," ",(S698)),$Z$2:AD698,5,0)))</f>
        <v/>
      </c>
      <c r="AD698" s="33" t="str">
        <f t="shared" si="139"/>
        <v/>
      </c>
    </row>
    <row r="699" spans="1:30" x14ac:dyDescent="0.25">
      <c r="A699" s="65" t="str">
        <f t="shared" si="131"/>
        <v/>
      </c>
      <c r="B699" s="65" t="str">
        <f t="shared" si="132"/>
        <v/>
      </c>
      <c r="C699" s="103">
        <v>698</v>
      </c>
      <c r="D699" s="99"/>
      <c r="E699" s="100">
        <f t="shared" si="140"/>
        <v>1</v>
      </c>
      <c r="F699" s="100"/>
      <c r="G699" s="100"/>
      <c r="H699" s="107" t="str">
        <f t="shared" si="135"/>
        <v/>
      </c>
      <c r="I699" s="108" t="str">
        <f>IF(D699="","",VLOOKUP(D699,ENTRANTS!$A$1:$H$1000,2,0))</f>
        <v/>
      </c>
      <c r="J699" s="108" t="str">
        <f>IF(D699="","",VLOOKUP(D699,ENTRANTS!$A$1:$H$1000,3,0))</f>
        <v/>
      </c>
      <c r="K699" s="103" t="str">
        <f>IF(D699="","",LEFT(VLOOKUP(D699,ENTRANTS!$A$1:$H$1000,5,0),1))</f>
        <v/>
      </c>
      <c r="L699" s="103" t="str">
        <f>IF(D699="","",COUNTIF($K$2:K699,K699))</f>
        <v/>
      </c>
      <c r="M699" s="103" t="str">
        <f>IF(D699="","",VLOOKUP(D699,ENTRANTS!$A$1:$H$1000,4,0))</f>
        <v/>
      </c>
      <c r="N699" s="103" t="str">
        <f>IF(D699="","",COUNTIF($M$2:M699,M699))</f>
        <v/>
      </c>
      <c r="O699" s="108" t="str">
        <f>IF(D699="","",VLOOKUP(D699,ENTRANTS!$A$1:$H$1000,6,0))</f>
        <v/>
      </c>
      <c r="P699" s="86" t="str">
        <f t="shared" si="136"/>
        <v/>
      </c>
      <c r="Q699" s="31"/>
      <c r="R699" s="3" t="str">
        <f t="shared" si="137"/>
        <v/>
      </c>
      <c r="S699" s="4" t="str">
        <f>IF(D699="","",COUNTIF($R$2:R699,R699))</f>
        <v/>
      </c>
      <c r="T699" s="5" t="str">
        <f t="shared" si="141"/>
        <v/>
      </c>
      <c r="U699" s="35" t="str">
        <f>IF(AND(S699=4,K699="M",NOT(O699="Unattached")),SUMIF(R$2:R699,R699,L$2:L699),"")</f>
        <v/>
      </c>
      <c r="V699" s="5" t="str">
        <f t="shared" si="142"/>
        <v/>
      </c>
      <c r="W699" s="35" t="str">
        <f>IF(AND(S699=3,K699="F",NOT(O699="Unattached")),SUMIF(R$2:R699,R699,L$2:L699),"")</f>
        <v/>
      </c>
      <c r="X699" s="6" t="str">
        <f t="shared" si="133"/>
        <v/>
      </c>
      <c r="Y699" s="6" t="str">
        <f t="shared" si="138"/>
        <v/>
      </c>
      <c r="Z699" s="33" t="str">
        <f t="shared" si="134"/>
        <v xml:space="preserve"> </v>
      </c>
      <c r="AA699" s="33" t="str">
        <f>IF(K699="M",IF(S699&lt;&gt;4,"",VLOOKUP(CONCATENATE(R699," ",(S699-3)),$Z$2:AD699,5,0)),IF(S699&lt;&gt;3,"",VLOOKUP(CONCATENATE(R699," ",(S699-2)),$Z$2:AD699,5,0)))</f>
        <v/>
      </c>
      <c r="AB699" s="33" t="str">
        <f>IF(K699="M",IF(S699&lt;&gt;4,"",VLOOKUP(CONCATENATE(R699," ",(S699-2)),$Z$2:AD699,5,0)),IF(S699&lt;&gt;3,"",VLOOKUP(CONCATENATE(R699," ",(S699-1)),$Z$2:AD699,5,0)))</f>
        <v/>
      </c>
      <c r="AC699" s="33" t="str">
        <f>IF(K699="M",IF(S699&lt;&gt;4,"",VLOOKUP(CONCATENATE(R699," ",(S699-1)),$Z$2:AD699,5,0)),IF(S699&lt;&gt;3,"",VLOOKUP(CONCATENATE(R699," ",(S699)),$Z$2:AD699,5,0)))</f>
        <v/>
      </c>
      <c r="AD699" s="33" t="str">
        <f t="shared" si="139"/>
        <v/>
      </c>
    </row>
    <row r="700" spans="1:30" x14ac:dyDescent="0.25">
      <c r="A700" s="65" t="str">
        <f t="shared" si="131"/>
        <v/>
      </c>
      <c r="B700" s="65" t="str">
        <f t="shared" si="132"/>
        <v/>
      </c>
      <c r="C700" s="103">
        <v>699</v>
      </c>
      <c r="D700" s="99"/>
      <c r="E700" s="100">
        <f t="shared" si="140"/>
        <v>1</v>
      </c>
      <c r="F700" s="100"/>
      <c r="G700" s="100"/>
      <c r="H700" s="107" t="str">
        <f t="shared" si="135"/>
        <v/>
      </c>
      <c r="I700" s="108" t="str">
        <f>IF(D700="","",VLOOKUP(D700,ENTRANTS!$A$1:$H$1000,2,0))</f>
        <v/>
      </c>
      <c r="J700" s="108" t="str">
        <f>IF(D700="","",VLOOKUP(D700,ENTRANTS!$A$1:$H$1000,3,0))</f>
        <v/>
      </c>
      <c r="K700" s="103" t="str">
        <f>IF(D700="","",LEFT(VLOOKUP(D700,ENTRANTS!$A$1:$H$1000,5,0),1))</f>
        <v/>
      </c>
      <c r="L700" s="103" t="str">
        <f>IF(D700="","",COUNTIF($K$2:K700,K700))</f>
        <v/>
      </c>
      <c r="M700" s="103" t="str">
        <f>IF(D700="","",VLOOKUP(D700,ENTRANTS!$A$1:$H$1000,4,0))</f>
        <v/>
      </c>
      <c r="N700" s="103" t="str">
        <f>IF(D700="","",COUNTIF($M$2:M700,M700))</f>
        <v/>
      </c>
      <c r="O700" s="108" t="str">
        <f>IF(D700="","",VLOOKUP(D700,ENTRANTS!$A$1:$H$1000,6,0))</f>
        <v/>
      </c>
      <c r="P700" s="86" t="str">
        <f t="shared" si="136"/>
        <v/>
      </c>
      <c r="Q700" s="31"/>
      <c r="R700" s="3" t="str">
        <f t="shared" si="137"/>
        <v/>
      </c>
      <c r="S700" s="4" t="str">
        <f>IF(D700="","",COUNTIF($R$2:R700,R700))</f>
        <v/>
      </c>
      <c r="T700" s="5" t="str">
        <f t="shared" si="141"/>
        <v/>
      </c>
      <c r="U700" s="35" t="str">
        <f>IF(AND(S700=4,K700="M",NOT(O700="Unattached")),SUMIF(R$2:R700,R700,L$2:L700),"")</f>
        <v/>
      </c>
      <c r="V700" s="5" t="str">
        <f t="shared" si="142"/>
        <v/>
      </c>
      <c r="W700" s="35" t="str">
        <f>IF(AND(S700=3,K700="F",NOT(O700="Unattached")),SUMIF(R$2:R700,R700,L$2:L700),"")</f>
        <v/>
      </c>
      <c r="X700" s="6" t="str">
        <f t="shared" si="133"/>
        <v/>
      </c>
      <c r="Y700" s="6" t="str">
        <f t="shared" si="138"/>
        <v/>
      </c>
      <c r="Z700" s="33" t="str">
        <f t="shared" si="134"/>
        <v xml:space="preserve"> </v>
      </c>
      <c r="AA700" s="33" t="str">
        <f>IF(K700="M",IF(S700&lt;&gt;4,"",VLOOKUP(CONCATENATE(R700," ",(S700-3)),$Z$2:AD700,5,0)),IF(S700&lt;&gt;3,"",VLOOKUP(CONCATENATE(R700," ",(S700-2)),$Z$2:AD700,5,0)))</f>
        <v/>
      </c>
      <c r="AB700" s="33" t="str">
        <f>IF(K700="M",IF(S700&lt;&gt;4,"",VLOOKUP(CONCATENATE(R700," ",(S700-2)),$Z$2:AD700,5,0)),IF(S700&lt;&gt;3,"",VLOOKUP(CONCATENATE(R700," ",(S700-1)),$Z$2:AD700,5,0)))</f>
        <v/>
      </c>
      <c r="AC700" s="33" t="str">
        <f>IF(K700="M",IF(S700&lt;&gt;4,"",VLOOKUP(CONCATENATE(R700," ",(S700-1)),$Z$2:AD700,5,0)),IF(S700&lt;&gt;3,"",VLOOKUP(CONCATENATE(R700," ",(S700)),$Z$2:AD700,5,0)))</f>
        <v/>
      </c>
      <c r="AD700" s="33" t="str">
        <f t="shared" si="139"/>
        <v/>
      </c>
    </row>
    <row r="701" spans="1:30" x14ac:dyDescent="0.25">
      <c r="A701" s="65" t="str">
        <f t="shared" si="131"/>
        <v/>
      </c>
      <c r="B701" s="65" t="str">
        <f t="shared" si="132"/>
        <v/>
      </c>
      <c r="C701" s="103">
        <v>700</v>
      </c>
      <c r="D701" s="99"/>
      <c r="E701" s="100">
        <f t="shared" si="140"/>
        <v>1</v>
      </c>
      <c r="F701" s="100"/>
      <c r="G701" s="100"/>
      <c r="H701" s="107" t="str">
        <f t="shared" si="135"/>
        <v/>
      </c>
      <c r="I701" s="108" t="str">
        <f>IF(D701="","",VLOOKUP(D701,ENTRANTS!$A$1:$H$1000,2,0))</f>
        <v/>
      </c>
      <c r="J701" s="108" t="str">
        <f>IF(D701="","",VLOOKUP(D701,ENTRANTS!$A$1:$H$1000,3,0))</f>
        <v/>
      </c>
      <c r="K701" s="103" t="str">
        <f>IF(D701="","",LEFT(VLOOKUP(D701,ENTRANTS!$A$1:$H$1000,5,0),1))</f>
        <v/>
      </c>
      <c r="L701" s="103" t="str">
        <f>IF(D701="","",COUNTIF($K$2:K701,K701))</f>
        <v/>
      </c>
      <c r="M701" s="103" t="str">
        <f>IF(D701="","",VLOOKUP(D701,ENTRANTS!$A$1:$H$1000,4,0))</f>
        <v/>
      </c>
      <c r="N701" s="103" t="str">
        <f>IF(D701="","",COUNTIF($M$2:M701,M701))</f>
        <v/>
      </c>
      <c r="O701" s="108" t="str">
        <f>IF(D701="","",VLOOKUP(D701,ENTRANTS!$A$1:$H$1000,6,0))</f>
        <v/>
      </c>
      <c r="P701" s="86" t="str">
        <f t="shared" si="136"/>
        <v/>
      </c>
      <c r="Q701" s="31"/>
      <c r="R701" s="3" t="str">
        <f t="shared" si="137"/>
        <v/>
      </c>
      <c r="S701" s="4" t="str">
        <f>IF(D701="","",COUNTIF($R$2:R701,R701))</f>
        <v/>
      </c>
      <c r="T701" s="5" t="str">
        <f t="shared" si="141"/>
        <v/>
      </c>
      <c r="U701" s="35" t="str">
        <f>IF(AND(S701=4,K701="M",NOT(O701="Unattached")),SUMIF(R$2:R701,R701,L$2:L701),"")</f>
        <v/>
      </c>
      <c r="V701" s="5" t="str">
        <f t="shared" si="142"/>
        <v/>
      </c>
      <c r="W701" s="35" t="str">
        <f>IF(AND(S701=3,K701="F",NOT(O701="Unattached")),SUMIF(R$2:R701,R701,L$2:L701),"")</f>
        <v/>
      </c>
      <c r="X701" s="6" t="str">
        <f t="shared" si="133"/>
        <v/>
      </c>
      <c r="Y701" s="6" t="str">
        <f t="shared" si="138"/>
        <v/>
      </c>
      <c r="Z701" s="33" t="str">
        <f t="shared" si="134"/>
        <v xml:space="preserve"> </v>
      </c>
      <c r="AA701" s="33" t="str">
        <f>IF(K701="M",IF(S701&lt;&gt;4,"",VLOOKUP(CONCATENATE(R701," ",(S701-3)),$Z$2:AD701,5,0)),IF(S701&lt;&gt;3,"",VLOOKUP(CONCATENATE(R701," ",(S701-2)),$Z$2:AD701,5,0)))</f>
        <v/>
      </c>
      <c r="AB701" s="33" t="str">
        <f>IF(K701="M",IF(S701&lt;&gt;4,"",VLOOKUP(CONCATENATE(R701," ",(S701-2)),$Z$2:AD701,5,0)),IF(S701&lt;&gt;3,"",VLOOKUP(CONCATENATE(R701," ",(S701-1)),$Z$2:AD701,5,0)))</f>
        <v/>
      </c>
      <c r="AC701" s="33" t="str">
        <f>IF(K701="M",IF(S701&lt;&gt;4,"",VLOOKUP(CONCATENATE(R701," ",(S701-1)),$Z$2:AD701,5,0)),IF(S701&lt;&gt;3,"",VLOOKUP(CONCATENATE(R701," ",(S701)),$Z$2:AD701,5,0)))</f>
        <v/>
      </c>
      <c r="AD701" s="33" t="str">
        <f t="shared" si="139"/>
        <v/>
      </c>
    </row>
    <row r="702" spans="1:30" x14ac:dyDescent="0.25">
      <c r="A702" s="65" t="str">
        <f t="shared" si="131"/>
        <v/>
      </c>
      <c r="B702" s="65" t="str">
        <f t="shared" si="132"/>
        <v/>
      </c>
      <c r="C702" s="103">
        <v>701</v>
      </c>
      <c r="D702" s="99"/>
      <c r="E702" s="100">
        <f t="shared" si="140"/>
        <v>1</v>
      </c>
      <c r="F702" s="100"/>
      <c r="G702" s="100"/>
      <c r="H702" s="107" t="str">
        <f t="shared" si="135"/>
        <v/>
      </c>
      <c r="I702" s="108" t="str">
        <f>IF(D702="","",VLOOKUP(D702,ENTRANTS!$A$1:$H$1000,2,0))</f>
        <v/>
      </c>
      <c r="J702" s="108" t="str">
        <f>IF(D702="","",VLOOKUP(D702,ENTRANTS!$A$1:$H$1000,3,0))</f>
        <v/>
      </c>
      <c r="K702" s="103" t="str">
        <f>IF(D702="","",LEFT(VLOOKUP(D702,ENTRANTS!$A$1:$H$1000,5,0),1))</f>
        <v/>
      </c>
      <c r="L702" s="103" t="str">
        <f>IF(D702="","",COUNTIF($K$2:K702,K702))</f>
        <v/>
      </c>
      <c r="M702" s="103" t="str">
        <f>IF(D702="","",VLOOKUP(D702,ENTRANTS!$A$1:$H$1000,4,0))</f>
        <v/>
      </c>
      <c r="N702" s="103" t="str">
        <f>IF(D702="","",COUNTIF($M$2:M702,M702))</f>
        <v/>
      </c>
      <c r="O702" s="108" t="str">
        <f>IF(D702="","",VLOOKUP(D702,ENTRANTS!$A$1:$H$1000,6,0))</f>
        <v/>
      </c>
      <c r="P702" s="86" t="str">
        <f t="shared" si="136"/>
        <v/>
      </c>
      <c r="Q702" s="31"/>
      <c r="R702" s="3" t="str">
        <f t="shared" si="137"/>
        <v/>
      </c>
      <c r="S702" s="4" t="str">
        <f>IF(D702="","",COUNTIF($R$2:R702,R702))</f>
        <v/>
      </c>
      <c r="T702" s="5" t="str">
        <f t="shared" si="141"/>
        <v/>
      </c>
      <c r="U702" s="35" t="str">
        <f>IF(AND(S702=4,K702="M",NOT(O702="Unattached")),SUMIF(R$2:R702,R702,L$2:L702),"")</f>
        <v/>
      </c>
      <c r="V702" s="5" t="str">
        <f t="shared" si="142"/>
        <v/>
      </c>
      <c r="W702" s="35" t="str">
        <f>IF(AND(S702=3,K702="F",NOT(O702="Unattached")),SUMIF(R$2:R702,R702,L$2:L702),"")</f>
        <v/>
      </c>
      <c r="X702" s="6" t="str">
        <f t="shared" si="133"/>
        <v/>
      </c>
      <c r="Y702" s="6" t="str">
        <f t="shared" si="138"/>
        <v/>
      </c>
      <c r="Z702" s="33" t="str">
        <f t="shared" si="134"/>
        <v xml:space="preserve"> </v>
      </c>
      <c r="AA702" s="33" t="str">
        <f>IF(K702="M",IF(S702&lt;&gt;4,"",VLOOKUP(CONCATENATE(R702," ",(S702-3)),$Z$2:AD702,5,0)),IF(S702&lt;&gt;3,"",VLOOKUP(CONCATENATE(R702," ",(S702-2)),$Z$2:AD702,5,0)))</f>
        <v/>
      </c>
      <c r="AB702" s="33" t="str">
        <f>IF(K702="M",IF(S702&lt;&gt;4,"",VLOOKUP(CONCATENATE(R702," ",(S702-2)),$Z$2:AD702,5,0)),IF(S702&lt;&gt;3,"",VLOOKUP(CONCATENATE(R702," ",(S702-1)),$Z$2:AD702,5,0)))</f>
        <v/>
      </c>
      <c r="AC702" s="33" t="str">
        <f>IF(K702="M",IF(S702&lt;&gt;4,"",VLOOKUP(CONCATENATE(R702," ",(S702-1)),$Z$2:AD702,5,0)),IF(S702&lt;&gt;3,"",VLOOKUP(CONCATENATE(R702," ",(S702)),$Z$2:AD702,5,0)))</f>
        <v/>
      </c>
      <c r="AD702" s="33" t="str">
        <f t="shared" si="139"/>
        <v/>
      </c>
    </row>
    <row r="703" spans="1:30" x14ac:dyDescent="0.25">
      <c r="A703" s="65" t="str">
        <f t="shared" si="131"/>
        <v/>
      </c>
      <c r="B703" s="65" t="str">
        <f t="shared" si="132"/>
        <v/>
      </c>
      <c r="C703" s="103">
        <v>702</v>
      </c>
      <c r="D703" s="99"/>
      <c r="E703" s="100">
        <f t="shared" si="140"/>
        <v>1</v>
      </c>
      <c r="F703" s="100"/>
      <c r="G703" s="100"/>
      <c r="H703" s="107" t="str">
        <f t="shared" si="135"/>
        <v/>
      </c>
      <c r="I703" s="108" t="str">
        <f>IF(D703="","",VLOOKUP(D703,ENTRANTS!$A$1:$H$1000,2,0))</f>
        <v/>
      </c>
      <c r="J703" s="108" t="str">
        <f>IF(D703="","",VLOOKUP(D703,ENTRANTS!$A$1:$H$1000,3,0))</f>
        <v/>
      </c>
      <c r="K703" s="103" t="str">
        <f>IF(D703="","",LEFT(VLOOKUP(D703,ENTRANTS!$A$1:$H$1000,5,0),1))</f>
        <v/>
      </c>
      <c r="L703" s="103" t="str">
        <f>IF(D703="","",COUNTIF($K$2:K703,K703))</f>
        <v/>
      </c>
      <c r="M703" s="103" t="str">
        <f>IF(D703="","",VLOOKUP(D703,ENTRANTS!$A$1:$H$1000,4,0))</f>
        <v/>
      </c>
      <c r="N703" s="103" t="str">
        <f>IF(D703="","",COUNTIF($M$2:M703,M703))</f>
        <v/>
      </c>
      <c r="O703" s="108" t="str">
        <f>IF(D703="","",VLOOKUP(D703,ENTRANTS!$A$1:$H$1000,6,0))</f>
        <v/>
      </c>
      <c r="P703" s="86" t="str">
        <f t="shared" si="136"/>
        <v/>
      </c>
      <c r="Q703" s="31"/>
      <c r="R703" s="3" t="str">
        <f t="shared" si="137"/>
        <v/>
      </c>
      <c r="S703" s="4" t="str">
        <f>IF(D703="","",COUNTIF($R$2:R703,R703))</f>
        <v/>
      </c>
      <c r="T703" s="5" t="str">
        <f t="shared" si="141"/>
        <v/>
      </c>
      <c r="U703" s="35" t="str">
        <f>IF(AND(S703=4,K703="M",NOT(O703="Unattached")),SUMIF(R$2:R703,R703,L$2:L703),"")</f>
        <v/>
      </c>
      <c r="V703" s="5" t="str">
        <f t="shared" si="142"/>
        <v/>
      </c>
      <c r="W703" s="35" t="str">
        <f>IF(AND(S703=3,K703="F",NOT(O703="Unattached")),SUMIF(R$2:R703,R703,L$2:L703),"")</f>
        <v/>
      </c>
      <c r="X703" s="6" t="str">
        <f t="shared" si="133"/>
        <v/>
      </c>
      <c r="Y703" s="6" t="str">
        <f t="shared" si="138"/>
        <v/>
      </c>
      <c r="Z703" s="33" t="str">
        <f t="shared" si="134"/>
        <v xml:space="preserve"> </v>
      </c>
      <c r="AA703" s="33" t="str">
        <f>IF(K703="M",IF(S703&lt;&gt;4,"",VLOOKUP(CONCATENATE(R703," ",(S703-3)),$Z$2:AD703,5,0)),IF(S703&lt;&gt;3,"",VLOOKUP(CONCATENATE(R703," ",(S703-2)),$Z$2:AD703,5,0)))</f>
        <v/>
      </c>
      <c r="AB703" s="33" t="str">
        <f>IF(K703="M",IF(S703&lt;&gt;4,"",VLOOKUP(CONCATENATE(R703," ",(S703-2)),$Z$2:AD703,5,0)),IF(S703&lt;&gt;3,"",VLOOKUP(CONCATENATE(R703," ",(S703-1)),$Z$2:AD703,5,0)))</f>
        <v/>
      </c>
      <c r="AC703" s="33" t="str">
        <f>IF(K703="M",IF(S703&lt;&gt;4,"",VLOOKUP(CONCATENATE(R703," ",(S703-1)),$Z$2:AD703,5,0)),IF(S703&lt;&gt;3,"",VLOOKUP(CONCATENATE(R703," ",(S703)),$Z$2:AD703,5,0)))</f>
        <v/>
      </c>
      <c r="AD703" s="33" t="str">
        <f t="shared" si="139"/>
        <v/>
      </c>
    </row>
    <row r="704" spans="1:30" x14ac:dyDescent="0.25">
      <c r="A704" s="65" t="str">
        <f t="shared" si="131"/>
        <v/>
      </c>
      <c r="B704" s="65" t="str">
        <f t="shared" si="132"/>
        <v/>
      </c>
      <c r="C704" s="103">
        <v>703</v>
      </c>
      <c r="D704" s="99"/>
      <c r="E704" s="100">
        <f t="shared" si="140"/>
        <v>1</v>
      </c>
      <c r="F704" s="100"/>
      <c r="G704" s="100"/>
      <c r="H704" s="107" t="str">
        <f t="shared" si="135"/>
        <v/>
      </c>
      <c r="I704" s="108" t="str">
        <f>IF(D704="","",VLOOKUP(D704,ENTRANTS!$A$1:$H$1000,2,0))</f>
        <v/>
      </c>
      <c r="J704" s="108" t="str">
        <f>IF(D704="","",VLOOKUP(D704,ENTRANTS!$A$1:$H$1000,3,0))</f>
        <v/>
      </c>
      <c r="K704" s="103" t="str">
        <f>IF(D704="","",LEFT(VLOOKUP(D704,ENTRANTS!$A$1:$H$1000,5,0),1))</f>
        <v/>
      </c>
      <c r="L704" s="103" t="str">
        <f>IF(D704="","",COUNTIF($K$2:K704,K704))</f>
        <v/>
      </c>
      <c r="M704" s="103" t="str">
        <f>IF(D704="","",VLOOKUP(D704,ENTRANTS!$A$1:$H$1000,4,0))</f>
        <v/>
      </c>
      <c r="N704" s="103" t="str">
        <f>IF(D704="","",COUNTIF($M$2:M704,M704))</f>
        <v/>
      </c>
      <c r="O704" s="108" t="str">
        <f>IF(D704="","",VLOOKUP(D704,ENTRANTS!$A$1:$H$1000,6,0))</f>
        <v/>
      </c>
      <c r="P704" s="86" t="str">
        <f t="shared" si="136"/>
        <v/>
      </c>
      <c r="Q704" s="31"/>
      <c r="R704" s="3" t="str">
        <f t="shared" si="137"/>
        <v/>
      </c>
      <c r="S704" s="4" t="str">
        <f>IF(D704="","",COUNTIF($R$2:R704,R704))</f>
        <v/>
      </c>
      <c r="T704" s="5" t="str">
        <f t="shared" si="141"/>
        <v/>
      </c>
      <c r="U704" s="35" t="str">
        <f>IF(AND(S704=4,K704="M",NOT(O704="Unattached")),SUMIF(R$2:R704,R704,L$2:L704),"")</f>
        <v/>
      </c>
      <c r="V704" s="5" t="str">
        <f t="shared" si="142"/>
        <v/>
      </c>
      <c r="W704" s="35" t="str">
        <f>IF(AND(S704=3,K704="F",NOT(O704="Unattached")),SUMIF(R$2:R704,R704,L$2:L704),"")</f>
        <v/>
      </c>
      <c r="X704" s="6" t="str">
        <f t="shared" si="133"/>
        <v/>
      </c>
      <c r="Y704" s="6" t="str">
        <f t="shared" si="138"/>
        <v/>
      </c>
      <c r="Z704" s="33" t="str">
        <f t="shared" si="134"/>
        <v xml:space="preserve"> </v>
      </c>
      <c r="AA704" s="33" t="str">
        <f>IF(K704="M",IF(S704&lt;&gt;4,"",VLOOKUP(CONCATENATE(R704," ",(S704-3)),$Z$2:AD704,5,0)),IF(S704&lt;&gt;3,"",VLOOKUP(CONCATENATE(R704," ",(S704-2)),$Z$2:AD704,5,0)))</f>
        <v/>
      </c>
      <c r="AB704" s="33" t="str">
        <f>IF(K704="M",IF(S704&lt;&gt;4,"",VLOOKUP(CONCATENATE(R704," ",(S704-2)),$Z$2:AD704,5,0)),IF(S704&lt;&gt;3,"",VLOOKUP(CONCATENATE(R704," ",(S704-1)),$Z$2:AD704,5,0)))</f>
        <v/>
      </c>
      <c r="AC704" s="33" t="str">
        <f>IF(K704="M",IF(S704&lt;&gt;4,"",VLOOKUP(CONCATENATE(R704," ",(S704-1)),$Z$2:AD704,5,0)),IF(S704&lt;&gt;3,"",VLOOKUP(CONCATENATE(R704," ",(S704)),$Z$2:AD704,5,0)))</f>
        <v/>
      </c>
      <c r="AD704" s="33" t="str">
        <f t="shared" si="139"/>
        <v/>
      </c>
    </row>
    <row r="705" spans="1:30" x14ac:dyDescent="0.25">
      <c r="A705" s="65" t="str">
        <f t="shared" si="131"/>
        <v/>
      </c>
      <c r="B705" s="65" t="str">
        <f t="shared" si="132"/>
        <v/>
      </c>
      <c r="C705" s="103">
        <v>704</v>
      </c>
      <c r="D705" s="99"/>
      <c r="E705" s="100">
        <f t="shared" si="140"/>
        <v>1</v>
      </c>
      <c r="F705" s="100"/>
      <c r="G705" s="100"/>
      <c r="H705" s="107" t="str">
        <f t="shared" si="135"/>
        <v/>
      </c>
      <c r="I705" s="108" t="str">
        <f>IF(D705="","",VLOOKUP(D705,ENTRANTS!$A$1:$H$1000,2,0))</f>
        <v/>
      </c>
      <c r="J705" s="108" t="str">
        <f>IF(D705="","",VLOOKUP(D705,ENTRANTS!$A$1:$H$1000,3,0))</f>
        <v/>
      </c>
      <c r="K705" s="103" t="str">
        <f>IF(D705="","",LEFT(VLOOKUP(D705,ENTRANTS!$A$1:$H$1000,5,0),1))</f>
        <v/>
      </c>
      <c r="L705" s="103" t="str">
        <f>IF(D705="","",COUNTIF($K$2:K705,K705))</f>
        <v/>
      </c>
      <c r="M705" s="103" t="str">
        <f>IF(D705="","",VLOOKUP(D705,ENTRANTS!$A$1:$H$1000,4,0))</f>
        <v/>
      </c>
      <c r="N705" s="103" t="str">
        <f>IF(D705="","",COUNTIF($M$2:M705,M705))</f>
        <v/>
      </c>
      <c r="O705" s="108" t="str">
        <f>IF(D705="","",VLOOKUP(D705,ENTRANTS!$A$1:$H$1000,6,0))</f>
        <v/>
      </c>
      <c r="P705" s="86" t="str">
        <f t="shared" si="136"/>
        <v/>
      </c>
      <c r="Q705" s="31"/>
      <c r="R705" s="3" t="str">
        <f t="shared" si="137"/>
        <v/>
      </c>
      <c r="S705" s="4" t="str">
        <f>IF(D705="","",COUNTIF($R$2:R705,R705))</f>
        <v/>
      </c>
      <c r="T705" s="5" t="str">
        <f t="shared" si="141"/>
        <v/>
      </c>
      <c r="U705" s="35" t="str">
        <f>IF(AND(S705=4,K705="M",NOT(O705="Unattached")),SUMIF(R$2:R705,R705,L$2:L705),"")</f>
        <v/>
      </c>
      <c r="V705" s="5" t="str">
        <f t="shared" si="142"/>
        <v/>
      </c>
      <c r="W705" s="35" t="str">
        <f>IF(AND(S705=3,K705="F",NOT(O705="Unattached")),SUMIF(R$2:R705,R705,L$2:L705),"")</f>
        <v/>
      </c>
      <c r="X705" s="6" t="str">
        <f t="shared" si="133"/>
        <v/>
      </c>
      <c r="Y705" s="6" t="str">
        <f t="shared" si="138"/>
        <v/>
      </c>
      <c r="Z705" s="33" t="str">
        <f t="shared" si="134"/>
        <v xml:space="preserve"> </v>
      </c>
      <c r="AA705" s="33" t="str">
        <f>IF(K705="M",IF(S705&lt;&gt;4,"",VLOOKUP(CONCATENATE(R705," ",(S705-3)),$Z$2:AD705,5,0)),IF(S705&lt;&gt;3,"",VLOOKUP(CONCATENATE(R705," ",(S705-2)),$Z$2:AD705,5,0)))</f>
        <v/>
      </c>
      <c r="AB705" s="33" t="str">
        <f>IF(K705="M",IF(S705&lt;&gt;4,"",VLOOKUP(CONCATENATE(R705," ",(S705-2)),$Z$2:AD705,5,0)),IF(S705&lt;&gt;3,"",VLOOKUP(CONCATENATE(R705," ",(S705-1)),$Z$2:AD705,5,0)))</f>
        <v/>
      </c>
      <c r="AC705" s="33" t="str">
        <f>IF(K705="M",IF(S705&lt;&gt;4,"",VLOOKUP(CONCATENATE(R705," ",(S705-1)),$Z$2:AD705,5,0)),IF(S705&lt;&gt;3,"",VLOOKUP(CONCATENATE(R705," ",(S705)),$Z$2:AD705,5,0)))</f>
        <v/>
      </c>
      <c r="AD705" s="33" t="str">
        <f t="shared" si="139"/>
        <v/>
      </c>
    </row>
    <row r="706" spans="1:30" x14ac:dyDescent="0.25">
      <c r="A706" s="65" t="str">
        <f t="shared" ref="A706:A769" si="143">IF(C706&lt;1,"",CONCATENATE(K706,L706))</f>
        <v/>
      </c>
      <c r="B706" s="65" t="str">
        <f t="shared" ref="B706:B769" si="144">IF(C706&lt;1,"",CONCATENATE(M706,N706))</f>
        <v/>
      </c>
      <c r="C706" s="103">
        <v>705</v>
      </c>
      <c r="D706" s="99"/>
      <c r="E706" s="100">
        <f t="shared" si="140"/>
        <v>1</v>
      </c>
      <c r="F706" s="100"/>
      <c r="G706" s="100"/>
      <c r="H706" s="107" t="str">
        <f t="shared" si="135"/>
        <v/>
      </c>
      <c r="I706" s="108" t="str">
        <f>IF(D706="","",VLOOKUP(D706,ENTRANTS!$A$1:$H$1000,2,0))</f>
        <v/>
      </c>
      <c r="J706" s="108" t="str">
        <f>IF(D706="","",VLOOKUP(D706,ENTRANTS!$A$1:$H$1000,3,0))</f>
        <v/>
      </c>
      <c r="K706" s="103" t="str">
        <f>IF(D706="","",LEFT(VLOOKUP(D706,ENTRANTS!$A$1:$H$1000,5,0),1))</f>
        <v/>
      </c>
      <c r="L706" s="103" t="str">
        <f>IF(D706="","",COUNTIF($K$2:K706,K706))</f>
        <v/>
      </c>
      <c r="M706" s="103" t="str">
        <f>IF(D706="","",VLOOKUP(D706,ENTRANTS!$A$1:$H$1000,4,0))</f>
        <v/>
      </c>
      <c r="N706" s="103" t="str">
        <f>IF(D706="","",COUNTIF($M$2:M706,M706))</f>
        <v/>
      </c>
      <c r="O706" s="108" t="str">
        <f>IF(D706="","",VLOOKUP(D706,ENTRANTS!$A$1:$H$1000,6,0))</f>
        <v/>
      </c>
      <c r="P706" s="86" t="str">
        <f t="shared" si="136"/>
        <v/>
      </c>
      <c r="Q706" s="31"/>
      <c r="R706" s="3" t="str">
        <f t="shared" si="137"/>
        <v/>
      </c>
      <c r="S706" s="4" t="str">
        <f>IF(D706="","",COUNTIF($R$2:R706,R706))</f>
        <v/>
      </c>
      <c r="T706" s="5" t="str">
        <f t="shared" si="141"/>
        <v/>
      </c>
      <c r="U706" s="35" t="str">
        <f>IF(AND(S706=4,K706="M",NOT(O706="Unattached")),SUMIF(R$2:R706,R706,L$2:L706),"")</f>
        <v/>
      </c>
      <c r="V706" s="5" t="str">
        <f t="shared" si="142"/>
        <v/>
      </c>
      <c r="W706" s="35" t="str">
        <f>IF(AND(S706=3,K706="F",NOT(O706="Unattached")),SUMIF(R$2:R706,R706,L$2:L706),"")</f>
        <v/>
      </c>
      <c r="X706" s="6" t="str">
        <f t="shared" ref="X706:X769" si="145">IF(AND(O706&lt;&gt;"Unattached",OR(T706&lt;&gt;"",V706&lt;&gt;"")),O706,"")</f>
        <v/>
      </c>
      <c r="Y706" s="6" t="str">
        <f t="shared" si="138"/>
        <v/>
      </c>
      <c r="Z706" s="33" t="str">
        <f t="shared" ref="Z706:Z769" si="146">CONCATENATE(R706," ",S706)</f>
        <v xml:space="preserve"> </v>
      </c>
      <c r="AA706" s="33" t="str">
        <f>IF(K706="M",IF(S706&lt;&gt;4,"",VLOOKUP(CONCATENATE(R706," ",(S706-3)),$Z$2:AD706,5,0)),IF(S706&lt;&gt;3,"",VLOOKUP(CONCATENATE(R706," ",(S706-2)),$Z$2:AD706,5,0)))</f>
        <v/>
      </c>
      <c r="AB706" s="33" t="str">
        <f>IF(K706="M",IF(S706&lt;&gt;4,"",VLOOKUP(CONCATENATE(R706," ",(S706-2)),$Z$2:AD706,5,0)),IF(S706&lt;&gt;3,"",VLOOKUP(CONCATENATE(R706," ",(S706-1)),$Z$2:AD706,5,0)))</f>
        <v/>
      </c>
      <c r="AC706" s="33" t="str">
        <f>IF(K706="M",IF(S706&lt;&gt;4,"",VLOOKUP(CONCATENATE(R706," ",(S706-1)),$Z$2:AD706,5,0)),IF(S706&lt;&gt;3,"",VLOOKUP(CONCATENATE(R706," ",(S706)),$Z$2:AD706,5,0)))</f>
        <v/>
      </c>
      <c r="AD706" s="33" t="str">
        <f t="shared" si="139"/>
        <v/>
      </c>
    </row>
    <row r="707" spans="1:30" x14ac:dyDescent="0.25">
      <c r="A707" s="65" t="str">
        <f t="shared" si="143"/>
        <v/>
      </c>
      <c r="B707" s="65" t="str">
        <f t="shared" si="144"/>
        <v/>
      </c>
      <c r="C707" s="103">
        <v>706</v>
      </c>
      <c r="D707" s="99"/>
      <c r="E707" s="100">
        <f t="shared" si="140"/>
        <v>1</v>
      </c>
      <c r="F707" s="100"/>
      <c r="G707" s="100"/>
      <c r="H707" s="107" t="str">
        <f t="shared" ref="H707:H770" si="147">IF(D707="","",($E707+$F707/60+$G707/3600)/24)</f>
        <v/>
      </c>
      <c r="I707" s="108" t="str">
        <f>IF(D707="","",VLOOKUP(D707,ENTRANTS!$A$1:$H$1000,2,0))</f>
        <v/>
      </c>
      <c r="J707" s="108" t="str">
        <f>IF(D707="","",VLOOKUP(D707,ENTRANTS!$A$1:$H$1000,3,0))</f>
        <v/>
      </c>
      <c r="K707" s="103" t="str">
        <f>IF(D707="","",LEFT(VLOOKUP(D707,ENTRANTS!$A$1:$H$1000,5,0),1))</f>
        <v/>
      </c>
      <c r="L707" s="103" t="str">
        <f>IF(D707="","",COUNTIF($K$2:K707,K707))</f>
        <v/>
      </c>
      <c r="M707" s="103" t="str">
        <f>IF(D707="","",VLOOKUP(D707,ENTRANTS!$A$1:$H$1000,4,0))</f>
        <v/>
      </c>
      <c r="N707" s="103" t="str">
        <f>IF(D707="","",COUNTIF($M$2:M707,M707))</f>
        <v/>
      </c>
      <c r="O707" s="108" t="str">
        <f>IF(D707="","",VLOOKUP(D707,ENTRANTS!$A$1:$H$1000,6,0))</f>
        <v/>
      </c>
      <c r="P707" s="86" t="str">
        <f t="shared" ref="P707:P770" si="148">IF(D707&lt;1,"",IF(COUNTIF($D$2:$D$501,D707)=1,"","DUPLICATE"))</f>
        <v/>
      </c>
      <c r="Q707" s="31"/>
      <c r="R707" s="3" t="str">
        <f t="shared" ref="R707:R770" si="149">IF(D707="","",CONCATENATE(K707," ",O707))</f>
        <v/>
      </c>
      <c r="S707" s="4" t="str">
        <f>IF(D707="","",COUNTIF($R$2:R707,R707))</f>
        <v/>
      </c>
      <c r="T707" s="5" t="str">
        <f t="shared" si="141"/>
        <v/>
      </c>
      <c r="U707" s="35" t="str">
        <f>IF(AND(S707=4,K707="M",NOT(O707="Unattached")),SUMIF(R$2:R707,R707,L$2:L707),"")</f>
        <v/>
      </c>
      <c r="V707" s="5" t="str">
        <f t="shared" si="142"/>
        <v/>
      </c>
      <c r="W707" s="35" t="str">
        <f>IF(AND(S707=3,K707="F",NOT(O707="Unattached")),SUMIF(R$2:R707,R707,L$2:L707),"")</f>
        <v/>
      </c>
      <c r="X707" s="6" t="str">
        <f t="shared" si="145"/>
        <v/>
      </c>
      <c r="Y707" s="6" t="str">
        <f t="shared" ref="Y707:Y770" si="150">IF(X707="","",IF(K707="M",CONCATENATE(X707," (",AA707,", ",AB707,", ",AC707,", ",AD707,")"),CONCATENATE(X707," (",AA707,", ",AB707,", ",AC707,")")))</f>
        <v/>
      </c>
      <c r="Z707" s="33" t="str">
        <f t="shared" si="146"/>
        <v xml:space="preserve"> </v>
      </c>
      <c r="AA707" s="33" t="str">
        <f>IF(K707="M",IF(S707&lt;&gt;4,"",VLOOKUP(CONCATENATE(R707," ",(S707-3)),$Z$2:AD707,5,0)),IF(S707&lt;&gt;3,"",VLOOKUP(CONCATENATE(R707," ",(S707-2)),$Z$2:AD707,5,0)))</f>
        <v/>
      </c>
      <c r="AB707" s="33" t="str">
        <f>IF(K707="M",IF(S707&lt;&gt;4,"",VLOOKUP(CONCATENATE(R707," ",(S707-2)),$Z$2:AD707,5,0)),IF(S707&lt;&gt;3,"",VLOOKUP(CONCATENATE(R707," ",(S707-1)),$Z$2:AD707,5,0)))</f>
        <v/>
      </c>
      <c r="AC707" s="33" t="str">
        <f>IF(K707="M",IF(S707&lt;&gt;4,"",VLOOKUP(CONCATENATE(R707," ",(S707-1)),$Z$2:AD707,5,0)),IF(S707&lt;&gt;3,"",VLOOKUP(CONCATENATE(R707," ",(S707)),$Z$2:AD707,5,0)))</f>
        <v/>
      </c>
      <c r="AD707" s="33" t="str">
        <f t="shared" ref="AD707:AD770" si="151">IF(AND(O707&lt;&gt;"Unattached",S707&lt;=4),CONCATENATE(I707," ",J707),"")</f>
        <v/>
      </c>
    </row>
    <row r="708" spans="1:30" x14ac:dyDescent="0.25">
      <c r="A708" s="65" t="str">
        <f t="shared" si="143"/>
        <v/>
      </c>
      <c r="B708" s="65" t="str">
        <f t="shared" si="144"/>
        <v/>
      </c>
      <c r="C708" s="103">
        <v>707</v>
      </c>
      <c r="D708" s="99"/>
      <c r="E708" s="100">
        <f t="shared" ref="E708:E771" si="152">E707</f>
        <v>1</v>
      </c>
      <c r="F708" s="100"/>
      <c r="G708" s="100"/>
      <c r="H708" s="107" t="str">
        <f t="shared" si="147"/>
        <v/>
      </c>
      <c r="I708" s="108" t="str">
        <f>IF(D708="","",VLOOKUP(D708,ENTRANTS!$A$1:$H$1000,2,0))</f>
        <v/>
      </c>
      <c r="J708" s="108" t="str">
        <f>IF(D708="","",VLOOKUP(D708,ENTRANTS!$A$1:$H$1000,3,0))</f>
        <v/>
      </c>
      <c r="K708" s="103" t="str">
        <f>IF(D708="","",LEFT(VLOOKUP(D708,ENTRANTS!$A$1:$H$1000,5,0),1))</f>
        <v/>
      </c>
      <c r="L708" s="103" t="str">
        <f>IF(D708="","",COUNTIF($K$2:K708,K708))</f>
        <v/>
      </c>
      <c r="M708" s="103" t="str">
        <f>IF(D708="","",VLOOKUP(D708,ENTRANTS!$A$1:$H$1000,4,0))</f>
        <v/>
      </c>
      <c r="N708" s="103" t="str">
        <f>IF(D708="","",COUNTIF($M$2:M708,M708))</f>
        <v/>
      </c>
      <c r="O708" s="108" t="str">
        <f>IF(D708="","",VLOOKUP(D708,ENTRANTS!$A$1:$H$1000,6,0))</f>
        <v/>
      </c>
      <c r="P708" s="86" t="str">
        <f t="shared" si="148"/>
        <v/>
      </c>
      <c r="Q708" s="31"/>
      <c r="R708" s="3" t="str">
        <f t="shared" si="149"/>
        <v/>
      </c>
      <c r="S708" s="4" t="str">
        <f>IF(D708="","",COUNTIF($R$2:R708,R708))</f>
        <v/>
      </c>
      <c r="T708" s="5" t="str">
        <f t="shared" si="141"/>
        <v/>
      </c>
      <c r="U708" s="35" t="str">
        <f>IF(AND(S708=4,K708="M",NOT(O708="Unattached")),SUMIF(R$2:R708,R708,L$2:L708),"")</f>
        <v/>
      </c>
      <c r="V708" s="5" t="str">
        <f t="shared" si="142"/>
        <v/>
      </c>
      <c r="W708" s="35" t="str">
        <f>IF(AND(S708=3,K708="F",NOT(O708="Unattached")),SUMIF(R$2:R708,R708,L$2:L708),"")</f>
        <v/>
      </c>
      <c r="X708" s="6" t="str">
        <f t="shared" si="145"/>
        <v/>
      </c>
      <c r="Y708" s="6" t="str">
        <f t="shared" si="150"/>
        <v/>
      </c>
      <c r="Z708" s="33" t="str">
        <f t="shared" si="146"/>
        <v xml:space="preserve"> </v>
      </c>
      <c r="AA708" s="33" t="str">
        <f>IF(K708="M",IF(S708&lt;&gt;4,"",VLOOKUP(CONCATENATE(R708," ",(S708-3)),$Z$2:AD708,5,0)),IF(S708&lt;&gt;3,"",VLOOKUP(CONCATENATE(R708," ",(S708-2)),$Z$2:AD708,5,0)))</f>
        <v/>
      </c>
      <c r="AB708" s="33" t="str">
        <f>IF(K708="M",IF(S708&lt;&gt;4,"",VLOOKUP(CONCATENATE(R708," ",(S708-2)),$Z$2:AD708,5,0)),IF(S708&lt;&gt;3,"",VLOOKUP(CONCATENATE(R708," ",(S708-1)),$Z$2:AD708,5,0)))</f>
        <v/>
      </c>
      <c r="AC708" s="33" t="str">
        <f>IF(K708="M",IF(S708&lt;&gt;4,"",VLOOKUP(CONCATENATE(R708," ",(S708-1)),$Z$2:AD708,5,0)),IF(S708&lt;&gt;3,"",VLOOKUP(CONCATENATE(R708," ",(S708)),$Z$2:AD708,5,0)))</f>
        <v/>
      </c>
      <c r="AD708" s="33" t="str">
        <f t="shared" si="151"/>
        <v/>
      </c>
    </row>
    <row r="709" spans="1:30" x14ac:dyDescent="0.25">
      <c r="A709" s="65" t="str">
        <f t="shared" si="143"/>
        <v/>
      </c>
      <c r="B709" s="65" t="str">
        <f t="shared" si="144"/>
        <v/>
      </c>
      <c r="C709" s="103">
        <v>708</v>
      </c>
      <c r="D709" s="99"/>
      <c r="E709" s="100">
        <f t="shared" si="152"/>
        <v>1</v>
      </c>
      <c r="F709" s="100"/>
      <c r="G709" s="100"/>
      <c r="H709" s="107" t="str">
        <f t="shared" si="147"/>
        <v/>
      </c>
      <c r="I709" s="108" t="str">
        <f>IF(D709="","",VLOOKUP(D709,ENTRANTS!$A$1:$H$1000,2,0))</f>
        <v/>
      </c>
      <c r="J709" s="108" t="str">
        <f>IF(D709="","",VLOOKUP(D709,ENTRANTS!$A$1:$H$1000,3,0))</f>
        <v/>
      </c>
      <c r="K709" s="103" t="str">
        <f>IF(D709="","",LEFT(VLOOKUP(D709,ENTRANTS!$A$1:$H$1000,5,0),1))</f>
        <v/>
      </c>
      <c r="L709" s="103" t="str">
        <f>IF(D709="","",COUNTIF($K$2:K709,K709))</f>
        <v/>
      </c>
      <c r="M709" s="103" t="str">
        <f>IF(D709="","",VLOOKUP(D709,ENTRANTS!$A$1:$H$1000,4,0))</f>
        <v/>
      </c>
      <c r="N709" s="103" t="str">
        <f>IF(D709="","",COUNTIF($M$2:M709,M709))</f>
        <v/>
      </c>
      <c r="O709" s="108" t="str">
        <f>IF(D709="","",VLOOKUP(D709,ENTRANTS!$A$1:$H$1000,6,0))</f>
        <v/>
      </c>
      <c r="P709" s="86" t="str">
        <f t="shared" si="148"/>
        <v/>
      </c>
      <c r="Q709" s="31"/>
      <c r="R709" s="3" t="str">
        <f t="shared" si="149"/>
        <v/>
      </c>
      <c r="S709" s="4" t="str">
        <f>IF(D709="","",COUNTIF($R$2:R709,R709))</f>
        <v/>
      </c>
      <c r="T709" s="5" t="str">
        <f t="shared" si="141"/>
        <v/>
      </c>
      <c r="U709" s="35" t="str">
        <f>IF(AND(S709=4,K709="M",NOT(O709="Unattached")),SUMIF(R$2:R709,R709,L$2:L709),"")</f>
        <v/>
      </c>
      <c r="V709" s="5" t="str">
        <f t="shared" si="142"/>
        <v/>
      </c>
      <c r="W709" s="35" t="str">
        <f>IF(AND(S709=3,K709="F",NOT(O709="Unattached")),SUMIF(R$2:R709,R709,L$2:L709),"")</f>
        <v/>
      </c>
      <c r="X709" s="6" t="str">
        <f t="shared" si="145"/>
        <v/>
      </c>
      <c r="Y709" s="6" t="str">
        <f t="shared" si="150"/>
        <v/>
      </c>
      <c r="Z709" s="33" t="str">
        <f t="shared" si="146"/>
        <v xml:space="preserve"> </v>
      </c>
      <c r="AA709" s="33" t="str">
        <f>IF(K709="M",IF(S709&lt;&gt;4,"",VLOOKUP(CONCATENATE(R709," ",(S709-3)),$Z$2:AD709,5,0)),IF(S709&lt;&gt;3,"",VLOOKUP(CONCATENATE(R709," ",(S709-2)),$Z$2:AD709,5,0)))</f>
        <v/>
      </c>
      <c r="AB709" s="33" t="str">
        <f>IF(K709="M",IF(S709&lt;&gt;4,"",VLOOKUP(CONCATENATE(R709," ",(S709-2)),$Z$2:AD709,5,0)),IF(S709&lt;&gt;3,"",VLOOKUP(CONCATENATE(R709," ",(S709-1)),$Z$2:AD709,5,0)))</f>
        <v/>
      </c>
      <c r="AC709" s="33" t="str">
        <f>IF(K709="M",IF(S709&lt;&gt;4,"",VLOOKUP(CONCATENATE(R709," ",(S709-1)),$Z$2:AD709,5,0)),IF(S709&lt;&gt;3,"",VLOOKUP(CONCATENATE(R709," ",(S709)),$Z$2:AD709,5,0)))</f>
        <v/>
      </c>
      <c r="AD709" s="33" t="str">
        <f t="shared" si="151"/>
        <v/>
      </c>
    </row>
    <row r="710" spans="1:30" x14ac:dyDescent="0.25">
      <c r="A710" s="65" t="str">
        <f t="shared" si="143"/>
        <v/>
      </c>
      <c r="B710" s="65" t="str">
        <f t="shared" si="144"/>
        <v/>
      </c>
      <c r="C710" s="103">
        <v>709</v>
      </c>
      <c r="D710" s="99"/>
      <c r="E710" s="100">
        <f t="shared" si="152"/>
        <v>1</v>
      </c>
      <c r="F710" s="100"/>
      <c r="G710" s="100"/>
      <c r="H710" s="107" t="str">
        <f t="shared" si="147"/>
        <v/>
      </c>
      <c r="I710" s="108" t="str">
        <f>IF(D710="","",VLOOKUP(D710,ENTRANTS!$A$1:$H$1000,2,0))</f>
        <v/>
      </c>
      <c r="J710" s="108" t="str">
        <f>IF(D710="","",VLOOKUP(D710,ENTRANTS!$A$1:$H$1000,3,0))</f>
        <v/>
      </c>
      <c r="K710" s="103" t="str">
        <f>IF(D710="","",LEFT(VLOOKUP(D710,ENTRANTS!$A$1:$H$1000,5,0),1))</f>
        <v/>
      </c>
      <c r="L710" s="103" t="str">
        <f>IF(D710="","",COUNTIF($K$2:K710,K710))</f>
        <v/>
      </c>
      <c r="M710" s="103" t="str">
        <f>IF(D710="","",VLOOKUP(D710,ENTRANTS!$A$1:$H$1000,4,0))</f>
        <v/>
      </c>
      <c r="N710" s="103" t="str">
        <f>IF(D710="","",COUNTIF($M$2:M710,M710))</f>
        <v/>
      </c>
      <c r="O710" s="108" t="str">
        <f>IF(D710="","",VLOOKUP(D710,ENTRANTS!$A$1:$H$1000,6,0))</f>
        <v/>
      </c>
      <c r="P710" s="86" t="str">
        <f t="shared" si="148"/>
        <v/>
      </c>
      <c r="Q710" s="31"/>
      <c r="R710" s="3" t="str">
        <f t="shared" si="149"/>
        <v/>
      </c>
      <c r="S710" s="4" t="str">
        <f>IF(D710="","",COUNTIF($R$2:R710,R710))</f>
        <v/>
      </c>
      <c r="T710" s="5" t="str">
        <f t="shared" si="141"/>
        <v/>
      </c>
      <c r="U710" s="35" t="str">
        <f>IF(AND(S710=4,K710="M",NOT(O710="Unattached")),SUMIF(R$2:R710,R710,L$2:L710),"")</f>
        <v/>
      </c>
      <c r="V710" s="5" t="str">
        <f t="shared" si="142"/>
        <v/>
      </c>
      <c r="W710" s="35" t="str">
        <f>IF(AND(S710=3,K710="F",NOT(O710="Unattached")),SUMIF(R$2:R710,R710,L$2:L710),"")</f>
        <v/>
      </c>
      <c r="X710" s="6" t="str">
        <f t="shared" si="145"/>
        <v/>
      </c>
      <c r="Y710" s="6" t="str">
        <f t="shared" si="150"/>
        <v/>
      </c>
      <c r="Z710" s="33" t="str">
        <f t="shared" si="146"/>
        <v xml:space="preserve"> </v>
      </c>
      <c r="AA710" s="33" t="str">
        <f>IF(K710="M",IF(S710&lt;&gt;4,"",VLOOKUP(CONCATENATE(R710," ",(S710-3)),$Z$2:AD710,5,0)),IF(S710&lt;&gt;3,"",VLOOKUP(CONCATENATE(R710," ",(S710-2)),$Z$2:AD710,5,0)))</f>
        <v/>
      </c>
      <c r="AB710" s="33" t="str">
        <f>IF(K710="M",IF(S710&lt;&gt;4,"",VLOOKUP(CONCATENATE(R710," ",(S710-2)),$Z$2:AD710,5,0)),IF(S710&lt;&gt;3,"",VLOOKUP(CONCATENATE(R710," ",(S710-1)),$Z$2:AD710,5,0)))</f>
        <v/>
      </c>
      <c r="AC710" s="33" t="str">
        <f>IF(K710="M",IF(S710&lt;&gt;4,"",VLOOKUP(CONCATENATE(R710," ",(S710-1)),$Z$2:AD710,5,0)),IF(S710&lt;&gt;3,"",VLOOKUP(CONCATENATE(R710," ",(S710)),$Z$2:AD710,5,0)))</f>
        <v/>
      </c>
      <c r="AD710" s="33" t="str">
        <f t="shared" si="151"/>
        <v/>
      </c>
    </row>
    <row r="711" spans="1:30" x14ac:dyDescent="0.25">
      <c r="A711" s="65" t="str">
        <f t="shared" si="143"/>
        <v/>
      </c>
      <c r="B711" s="65" t="str">
        <f t="shared" si="144"/>
        <v/>
      </c>
      <c r="C711" s="103">
        <v>710</v>
      </c>
      <c r="D711" s="99"/>
      <c r="E711" s="100">
        <f t="shared" si="152"/>
        <v>1</v>
      </c>
      <c r="F711" s="100"/>
      <c r="G711" s="100"/>
      <c r="H711" s="107" t="str">
        <f t="shared" si="147"/>
        <v/>
      </c>
      <c r="I711" s="108" t="str">
        <f>IF(D711="","",VLOOKUP(D711,ENTRANTS!$A$1:$H$1000,2,0))</f>
        <v/>
      </c>
      <c r="J711" s="108" t="str">
        <f>IF(D711="","",VLOOKUP(D711,ENTRANTS!$A$1:$H$1000,3,0))</f>
        <v/>
      </c>
      <c r="K711" s="103" t="str">
        <f>IF(D711="","",LEFT(VLOOKUP(D711,ENTRANTS!$A$1:$H$1000,5,0),1))</f>
        <v/>
      </c>
      <c r="L711" s="103" t="str">
        <f>IF(D711="","",COUNTIF($K$2:K711,K711))</f>
        <v/>
      </c>
      <c r="M711" s="103" t="str">
        <f>IF(D711="","",VLOOKUP(D711,ENTRANTS!$A$1:$H$1000,4,0))</f>
        <v/>
      </c>
      <c r="N711" s="103" t="str">
        <f>IF(D711="","",COUNTIF($M$2:M711,M711))</f>
        <v/>
      </c>
      <c r="O711" s="108" t="str">
        <f>IF(D711="","",VLOOKUP(D711,ENTRANTS!$A$1:$H$1000,6,0))</f>
        <v/>
      </c>
      <c r="P711" s="86" t="str">
        <f t="shared" si="148"/>
        <v/>
      </c>
      <c r="Q711" s="31"/>
      <c r="R711" s="3" t="str">
        <f t="shared" si="149"/>
        <v/>
      </c>
      <c r="S711" s="4" t="str">
        <f>IF(D711="","",COUNTIF($R$2:R711,R711))</f>
        <v/>
      </c>
      <c r="T711" s="5" t="str">
        <f t="shared" si="141"/>
        <v/>
      </c>
      <c r="U711" s="35" t="str">
        <f>IF(AND(S711=4,K711="M",NOT(O711="Unattached")),SUMIF(R$2:R711,R711,L$2:L711),"")</f>
        <v/>
      </c>
      <c r="V711" s="5" t="str">
        <f t="shared" si="142"/>
        <v/>
      </c>
      <c r="W711" s="35" t="str">
        <f>IF(AND(S711=3,K711="F",NOT(O711="Unattached")),SUMIF(R$2:R711,R711,L$2:L711),"")</f>
        <v/>
      </c>
      <c r="X711" s="6" t="str">
        <f t="shared" si="145"/>
        <v/>
      </c>
      <c r="Y711" s="6" t="str">
        <f t="shared" si="150"/>
        <v/>
      </c>
      <c r="Z711" s="33" t="str">
        <f t="shared" si="146"/>
        <v xml:space="preserve"> </v>
      </c>
      <c r="AA711" s="33" t="str">
        <f>IF(K711="M",IF(S711&lt;&gt;4,"",VLOOKUP(CONCATENATE(R711," ",(S711-3)),$Z$2:AD711,5,0)),IF(S711&lt;&gt;3,"",VLOOKUP(CONCATENATE(R711," ",(S711-2)),$Z$2:AD711,5,0)))</f>
        <v/>
      </c>
      <c r="AB711" s="33" t="str">
        <f>IF(K711="M",IF(S711&lt;&gt;4,"",VLOOKUP(CONCATENATE(R711," ",(S711-2)),$Z$2:AD711,5,0)),IF(S711&lt;&gt;3,"",VLOOKUP(CONCATENATE(R711," ",(S711-1)),$Z$2:AD711,5,0)))</f>
        <v/>
      </c>
      <c r="AC711" s="33" t="str">
        <f>IF(K711="M",IF(S711&lt;&gt;4,"",VLOOKUP(CONCATENATE(R711," ",(S711-1)),$Z$2:AD711,5,0)),IF(S711&lt;&gt;3,"",VLOOKUP(CONCATENATE(R711," ",(S711)),$Z$2:AD711,5,0)))</f>
        <v/>
      </c>
      <c r="AD711" s="33" t="str">
        <f t="shared" si="151"/>
        <v/>
      </c>
    </row>
    <row r="712" spans="1:30" x14ac:dyDescent="0.25">
      <c r="A712" s="65" t="str">
        <f t="shared" si="143"/>
        <v/>
      </c>
      <c r="B712" s="65" t="str">
        <f t="shared" si="144"/>
        <v/>
      </c>
      <c r="C712" s="103">
        <v>711</v>
      </c>
      <c r="D712" s="99"/>
      <c r="E712" s="100">
        <f t="shared" si="152"/>
        <v>1</v>
      </c>
      <c r="F712" s="100"/>
      <c r="G712" s="100"/>
      <c r="H712" s="107" t="str">
        <f t="shared" si="147"/>
        <v/>
      </c>
      <c r="I712" s="108" t="str">
        <f>IF(D712="","",VLOOKUP(D712,ENTRANTS!$A$1:$H$1000,2,0))</f>
        <v/>
      </c>
      <c r="J712" s="108" t="str">
        <f>IF(D712="","",VLOOKUP(D712,ENTRANTS!$A$1:$H$1000,3,0))</f>
        <v/>
      </c>
      <c r="K712" s="103" t="str">
        <f>IF(D712="","",LEFT(VLOOKUP(D712,ENTRANTS!$A$1:$H$1000,5,0),1))</f>
        <v/>
      </c>
      <c r="L712" s="103" t="str">
        <f>IF(D712="","",COUNTIF($K$2:K712,K712))</f>
        <v/>
      </c>
      <c r="M712" s="103" t="str">
        <f>IF(D712="","",VLOOKUP(D712,ENTRANTS!$A$1:$H$1000,4,0))</f>
        <v/>
      </c>
      <c r="N712" s="103" t="str">
        <f>IF(D712="","",COUNTIF($M$2:M712,M712))</f>
        <v/>
      </c>
      <c r="O712" s="108" t="str">
        <f>IF(D712="","",VLOOKUP(D712,ENTRANTS!$A$1:$H$1000,6,0))</f>
        <v/>
      </c>
      <c r="P712" s="86" t="str">
        <f t="shared" si="148"/>
        <v/>
      </c>
      <c r="Q712" s="31"/>
      <c r="R712" s="3" t="str">
        <f t="shared" si="149"/>
        <v/>
      </c>
      <c r="S712" s="4" t="str">
        <f>IF(D712="","",COUNTIF($R$2:R712,R712))</f>
        <v/>
      </c>
      <c r="T712" s="5" t="str">
        <f t="shared" si="141"/>
        <v/>
      </c>
      <c r="U712" s="35" t="str">
        <f>IF(AND(S712=4,K712="M",NOT(O712="Unattached")),SUMIF(R$2:R712,R712,L$2:L712),"")</f>
        <v/>
      </c>
      <c r="V712" s="5" t="str">
        <f t="shared" si="142"/>
        <v/>
      </c>
      <c r="W712" s="35" t="str">
        <f>IF(AND(S712=3,K712="F",NOT(O712="Unattached")),SUMIF(R$2:R712,R712,L$2:L712),"")</f>
        <v/>
      </c>
      <c r="X712" s="6" t="str">
        <f t="shared" si="145"/>
        <v/>
      </c>
      <c r="Y712" s="6" t="str">
        <f t="shared" si="150"/>
        <v/>
      </c>
      <c r="Z712" s="33" t="str">
        <f t="shared" si="146"/>
        <v xml:space="preserve"> </v>
      </c>
      <c r="AA712" s="33" t="str">
        <f>IF(K712="M",IF(S712&lt;&gt;4,"",VLOOKUP(CONCATENATE(R712," ",(S712-3)),$Z$2:AD712,5,0)),IF(S712&lt;&gt;3,"",VLOOKUP(CONCATENATE(R712," ",(S712-2)),$Z$2:AD712,5,0)))</f>
        <v/>
      </c>
      <c r="AB712" s="33" t="str">
        <f>IF(K712="M",IF(S712&lt;&gt;4,"",VLOOKUP(CONCATENATE(R712," ",(S712-2)),$Z$2:AD712,5,0)),IF(S712&lt;&gt;3,"",VLOOKUP(CONCATENATE(R712," ",(S712-1)),$Z$2:AD712,5,0)))</f>
        <v/>
      </c>
      <c r="AC712" s="33" t="str">
        <f>IF(K712="M",IF(S712&lt;&gt;4,"",VLOOKUP(CONCATENATE(R712," ",(S712-1)),$Z$2:AD712,5,0)),IF(S712&lt;&gt;3,"",VLOOKUP(CONCATENATE(R712," ",(S712)),$Z$2:AD712,5,0)))</f>
        <v/>
      </c>
      <c r="AD712" s="33" t="str">
        <f t="shared" si="151"/>
        <v/>
      </c>
    </row>
    <row r="713" spans="1:30" x14ac:dyDescent="0.25">
      <c r="A713" s="65" t="str">
        <f t="shared" si="143"/>
        <v/>
      </c>
      <c r="B713" s="65" t="str">
        <f t="shared" si="144"/>
        <v/>
      </c>
      <c r="C713" s="103">
        <v>712</v>
      </c>
      <c r="D713" s="99"/>
      <c r="E713" s="100">
        <f t="shared" si="152"/>
        <v>1</v>
      </c>
      <c r="F713" s="100"/>
      <c r="G713" s="100"/>
      <c r="H713" s="107" t="str">
        <f t="shared" si="147"/>
        <v/>
      </c>
      <c r="I713" s="108" t="str">
        <f>IF(D713="","",VLOOKUP(D713,ENTRANTS!$A$1:$H$1000,2,0))</f>
        <v/>
      </c>
      <c r="J713" s="108" t="str">
        <f>IF(D713="","",VLOOKUP(D713,ENTRANTS!$A$1:$H$1000,3,0))</f>
        <v/>
      </c>
      <c r="K713" s="103" t="str">
        <f>IF(D713="","",LEFT(VLOOKUP(D713,ENTRANTS!$A$1:$H$1000,5,0),1))</f>
        <v/>
      </c>
      <c r="L713" s="103" t="str">
        <f>IF(D713="","",COUNTIF($K$2:K713,K713))</f>
        <v/>
      </c>
      <c r="M713" s="103" t="str">
        <f>IF(D713="","",VLOOKUP(D713,ENTRANTS!$A$1:$H$1000,4,0))</f>
        <v/>
      </c>
      <c r="N713" s="103" t="str">
        <f>IF(D713="","",COUNTIF($M$2:M713,M713))</f>
        <v/>
      </c>
      <c r="O713" s="108" t="str">
        <f>IF(D713="","",VLOOKUP(D713,ENTRANTS!$A$1:$H$1000,6,0))</f>
        <v/>
      </c>
      <c r="P713" s="86" t="str">
        <f t="shared" si="148"/>
        <v/>
      </c>
      <c r="Q713" s="31"/>
      <c r="R713" s="3" t="str">
        <f t="shared" si="149"/>
        <v/>
      </c>
      <c r="S713" s="4" t="str">
        <f>IF(D713="","",COUNTIF($R$2:R713,R713))</f>
        <v/>
      </c>
      <c r="T713" s="5" t="str">
        <f t="shared" si="141"/>
        <v/>
      </c>
      <c r="U713" s="35" t="str">
        <f>IF(AND(S713=4,K713="M",NOT(O713="Unattached")),SUMIF(R$2:R713,R713,L$2:L713),"")</f>
        <v/>
      </c>
      <c r="V713" s="5" t="str">
        <f t="shared" si="142"/>
        <v/>
      </c>
      <c r="W713" s="35" t="str">
        <f>IF(AND(S713=3,K713="F",NOT(O713="Unattached")),SUMIF(R$2:R713,R713,L$2:L713),"")</f>
        <v/>
      </c>
      <c r="X713" s="6" t="str">
        <f t="shared" si="145"/>
        <v/>
      </c>
      <c r="Y713" s="6" t="str">
        <f t="shared" si="150"/>
        <v/>
      </c>
      <c r="Z713" s="33" t="str">
        <f t="shared" si="146"/>
        <v xml:space="preserve"> </v>
      </c>
      <c r="AA713" s="33" t="str">
        <f>IF(K713="M",IF(S713&lt;&gt;4,"",VLOOKUP(CONCATENATE(R713," ",(S713-3)),$Z$2:AD713,5,0)),IF(S713&lt;&gt;3,"",VLOOKUP(CONCATENATE(R713," ",(S713-2)),$Z$2:AD713,5,0)))</f>
        <v/>
      </c>
      <c r="AB713" s="33" t="str">
        <f>IF(K713="M",IF(S713&lt;&gt;4,"",VLOOKUP(CONCATENATE(R713," ",(S713-2)),$Z$2:AD713,5,0)),IF(S713&lt;&gt;3,"",VLOOKUP(CONCATENATE(R713," ",(S713-1)),$Z$2:AD713,5,0)))</f>
        <v/>
      </c>
      <c r="AC713" s="33" t="str">
        <f>IF(K713="M",IF(S713&lt;&gt;4,"",VLOOKUP(CONCATENATE(R713," ",(S713-1)),$Z$2:AD713,5,0)),IF(S713&lt;&gt;3,"",VLOOKUP(CONCATENATE(R713," ",(S713)),$Z$2:AD713,5,0)))</f>
        <v/>
      </c>
      <c r="AD713" s="33" t="str">
        <f t="shared" si="151"/>
        <v/>
      </c>
    </row>
    <row r="714" spans="1:30" x14ac:dyDescent="0.25">
      <c r="A714" s="65" t="str">
        <f t="shared" si="143"/>
        <v/>
      </c>
      <c r="B714" s="65" t="str">
        <f t="shared" si="144"/>
        <v/>
      </c>
      <c r="C714" s="103">
        <v>713</v>
      </c>
      <c r="D714" s="99"/>
      <c r="E714" s="100">
        <f t="shared" si="152"/>
        <v>1</v>
      </c>
      <c r="F714" s="100"/>
      <c r="G714" s="100"/>
      <c r="H714" s="107" t="str">
        <f t="shared" si="147"/>
        <v/>
      </c>
      <c r="I714" s="108" t="str">
        <f>IF(D714="","",VLOOKUP(D714,ENTRANTS!$A$1:$H$1000,2,0))</f>
        <v/>
      </c>
      <c r="J714" s="108" t="str">
        <f>IF(D714="","",VLOOKUP(D714,ENTRANTS!$A$1:$H$1000,3,0))</f>
        <v/>
      </c>
      <c r="K714" s="103" t="str">
        <f>IF(D714="","",LEFT(VLOOKUP(D714,ENTRANTS!$A$1:$H$1000,5,0),1))</f>
        <v/>
      </c>
      <c r="L714" s="103" t="str">
        <f>IF(D714="","",COUNTIF($K$2:K714,K714))</f>
        <v/>
      </c>
      <c r="M714" s="103" t="str">
        <f>IF(D714="","",VLOOKUP(D714,ENTRANTS!$A$1:$H$1000,4,0))</f>
        <v/>
      </c>
      <c r="N714" s="103" t="str">
        <f>IF(D714="","",COUNTIF($M$2:M714,M714))</f>
        <v/>
      </c>
      <c r="O714" s="108" t="str">
        <f>IF(D714="","",VLOOKUP(D714,ENTRANTS!$A$1:$H$1000,6,0))</f>
        <v/>
      </c>
      <c r="P714" s="86" t="str">
        <f t="shared" si="148"/>
        <v/>
      </c>
      <c r="Q714" s="31"/>
      <c r="R714" s="3" t="str">
        <f t="shared" si="149"/>
        <v/>
      </c>
      <c r="S714" s="4" t="str">
        <f>IF(D714="","",COUNTIF($R$2:R714,R714))</f>
        <v/>
      </c>
      <c r="T714" s="5" t="str">
        <f t="shared" si="141"/>
        <v/>
      </c>
      <c r="U714" s="35" t="str">
        <f>IF(AND(S714=4,K714="M",NOT(O714="Unattached")),SUMIF(R$2:R714,R714,L$2:L714),"")</f>
        <v/>
      </c>
      <c r="V714" s="5" t="str">
        <f t="shared" si="142"/>
        <v/>
      </c>
      <c r="W714" s="35" t="str">
        <f>IF(AND(S714=3,K714="F",NOT(O714="Unattached")),SUMIF(R$2:R714,R714,L$2:L714),"")</f>
        <v/>
      </c>
      <c r="X714" s="6" t="str">
        <f t="shared" si="145"/>
        <v/>
      </c>
      <c r="Y714" s="6" t="str">
        <f t="shared" si="150"/>
        <v/>
      </c>
      <c r="Z714" s="33" t="str">
        <f t="shared" si="146"/>
        <v xml:space="preserve"> </v>
      </c>
      <c r="AA714" s="33" t="str">
        <f>IF(K714="M",IF(S714&lt;&gt;4,"",VLOOKUP(CONCATENATE(R714," ",(S714-3)),$Z$2:AD714,5,0)),IF(S714&lt;&gt;3,"",VLOOKUP(CONCATENATE(R714," ",(S714-2)),$Z$2:AD714,5,0)))</f>
        <v/>
      </c>
      <c r="AB714" s="33" t="str">
        <f>IF(K714="M",IF(S714&lt;&gt;4,"",VLOOKUP(CONCATENATE(R714," ",(S714-2)),$Z$2:AD714,5,0)),IF(S714&lt;&gt;3,"",VLOOKUP(CONCATENATE(R714," ",(S714-1)),$Z$2:AD714,5,0)))</f>
        <v/>
      </c>
      <c r="AC714" s="33" t="str">
        <f>IF(K714="M",IF(S714&lt;&gt;4,"",VLOOKUP(CONCATENATE(R714," ",(S714-1)),$Z$2:AD714,5,0)),IF(S714&lt;&gt;3,"",VLOOKUP(CONCATENATE(R714," ",(S714)),$Z$2:AD714,5,0)))</f>
        <v/>
      </c>
      <c r="AD714" s="33" t="str">
        <f t="shared" si="151"/>
        <v/>
      </c>
    </row>
    <row r="715" spans="1:30" x14ac:dyDescent="0.25">
      <c r="A715" s="65" t="str">
        <f t="shared" si="143"/>
        <v/>
      </c>
      <c r="B715" s="65" t="str">
        <f t="shared" si="144"/>
        <v/>
      </c>
      <c r="C715" s="103">
        <v>714</v>
      </c>
      <c r="D715" s="99"/>
      <c r="E715" s="100">
        <f t="shared" si="152"/>
        <v>1</v>
      </c>
      <c r="F715" s="100"/>
      <c r="G715" s="100"/>
      <c r="H715" s="107" t="str">
        <f t="shared" si="147"/>
        <v/>
      </c>
      <c r="I715" s="108" t="str">
        <f>IF(D715="","",VLOOKUP(D715,ENTRANTS!$A$1:$H$1000,2,0))</f>
        <v/>
      </c>
      <c r="J715" s="108" t="str">
        <f>IF(D715="","",VLOOKUP(D715,ENTRANTS!$A$1:$H$1000,3,0))</f>
        <v/>
      </c>
      <c r="K715" s="103" t="str">
        <f>IF(D715="","",LEFT(VLOOKUP(D715,ENTRANTS!$A$1:$H$1000,5,0),1))</f>
        <v/>
      </c>
      <c r="L715" s="103" t="str">
        <f>IF(D715="","",COUNTIF($K$2:K715,K715))</f>
        <v/>
      </c>
      <c r="M715" s="103" t="str">
        <f>IF(D715="","",VLOOKUP(D715,ENTRANTS!$A$1:$H$1000,4,0))</f>
        <v/>
      </c>
      <c r="N715" s="103" t="str">
        <f>IF(D715="","",COUNTIF($M$2:M715,M715))</f>
        <v/>
      </c>
      <c r="O715" s="108" t="str">
        <f>IF(D715="","",VLOOKUP(D715,ENTRANTS!$A$1:$H$1000,6,0))</f>
        <v/>
      </c>
      <c r="P715" s="86" t="str">
        <f t="shared" si="148"/>
        <v/>
      </c>
      <c r="Q715" s="31"/>
      <c r="R715" s="3" t="str">
        <f t="shared" si="149"/>
        <v/>
      </c>
      <c r="S715" s="4" t="str">
        <f>IF(D715="","",COUNTIF($R$2:R715,R715))</f>
        <v/>
      </c>
      <c r="T715" s="5" t="str">
        <f t="shared" si="141"/>
        <v/>
      </c>
      <c r="U715" s="35" t="str">
        <f>IF(AND(S715=4,K715="M",NOT(O715="Unattached")),SUMIF(R$2:R715,R715,L$2:L715),"")</f>
        <v/>
      </c>
      <c r="V715" s="5" t="str">
        <f t="shared" si="142"/>
        <v/>
      </c>
      <c r="W715" s="35" t="str">
        <f>IF(AND(S715=3,K715="F",NOT(O715="Unattached")),SUMIF(R$2:R715,R715,L$2:L715),"")</f>
        <v/>
      </c>
      <c r="X715" s="6" t="str">
        <f t="shared" si="145"/>
        <v/>
      </c>
      <c r="Y715" s="6" t="str">
        <f t="shared" si="150"/>
        <v/>
      </c>
      <c r="Z715" s="33" t="str">
        <f t="shared" si="146"/>
        <v xml:space="preserve"> </v>
      </c>
      <c r="AA715" s="33" t="str">
        <f>IF(K715="M",IF(S715&lt;&gt;4,"",VLOOKUP(CONCATENATE(R715," ",(S715-3)),$Z$2:AD715,5,0)),IF(S715&lt;&gt;3,"",VLOOKUP(CONCATENATE(R715," ",(S715-2)),$Z$2:AD715,5,0)))</f>
        <v/>
      </c>
      <c r="AB715" s="33" t="str">
        <f>IF(K715="M",IF(S715&lt;&gt;4,"",VLOOKUP(CONCATENATE(R715," ",(S715-2)),$Z$2:AD715,5,0)),IF(S715&lt;&gt;3,"",VLOOKUP(CONCATENATE(R715," ",(S715-1)),$Z$2:AD715,5,0)))</f>
        <v/>
      </c>
      <c r="AC715" s="33" t="str">
        <f>IF(K715="M",IF(S715&lt;&gt;4,"",VLOOKUP(CONCATENATE(R715," ",(S715-1)),$Z$2:AD715,5,0)),IF(S715&lt;&gt;3,"",VLOOKUP(CONCATENATE(R715," ",(S715)),$Z$2:AD715,5,0)))</f>
        <v/>
      </c>
      <c r="AD715" s="33" t="str">
        <f t="shared" si="151"/>
        <v/>
      </c>
    </row>
    <row r="716" spans="1:30" x14ac:dyDescent="0.25">
      <c r="A716" s="65" t="str">
        <f t="shared" si="143"/>
        <v/>
      </c>
      <c r="B716" s="65" t="str">
        <f t="shared" si="144"/>
        <v/>
      </c>
      <c r="C716" s="103">
        <v>715</v>
      </c>
      <c r="D716" s="99"/>
      <c r="E716" s="100">
        <f t="shared" si="152"/>
        <v>1</v>
      </c>
      <c r="F716" s="100"/>
      <c r="G716" s="100"/>
      <c r="H716" s="107" t="str">
        <f t="shared" si="147"/>
        <v/>
      </c>
      <c r="I716" s="108" t="str">
        <f>IF(D716="","",VLOOKUP(D716,ENTRANTS!$A$1:$H$1000,2,0))</f>
        <v/>
      </c>
      <c r="J716" s="108" t="str">
        <f>IF(D716="","",VLOOKUP(D716,ENTRANTS!$A$1:$H$1000,3,0))</f>
        <v/>
      </c>
      <c r="K716" s="103" t="str">
        <f>IF(D716="","",LEFT(VLOOKUP(D716,ENTRANTS!$A$1:$H$1000,5,0),1))</f>
        <v/>
      </c>
      <c r="L716" s="103" t="str">
        <f>IF(D716="","",COUNTIF($K$2:K716,K716))</f>
        <v/>
      </c>
      <c r="M716" s="103" t="str">
        <f>IF(D716="","",VLOOKUP(D716,ENTRANTS!$A$1:$H$1000,4,0))</f>
        <v/>
      </c>
      <c r="N716" s="103" t="str">
        <f>IF(D716="","",COUNTIF($M$2:M716,M716))</f>
        <v/>
      </c>
      <c r="O716" s="108" t="str">
        <f>IF(D716="","",VLOOKUP(D716,ENTRANTS!$A$1:$H$1000,6,0))</f>
        <v/>
      </c>
      <c r="P716" s="86" t="str">
        <f t="shared" si="148"/>
        <v/>
      </c>
      <c r="Q716" s="31"/>
      <c r="R716" s="3" t="str">
        <f t="shared" si="149"/>
        <v/>
      </c>
      <c r="S716" s="4" t="str">
        <f>IF(D716="","",COUNTIF($R$2:R716,R716))</f>
        <v/>
      </c>
      <c r="T716" s="5" t="str">
        <f t="shared" si="141"/>
        <v/>
      </c>
      <c r="U716" s="35" t="str">
        <f>IF(AND(S716=4,K716="M",NOT(O716="Unattached")),SUMIF(R$2:R716,R716,L$2:L716),"")</f>
        <v/>
      </c>
      <c r="V716" s="5" t="str">
        <f t="shared" si="142"/>
        <v/>
      </c>
      <c r="W716" s="35" t="str">
        <f>IF(AND(S716=3,K716="F",NOT(O716="Unattached")),SUMIF(R$2:R716,R716,L$2:L716),"")</f>
        <v/>
      </c>
      <c r="X716" s="6" t="str">
        <f t="shared" si="145"/>
        <v/>
      </c>
      <c r="Y716" s="6" t="str">
        <f t="shared" si="150"/>
        <v/>
      </c>
      <c r="Z716" s="33" t="str">
        <f t="shared" si="146"/>
        <v xml:space="preserve"> </v>
      </c>
      <c r="AA716" s="33" t="str">
        <f>IF(K716="M",IF(S716&lt;&gt;4,"",VLOOKUP(CONCATENATE(R716," ",(S716-3)),$Z$2:AD716,5,0)),IF(S716&lt;&gt;3,"",VLOOKUP(CONCATENATE(R716," ",(S716-2)),$Z$2:AD716,5,0)))</f>
        <v/>
      </c>
      <c r="AB716" s="33" t="str">
        <f>IF(K716="M",IF(S716&lt;&gt;4,"",VLOOKUP(CONCATENATE(R716," ",(S716-2)),$Z$2:AD716,5,0)),IF(S716&lt;&gt;3,"",VLOOKUP(CONCATENATE(R716," ",(S716-1)),$Z$2:AD716,5,0)))</f>
        <v/>
      </c>
      <c r="AC716" s="33" t="str">
        <f>IF(K716="M",IF(S716&lt;&gt;4,"",VLOOKUP(CONCATENATE(R716," ",(S716-1)),$Z$2:AD716,5,0)),IF(S716&lt;&gt;3,"",VLOOKUP(CONCATENATE(R716," ",(S716)),$Z$2:AD716,5,0)))</f>
        <v/>
      </c>
      <c r="AD716" s="33" t="str">
        <f t="shared" si="151"/>
        <v/>
      </c>
    </row>
    <row r="717" spans="1:30" x14ac:dyDescent="0.25">
      <c r="A717" s="65" t="str">
        <f t="shared" si="143"/>
        <v/>
      </c>
      <c r="B717" s="65" t="str">
        <f t="shared" si="144"/>
        <v/>
      </c>
      <c r="C717" s="103">
        <v>716</v>
      </c>
      <c r="D717" s="99"/>
      <c r="E717" s="100">
        <f t="shared" si="152"/>
        <v>1</v>
      </c>
      <c r="F717" s="100"/>
      <c r="G717" s="100"/>
      <c r="H717" s="107" t="str">
        <f t="shared" si="147"/>
        <v/>
      </c>
      <c r="I717" s="108" t="str">
        <f>IF(D717="","",VLOOKUP(D717,ENTRANTS!$A$1:$H$1000,2,0))</f>
        <v/>
      </c>
      <c r="J717" s="108" t="str">
        <f>IF(D717="","",VLOOKUP(D717,ENTRANTS!$A$1:$H$1000,3,0))</f>
        <v/>
      </c>
      <c r="K717" s="103" t="str">
        <f>IF(D717="","",LEFT(VLOOKUP(D717,ENTRANTS!$A$1:$H$1000,5,0),1))</f>
        <v/>
      </c>
      <c r="L717" s="103" t="str">
        <f>IF(D717="","",COUNTIF($K$2:K717,K717))</f>
        <v/>
      </c>
      <c r="M717" s="103" t="str">
        <f>IF(D717="","",VLOOKUP(D717,ENTRANTS!$A$1:$H$1000,4,0))</f>
        <v/>
      </c>
      <c r="N717" s="103" t="str">
        <f>IF(D717="","",COUNTIF($M$2:M717,M717))</f>
        <v/>
      </c>
      <c r="O717" s="108" t="str">
        <f>IF(D717="","",VLOOKUP(D717,ENTRANTS!$A$1:$H$1000,6,0))</f>
        <v/>
      </c>
      <c r="P717" s="86" t="str">
        <f t="shared" si="148"/>
        <v/>
      </c>
      <c r="Q717" s="31"/>
      <c r="R717" s="3" t="str">
        <f t="shared" si="149"/>
        <v/>
      </c>
      <c r="S717" s="4" t="str">
        <f>IF(D717="","",COUNTIF($R$2:R717,R717))</f>
        <v/>
      </c>
      <c r="T717" s="5" t="str">
        <f t="shared" si="141"/>
        <v/>
      </c>
      <c r="U717" s="35" t="str">
        <f>IF(AND(S717=4,K717="M",NOT(O717="Unattached")),SUMIF(R$2:R717,R717,L$2:L717),"")</f>
        <v/>
      </c>
      <c r="V717" s="5" t="str">
        <f t="shared" si="142"/>
        <v/>
      </c>
      <c r="W717" s="35" t="str">
        <f>IF(AND(S717=3,K717="F",NOT(O717="Unattached")),SUMIF(R$2:R717,R717,L$2:L717),"")</f>
        <v/>
      </c>
      <c r="X717" s="6" t="str">
        <f t="shared" si="145"/>
        <v/>
      </c>
      <c r="Y717" s="6" t="str">
        <f t="shared" si="150"/>
        <v/>
      </c>
      <c r="Z717" s="33" t="str">
        <f t="shared" si="146"/>
        <v xml:space="preserve"> </v>
      </c>
      <c r="AA717" s="33" t="str">
        <f>IF(K717="M",IF(S717&lt;&gt;4,"",VLOOKUP(CONCATENATE(R717," ",(S717-3)),$Z$2:AD717,5,0)),IF(S717&lt;&gt;3,"",VLOOKUP(CONCATENATE(R717," ",(S717-2)),$Z$2:AD717,5,0)))</f>
        <v/>
      </c>
      <c r="AB717" s="33" t="str">
        <f>IF(K717="M",IF(S717&lt;&gt;4,"",VLOOKUP(CONCATENATE(R717," ",(S717-2)),$Z$2:AD717,5,0)),IF(S717&lt;&gt;3,"",VLOOKUP(CONCATENATE(R717," ",(S717-1)),$Z$2:AD717,5,0)))</f>
        <v/>
      </c>
      <c r="AC717" s="33" t="str">
        <f>IF(K717="M",IF(S717&lt;&gt;4,"",VLOOKUP(CONCATENATE(R717," ",(S717-1)),$Z$2:AD717,5,0)),IF(S717&lt;&gt;3,"",VLOOKUP(CONCATENATE(R717," ",(S717)),$Z$2:AD717,5,0)))</f>
        <v/>
      </c>
      <c r="AD717" s="33" t="str">
        <f t="shared" si="151"/>
        <v/>
      </c>
    </row>
    <row r="718" spans="1:30" x14ac:dyDescent="0.25">
      <c r="A718" s="65" t="str">
        <f t="shared" si="143"/>
        <v/>
      </c>
      <c r="B718" s="65" t="str">
        <f t="shared" si="144"/>
        <v/>
      </c>
      <c r="C718" s="103">
        <v>717</v>
      </c>
      <c r="D718" s="99"/>
      <c r="E718" s="100">
        <f t="shared" si="152"/>
        <v>1</v>
      </c>
      <c r="F718" s="100"/>
      <c r="G718" s="100"/>
      <c r="H718" s="107" t="str">
        <f t="shared" si="147"/>
        <v/>
      </c>
      <c r="I718" s="108" t="str">
        <f>IF(D718="","",VLOOKUP(D718,ENTRANTS!$A$1:$H$1000,2,0))</f>
        <v/>
      </c>
      <c r="J718" s="108" t="str">
        <f>IF(D718="","",VLOOKUP(D718,ENTRANTS!$A$1:$H$1000,3,0))</f>
        <v/>
      </c>
      <c r="K718" s="103" t="str">
        <f>IF(D718="","",LEFT(VLOOKUP(D718,ENTRANTS!$A$1:$H$1000,5,0),1))</f>
        <v/>
      </c>
      <c r="L718" s="103" t="str">
        <f>IF(D718="","",COUNTIF($K$2:K718,K718))</f>
        <v/>
      </c>
      <c r="M718" s="103" t="str">
        <f>IF(D718="","",VLOOKUP(D718,ENTRANTS!$A$1:$H$1000,4,0))</f>
        <v/>
      </c>
      <c r="N718" s="103" t="str">
        <f>IF(D718="","",COUNTIF($M$2:M718,M718))</f>
        <v/>
      </c>
      <c r="O718" s="108" t="str">
        <f>IF(D718="","",VLOOKUP(D718,ENTRANTS!$A$1:$H$1000,6,0))</f>
        <v/>
      </c>
      <c r="P718" s="86" t="str">
        <f t="shared" si="148"/>
        <v/>
      </c>
      <c r="Q718" s="31"/>
      <c r="R718" s="3" t="str">
        <f t="shared" si="149"/>
        <v/>
      </c>
      <c r="S718" s="4" t="str">
        <f>IF(D718="","",COUNTIF($R$2:R718,R718))</f>
        <v/>
      </c>
      <c r="T718" s="5" t="str">
        <f t="shared" si="141"/>
        <v/>
      </c>
      <c r="U718" s="35" t="str">
        <f>IF(AND(S718=4,K718="M",NOT(O718="Unattached")),SUMIF(R$2:R718,R718,L$2:L718),"")</f>
        <v/>
      </c>
      <c r="V718" s="5" t="str">
        <f t="shared" si="142"/>
        <v/>
      </c>
      <c r="W718" s="35" t="str">
        <f>IF(AND(S718=3,K718="F",NOT(O718="Unattached")),SUMIF(R$2:R718,R718,L$2:L718),"")</f>
        <v/>
      </c>
      <c r="X718" s="6" t="str">
        <f t="shared" si="145"/>
        <v/>
      </c>
      <c r="Y718" s="6" t="str">
        <f t="shared" si="150"/>
        <v/>
      </c>
      <c r="Z718" s="33" t="str">
        <f t="shared" si="146"/>
        <v xml:space="preserve"> </v>
      </c>
      <c r="AA718" s="33" t="str">
        <f>IF(K718="M",IF(S718&lt;&gt;4,"",VLOOKUP(CONCATENATE(R718," ",(S718-3)),$Z$2:AD718,5,0)),IF(S718&lt;&gt;3,"",VLOOKUP(CONCATENATE(R718," ",(S718-2)),$Z$2:AD718,5,0)))</f>
        <v/>
      </c>
      <c r="AB718" s="33" t="str">
        <f>IF(K718="M",IF(S718&lt;&gt;4,"",VLOOKUP(CONCATENATE(R718," ",(S718-2)),$Z$2:AD718,5,0)),IF(S718&lt;&gt;3,"",VLOOKUP(CONCATENATE(R718," ",(S718-1)),$Z$2:AD718,5,0)))</f>
        <v/>
      </c>
      <c r="AC718" s="33" t="str">
        <f>IF(K718="M",IF(S718&lt;&gt;4,"",VLOOKUP(CONCATENATE(R718," ",(S718-1)),$Z$2:AD718,5,0)),IF(S718&lt;&gt;3,"",VLOOKUP(CONCATENATE(R718," ",(S718)),$Z$2:AD718,5,0)))</f>
        <v/>
      </c>
      <c r="AD718" s="33" t="str">
        <f t="shared" si="151"/>
        <v/>
      </c>
    </row>
    <row r="719" spans="1:30" x14ac:dyDescent="0.25">
      <c r="A719" s="65" t="str">
        <f t="shared" si="143"/>
        <v/>
      </c>
      <c r="B719" s="65" t="str">
        <f t="shared" si="144"/>
        <v/>
      </c>
      <c r="C719" s="103">
        <v>718</v>
      </c>
      <c r="D719" s="99"/>
      <c r="E719" s="100">
        <f t="shared" si="152"/>
        <v>1</v>
      </c>
      <c r="F719" s="100"/>
      <c r="G719" s="100"/>
      <c r="H719" s="107" t="str">
        <f t="shared" si="147"/>
        <v/>
      </c>
      <c r="I719" s="108" t="str">
        <f>IF(D719="","",VLOOKUP(D719,ENTRANTS!$A$1:$H$1000,2,0))</f>
        <v/>
      </c>
      <c r="J719" s="108" t="str">
        <f>IF(D719="","",VLOOKUP(D719,ENTRANTS!$A$1:$H$1000,3,0))</f>
        <v/>
      </c>
      <c r="K719" s="103" t="str">
        <f>IF(D719="","",LEFT(VLOOKUP(D719,ENTRANTS!$A$1:$H$1000,5,0),1))</f>
        <v/>
      </c>
      <c r="L719" s="103" t="str">
        <f>IF(D719="","",COUNTIF($K$2:K719,K719))</f>
        <v/>
      </c>
      <c r="M719" s="103" t="str">
        <f>IF(D719="","",VLOOKUP(D719,ENTRANTS!$A$1:$H$1000,4,0))</f>
        <v/>
      </c>
      <c r="N719" s="103" t="str">
        <f>IF(D719="","",COUNTIF($M$2:M719,M719))</f>
        <v/>
      </c>
      <c r="O719" s="108" t="str">
        <f>IF(D719="","",VLOOKUP(D719,ENTRANTS!$A$1:$H$1000,6,0))</f>
        <v/>
      </c>
      <c r="P719" s="86" t="str">
        <f t="shared" si="148"/>
        <v/>
      </c>
      <c r="Q719" s="31"/>
      <c r="R719" s="3" t="str">
        <f t="shared" si="149"/>
        <v/>
      </c>
      <c r="S719" s="4" t="str">
        <f>IF(D719="","",COUNTIF($R$2:R719,R719))</f>
        <v/>
      </c>
      <c r="T719" s="5" t="str">
        <f t="shared" si="141"/>
        <v/>
      </c>
      <c r="U719" s="35" t="str">
        <f>IF(AND(S719=4,K719="M",NOT(O719="Unattached")),SUMIF(R$2:R719,R719,L$2:L719),"")</f>
        <v/>
      </c>
      <c r="V719" s="5" t="str">
        <f t="shared" si="142"/>
        <v/>
      </c>
      <c r="W719" s="35" t="str">
        <f>IF(AND(S719=3,K719="F",NOT(O719="Unattached")),SUMIF(R$2:R719,R719,L$2:L719),"")</f>
        <v/>
      </c>
      <c r="X719" s="6" t="str">
        <f t="shared" si="145"/>
        <v/>
      </c>
      <c r="Y719" s="6" t="str">
        <f t="shared" si="150"/>
        <v/>
      </c>
      <c r="Z719" s="33" t="str">
        <f t="shared" si="146"/>
        <v xml:space="preserve"> </v>
      </c>
      <c r="AA719" s="33" t="str">
        <f>IF(K719="M",IF(S719&lt;&gt;4,"",VLOOKUP(CONCATENATE(R719," ",(S719-3)),$Z$2:AD719,5,0)),IF(S719&lt;&gt;3,"",VLOOKUP(CONCATENATE(R719," ",(S719-2)),$Z$2:AD719,5,0)))</f>
        <v/>
      </c>
      <c r="AB719" s="33" t="str">
        <f>IF(K719="M",IF(S719&lt;&gt;4,"",VLOOKUP(CONCATENATE(R719," ",(S719-2)),$Z$2:AD719,5,0)),IF(S719&lt;&gt;3,"",VLOOKUP(CONCATENATE(R719," ",(S719-1)),$Z$2:AD719,5,0)))</f>
        <v/>
      </c>
      <c r="AC719" s="33" t="str">
        <f>IF(K719="M",IF(S719&lt;&gt;4,"",VLOOKUP(CONCATENATE(R719," ",(S719-1)),$Z$2:AD719,5,0)),IF(S719&lt;&gt;3,"",VLOOKUP(CONCATENATE(R719," ",(S719)),$Z$2:AD719,5,0)))</f>
        <v/>
      </c>
      <c r="AD719" s="33" t="str">
        <f t="shared" si="151"/>
        <v/>
      </c>
    </row>
    <row r="720" spans="1:30" x14ac:dyDescent="0.25">
      <c r="A720" s="65" t="str">
        <f t="shared" si="143"/>
        <v/>
      </c>
      <c r="B720" s="65" t="str">
        <f t="shared" si="144"/>
        <v/>
      </c>
      <c r="C720" s="103">
        <v>719</v>
      </c>
      <c r="D720" s="99"/>
      <c r="E720" s="100">
        <f t="shared" si="152"/>
        <v>1</v>
      </c>
      <c r="F720" s="100"/>
      <c r="G720" s="100"/>
      <c r="H720" s="107" t="str">
        <f t="shared" si="147"/>
        <v/>
      </c>
      <c r="I720" s="108" t="str">
        <f>IF(D720="","",VLOOKUP(D720,ENTRANTS!$A$1:$H$1000,2,0))</f>
        <v/>
      </c>
      <c r="J720" s="108" t="str">
        <f>IF(D720="","",VLOOKUP(D720,ENTRANTS!$A$1:$H$1000,3,0))</f>
        <v/>
      </c>
      <c r="K720" s="103" t="str">
        <f>IF(D720="","",LEFT(VLOOKUP(D720,ENTRANTS!$A$1:$H$1000,5,0),1))</f>
        <v/>
      </c>
      <c r="L720" s="103" t="str">
        <f>IF(D720="","",COUNTIF($K$2:K720,K720))</f>
        <v/>
      </c>
      <c r="M720" s="103" t="str">
        <f>IF(D720="","",VLOOKUP(D720,ENTRANTS!$A$1:$H$1000,4,0))</f>
        <v/>
      </c>
      <c r="N720" s="103" t="str">
        <f>IF(D720="","",COUNTIF($M$2:M720,M720))</f>
        <v/>
      </c>
      <c r="O720" s="108" t="str">
        <f>IF(D720="","",VLOOKUP(D720,ENTRANTS!$A$1:$H$1000,6,0))</f>
        <v/>
      </c>
      <c r="P720" s="86" t="str">
        <f t="shared" si="148"/>
        <v/>
      </c>
      <c r="Q720" s="31"/>
      <c r="R720" s="3" t="str">
        <f t="shared" si="149"/>
        <v/>
      </c>
      <c r="S720" s="4" t="str">
        <f>IF(D720="","",COUNTIF($R$2:R720,R720))</f>
        <v/>
      </c>
      <c r="T720" s="5" t="str">
        <f t="shared" si="141"/>
        <v/>
      </c>
      <c r="U720" s="35" t="str">
        <f>IF(AND(S720=4,K720="M",NOT(O720="Unattached")),SUMIF(R$2:R720,R720,L$2:L720),"")</f>
        <v/>
      </c>
      <c r="V720" s="5" t="str">
        <f t="shared" si="142"/>
        <v/>
      </c>
      <c r="W720" s="35" t="str">
        <f>IF(AND(S720=3,K720="F",NOT(O720="Unattached")),SUMIF(R$2:R720,R720,L$2:L720),"")</f>
        <v/>
      </c>
      <c r="X720" s="6" t="str">
        <f t="shared" si="145"/>
        <v/>
      </c>
      <c r="Y720" s="6" t="str">
        <f t="shared" si="150"/>
        <v/>
      </c>
      <c r="Z720" s="33" t="str">
        <f t="shared" si="146"/>
        <v xml:space="preserve"> </v>
      </c>
      <c r="AA720" s="33" t="str">
        <f>IF(K720="M",IF(S720&lt;&gt;4,"",VLOOKUP(CONCATENATE(R720," ",(S720-3)),$Z$2:AD720,5,0)),IF(S720&lt;&gt;3,"",VLOOKUP(CONCATENATE(R720," ",(S720-2)),$Z$2:AD720,5,0)))</f>
        <v/>
      </c>
      <c r="AB720" s="33" t="str">
        <f>IF(K720="M",IF(S720&lt;&gt;4,"",VLOOKUP(CONCATENATE(R720," ",(S720-2)),$Z$2:AD720,5,0)),IF(S720&lt;&gt;3,"",VLOOKUP(CONCATENATE(R720," ",(S720-1)),$Z$2:AD720,5,0)))</f>
        <v/>
      </c>
      <c r="AC720" s="33" t="str">
        <f>IF(K720="M",IF(S720&lt;&gt;4,"",VLOOKUP(CONCATENATE(R720," ",(S720-1)),$Z$2:AD720,5,0)),IF(S720&lt;&gt;3,"",VLOOKUP(CONCATENATE(R720," ",(S720)),$Z$2:AD720,5,0)))</f>
        <v/>
      </c>
      <c r="AD720" s="33" t="str">
        <f t="shared" si="151"/>
        <v/>
      </c>
    </row>
    <row r="721" spans="1:30" x14ac:dyDescent="0.25">
      <c r="A721" s="65" t="str">
        <f t="shared" si="143"/>
        <v/>
      </c>
      <c r="B721" s="65" t="str">
        <f t="shared" si="144"/>
        <v/>
      </c>
      <c r="C721" s="103">
        <v>720</v>
      </c>
      <c r="D721" s="99"/>
      <c r="E721" s="100">
        <f t="shared" si="152"/>
        <v>1</v>
      </c>
      <c r="F721" s="100"/>
      <c r="G721" s="100"/>
      <c r="H721" s="107" t="str">
        <f t="shared" si="147"/>
        <v/>
      </c>
      <c r="I721" s="108" t="str">
        <f>IF(D721="","",VLOOKUP(D721,ENTRANTS!$A$1:$H$1000,2,0))</f>
        <v/>
      </c>
      <c r="J721" s="108" t="str">
        <f>IF(D721="","",VLOOKUP(D721,ENTRANTS!$A$1:$H$1000,3,0))</f>
        <v/>
      </c>
      <c r="K721" s="103" t="str">
        <f>IF(D721="","",LEFT(VLOOKUP(D721,ENTRANTS!$A$1:$H$1000,5,0),1))</f>
        <v/>
      </c>
      <c r="L721" s="103" t="str">
        <f>IF(D721="","",COUNTIF($K$2:K721,K721))</f>
        <v/>
      </c>
      <c r="M721" s="103" t="str">
        <f>IF(D721="","",VLOOKUP(D721,ENTRANTS!$A$1:$H$1000,4,0))</f>
        <v/>
      </c>
      <c r="N721" s="103" t="str">
        <f>IF(D721="","",COUNTIF($M$2:M721,M721))</f>
        <v/>
      </c>
      <c r="O721" s="108" t="str">
        <f>IF(D721="","",VLOOKUP(D721,ENTRANTS!$A$1:$H$1000,6,0))</f>
        <v/>
      </c>
      <c r="P721" s="86" t="str">
        <f t="shared" si="148"/>
        <v/>
      </c>
      <c r="Q721" s="31"/>
      <c r="R721" s="3" t="str">
        <f t="shared" si="149"/>
        <v/>
      </c>
      <c r="S721" s="4" t="str">
        <f>IF(D721="","",COUNTIF($R$2:R721,R721))</f>
        <v/>
      </c>
      <c r="T721" s="5" t="str">
        <f t="shared" si="141"/>
        <v/>
      </c>
      <c r="U721" s="35" t="str">
        <f>IF(AND(S721=4,K721="M",NOT(O721="Unattached")),SUMIF(R$2:R721,R721,L$2:L721),"")</f>
        <v/>
      </c>
      <c r="V721" s="5" t="str">
        <f t="shared" si="142"/>
        <v/>
      </c>
      <c r="W721" s="35" t="str">
        <f>IF(AND(S721=3,K721="F",NOT(O721="Unattached")),SUMIF(R$2:R721,R721,L$2:L721),"")</f>
        <v/>
      </c>
      <c r="X721" s="6" t="str">
        <f t="shared" si="145"/>
        <v/>
      </c>
      <c r="Y721" s="6" t="str">
        <f t="shared" si="150"/>
        <v/>
      </c>
      <c r="Z721" s="33" t="str">
        <f t="shared" si="146"/>
        <v xml:space="preserve"> </v>
      </c>
      <c r="AA721" s="33" t="str">
        <f>IF(K721="M",IF(S721&lt;&gt;4,"",VLOOKUP(CONCATENATE(R721," ",(S721-3)),$Z$2:AD721,5,0)),IF(S721&lt;&gt;3,"",VLOOKUP(CONCATENATE(R721," ",(S721-2)),$Z$2:AD721,5,0)))</f>
        <v/>
      </c>
      <c r="AB721" s="33" t="str">
        <f>IF(K721="M",IF(S721&lt;&gt;4,"",VLOOKUP(CONCATENATE(R721," ",(S721-2)),$Z$2:AD721,5,0)),IF(S721&lt;&gt;3,"",VLOOKUP(CONCATENATE(R721," ",(S721-1)),$Z$2:AD721,5,0)))</f>
        <v/>
      </c>
      <c r="AC721" s="33" t="str">
        <f>IF(K721="M",IF(S721&lt;&gt;4,"",VLOOKUP(CONCATENATE(R721," ",(S721-1)),$Z$2:AD721,5,0)),IF(S721&lt;&gt;3,"",VLOOKUP(CONCATENATE(R721," ",(S721)),$Z$2:AD721,5,0)))</f>
        <v/>
      </c>
      <c r="AD721" s="33" t="str">
        <f t="shared" si="151"/>
        <v/>
      </c>
    </row>
    <row r="722" spans="1:30" x14ac:dyDescent="0.25">
      <c r="A722" s="65" t="str">
        <f t="shared" si="143"/>
        <v/>
      </c>
      <c r="B722" s="65" t="str">
        <f t="shared" si="144"/>
        <v/>
      </c>
      <c r="C722" s="103">
        <v>721</v>
      </c>
      <c r="D722" s="99"/>
      <c r="E722" s="100">
        <f t="shared" si="152"/>
        <v>1</v>
      </c>
      <c r="F722" s="100"/>
      <c r="G722" s="100"/>
      <c r="H722" s="107" t="str">
        <f t="shared" si="147"/>
        <v/>
      </c>
      <c r="I722" s="108" t="str">
        <f>IF(D722="","",VLOOKUP(D722,ENTRANTS!$A$1:$H$1000,2,0))</f>
        <v/>
      </c>
      <c r="J722" s="108" t="str">
        <f>IF(D722="","",VLOOKUP(D722,ENTRANTS!$A$1:$H$1000,3,0))</f>
        <v/>
      </c>
      <c r="K722" s="103" t="str">
        <f>IF(D722="","",LEFT(VLOOKUP(D722,ENTRANTS!$A$1:$H$1000,5,0),1))</f>
        <v/>
      </c>
      <c r="L722" s="103" t="str">
        <f>IF(D722="","",COUNTIF($K$2:K722,K722))</f>
        <v/>
      </c>
      <c r="M722" s="103" t="str">
        <f>IF(D722="","",VLOOKUP(D722,ENTRANTS!$A$1:$H$1000,4,0))</f>
        <v/>
      </c>
      <c r="N722" s="103" t="str">
        <f>IF(D722="","",COUNTIF($M$2:M722,M722))</f>
        <v/>
      </c>
      <c r="O722" s="108" t="str">
        <f>IF(D722="","",VLOOKUP(D722,ENTRANTS!$A$1:$H$1000,6,0))</f>
        <v/>
      </c>
      <c r="P722" s="86" t="str">
        <f t="shared" si="148"/>
        <v/>
      </c>
      <c r="Q722" s="31"/>
      <c r="R722" s="3" t="str">
        <f t="shared" si="149"/>
        <v/>
      </c>
      <c r="S722" s="4" t="str">
        <f>IF(D722="","",COUNTIF($R$2:R722,R722))</f>
        <v/>
      </c>
      <c r="T722" s="5" t="str">
        <f t="shared" si="141"/>
        <v/>
      </c>
      <c r="U722" s="35" t="str">
        <f>IF(AND(S722=4,K722="M",NOT(O722="Unattached")),SUMIF(R$2:R722,R722,L$2:L722),"")</f>
        <v/>
      </c>
      <c r="V722" s="5" t="str">
        <f t="shared" si="142"/>
        <v/>
      </c>
      <c r="W722" s="35" t="str">
        <f>IF(AND(S722=3,K722="F",NOT(O722="Unattached")),SUMIF(R$2:R722,R722,L$2:L722),"")</f>
        <v/>
      </c>
      <c r="X722" s="6" t="str">
        <f t="shared" si="145"/>
        <v/>
      </c>
      <c r="Y722" s="6" t="str">
        <f t="shared" si="150"/>
        <v/>
      </c>
      <c r="Z722" s="33" t="str">
        <f t="shared" si="146"/>
        <v xml:space="preserve"> </v>
      </c>
      <c r="AA722" s="33" t="str">
        <f>IF(K722="M",IF(S722&lt;&gt;4,"",VLOOKUP(CONCATENATE(R722," ",(S722-3)),$Z$2:AD722,5,0)),IF(S722&lt;&gt;3,"",VLOOKUP(CONCATENATE(R722," ",(S722-2)),$Z$2:AD722,5,0)))</f>
        <v/>
      </c>
      <c r="AB722" s="33" t="str">
        <f>IF(K722="M",IF(S722&lt;&gt;4,"",VLOOKUP(CONCATENATE(R722," ",(S722-2)),$Z$2:AD722,5,0)),IF(S722&lt;&gt;3,"",VLOOKUP(CONCATENATE(R722," ",(S722-1)),$Z$2:AD722,5,0)))</f>
        <v/>
      </c>
      <c r="AC722" s="33" t="str">
        <f>IF(K722="M",IF(S722&lt;&gt;4,"",VLOOKUP(CONCATENATE(R722," ",(S722-1)),$Z$2:AD722,5,0)),IF(S722&lt;&gt;3,"",VLOOKUP(CONCATENATE(R722," ",(S722)),$Z$2:AD722,5,0)))</f>
        <v/>
      </c>
      <c r="AD722" s="33" t="str">
        <f t="shared" si="151"/>
        <v/>
      </c>
    </row>
    <row r="723" spans="1:30" x14ac:dyDescent="0.25">
      <c r="A723" s="65" t="str">
        <f t="shared" si="143"/>
        <v/>
      </c>
      <c r="B723" s="65" t="str">
        <f t="shared" si="144"/>
        <v/>
      </c>
      <c r="C723" s="103">
        <v>722</v>
      </c>
      <c r="D723" s="99"/>
      <c r="E723" s="100">
        <f t="shared" si="152"/>
        <v>1</v>
      </c>
      <c r="F723" s="100"/>
      <c r="G723" s="100"/>
      <c r="H723" s="107" t="str">
        <f t="shared" si="147"/>
        <v/>
      </c>
      <c r="I723" s="108" t="str">
        <f>IF(D723="","",VLOOKUP(D723,ENTRANTS!$A$1:$H$1000,2,0))</f>
        <v/>
      </c>
      <c r="J723" s="108" t="str">
        <f>IF(D723="","",VLOOKUP(D723,ENTRANTS!$A$1:$H$1000,3,0))</f>
        <v/>
      </c>
      <c r="K723" s="103" t="str">
        <f>IF(D723="","",LEFT(VLOOKUP(D723,ENTRANTS!$A$1:$H$1000,5,0),1))</f>
        <v/>
      </c>
      <c r="L723" s="103" t="str">
        <f>IF(D723="","",COUNTIF($K$2:K723,K723))</f>
        <v/>
      </c>
      <c r="M723" s="103" t="str">
        <f>IF(D723="","",VLOOKUP(D723,ENTRANTS!$A$1:$H$1000,4,0))</f>
        <v/>
      </c>
      <c r="N723" s="103" t="str">
        <f>IF(D723="","",COUNTIF($M$2:M723,M723))</f>
        <v/>
      </c>
      <c r="O723" s="108" t="str">
        <f>IF(D723="","",VLOOKUP(D723,ENTRANTS!$A$1:$H$1000,6,0))</f>
        <v/>
      </c>
      <c r="P723" s="86" t="str">
        <f t="shared" si="148"/>
        <v/>
      </c>
      <c r="Q723" s="31"/>
      <c r="R723" s="3" t="str">
        <f t="shared" si="149"/>
        <v/>
      </c>
      <c r="S723" s="4" t="str">
        <f>IF(D723="","",COUNTIF($R$2:R723,R723))</f>
        <v/>
      </c>
      <c r="T723" s="5" t="str">
        <f t="shared" si="141"/>
        <v/>
      </c>
      <c r="U723" s="35" t="str">
        <f>IF(AND(S723=4,K723="M",NOT(O723="Unattached")),SUMIF(R$2:R723,R723,L$2:L723),"")</f>
        <v/>
      </c>
      <c r="V723" s="5" t="str">
        <f t="shared" si="142"/>
        <v/>
      </c>
      <c r="W723" s="35" t="str">
        <f>IF(AND(S723=3,K723="F",NOT(O723="Unattached")),SUMIF(R$2:R723,R723,L$2:L723),"")</f>
        <v/>
      </c>
      <c r="X723" s="6" t="str">
        <f t="shared" si="145"/>
        <v/>
      </c>
      <c r="Y723" s="6" t="str">
        <f t="shared" si="150"/>
        <v/>
      </c>
      <c r="Z723" s="33" t="str">
        <f t="shared" si="146"/>
        <v xml:space="preserve"> </v>
      </c>
      <c r="AA723" s="33" t="str">
        <f>IF(K723="M",IF(S723&lt;&gt;4,"",VLOOKUP(CONCATENATE(R723," ",(S723-3)),$Z$2:AD723,5,0)),IF(S723&lt;&gt;3,"",VLOOKUP(CONCATENATE(R723," ",(S723-2)),$Z$2:AD723,5,0)))</f>
        <v/>
      </c>
      <c r="AB723" s="33" t="str">
        <f>IF(K723="M",IF(S723&lt;&gt;4,"",VLOOKUP(CONCATENATE(R723," ",(S723-2)),$Z$2:AD723,5,0)),IF(S723&lt;&gt;3,"",VLOOKUP(CONCATENATE(R723," ",(S723-1)),$Z$2:AD723,5,0)))</f>
        <v/>
      </c>
      <c r="AC723" s="33" t="str">
        <f>IF(K723="M",IF(S723&lt;&gt;4,"",VLOOKUP(CONCATENATE(R723," ",(S723-1)),$Z$2:AD723,5,0)),IF(S723&lt;&gt;3,"",VLOOKUP(CONCATENATE(R723," ",(S723)),$Z$2:AD723,5,0)))</f>
        <v/>
      </c>
      <c r="AD723" s="33" t="str">
        <f t="shared" si="151"/>
        <v/>
      </c>
    </row>
    <row r="724" spans="1:30" x14ac:dyDescent="0.25">
      <c r="A724" s="65" t="str">
        <f t="shared" si="143"/>
        <v/>
      </c>
      <c r="B724" s="65" t="str">
        <f t="shared" si="144"/>
        <v/>
      </c>
      <c r="C724" s="103">
        <v>723</v>
      </c>
      <c r="D724" s="99"/>
      <c r="E724" s="100">
        <f t="shared" si="152"/>
        <v>1</v>
      </c>
      <c r="F724" s="100"/>
      <c r="G724" s="100"/>
      <c r="H724" s="107" t="str">
        <f t="shared" si="147"/>
        <v/>
      </c>
      <c r="I724" s="108" t="str">
        <f>IF(D724="","",VLOOKUP(D724,ENTRANTS!$A$1:$H$1000,2,0))</f>
        <v/>
      </c>
      <c r="J724" s="108" t="str">
        <f>IF(D724="","",VLOOKUP(D724,ENTRANTS!$A$1:$H$1000,3,0))</f>
        <v/>
      </c>
      <c r="K724" s="103" t="str">
        <f>IF(D724="","",LEFT(VLOOKUP(D724,ENTRANTS!$A$1:$H$1000,5,0),1))</f>
        <v/>
      </c>
      <c r="L724" s="103" t="str">
        <f>IF(D724="","",COUNTIF($K$2:K724,K724))</f>
        <v/>
      </c>
      <c r="M724" s="103" t="str">
        <f>IF(D724="","",VLOOKUP(D724,ENTRANTS!$A$1:$H$1000,4,0))</f>
        <v/>
      </c>
      <c r="N724" s="103" t="str">
        <f>IF(D724="","",COUNTIF($M$2:M724,M724))</f>
        <v/>
      </c>
      <c r="O724" s="108" t="str">
        <f>IF(D724="","",VLOOKUP(D724,ENTRANTS!$A$1:$H$1000,6,0))</f>
        <v/>
      </c>
      <c r="P724" s="86" t="str">
        <f t="shared" si="148"/>
        <v/>
      </c>
      <c r="Q724" s="31"/>
      <c r="R724" s="3" t="str">
        <f t="shared" si="149"/>
        <v/>
      </c>
      <c r="S724" s="4" t="str">
        <f>IF(D724="","",COUNTIF($R$2:R724,R724))</f>
        <v/>
      </c>
      <c r="T724" s="5" t="str">
        <f t="shared" si="141"/>
        <v/>
      </c>
      <c r="U724" s="35" t="str">
        <f>IF(AND(S724=4,K724="M",NOT(O724="Unattached")),SUMIF(R$2:R724,R724,L$2:L724),"")</f>
        <v/>
      </c>
      <c r="V724" s="5" t="str">
        <f t="shared" si="142"/>
        <v/>
      </c>
      <c r="W724" s="35" t="str">
        <f>IF(AND(S724=3,K724="F",NOT(O724="Unattached")),SUMIF(R$2:R724,R724,L$2:L724),"")</f>
        <v/>
      </c>
      <c r="X724" s="6" t="str">
        <f t="shared" si="145"/>
        <v/>
      </c>
      <c r="Y724" s="6" t="str">
        <f t="shared" si="150"/>
        <v/>
      </c>
      <c r="Z724" s="33" t="str">
        <f t="shared" si="146"/>
        <v xml:space="preserve"> </v>
      </c>
      <c r="AA724" s="33" t="str">
        <f>IF(K724="M",IF(S724&lt;&gt;4,"",VLOOKUP(CONCATENATE(R724," ",(S724-3)),$Z$2:AD724,5,0)),IF(S724&lt;&gt;3,"",VLOOKUP(CONCATENATE(R724," ",(S724-2)),$Z$2:AD724,5,0)))</f>
        <v/>
      </c>
      <c r="AB724" s="33" t="str">
        <f>IF(K724="M",IF(S724&lt;&gt;4,"",VLOOKUP(CONCATENATE(R724," ",(S724-2)),$Z$2:AD724,5,0)),IF(S724&lt;&gt;3,"",VLOOKUP(CONCATENATE(R724," ",(S724-1)),$Z$2:AD724,5,0)))</f>
        <v/>
      </c>
      <c r="AC724" s="33" t="str">
        <f>IF(K724="M",IF(S724&lt;&gt;4,"",VLOOKUP(CONCATENATE(R724," ",(S724-1)),$Z$2:AD724,5,0)),IF(S724&lt;&gt;3,"",VLOOKUP(CONCATENATE(R724," ",(S724)),$Z$2:AD724,5,0)))</f>
        <v/>
      </c>
      <c r="AD724" s="33" t="str">
        <f t="shared" si="151"/>
        <v/>
      </c>
    </row>
    <row r="725" spans="1:30" x14ac:dyDescent="0.25">
      <c r="A725" s="65" t="str">
        <f t="shared" si="143"/>
        <v/>
      </c>
      <c r="B725" s="65" t="str">
        <f t="shared" si="144"/>
        <v/>
      </c>
      <c r="C725" s="103">
        <v>724</v>
      </c>
      <c r="D725" s="99"/>
      <c r="E725" s="100">
        <f t="shared" si="152"/>
        <v>1</v>
      </c>
      <c r="F725" s="100"/>
      <c r="G725" s="100"/>
      <c r="H725" s="107" t="str">
        <f t="shared" si="147"/>
        <v/>
      </c>
      <c r="I725" s="108" t="str">
        <f>IF(D725="","",VLOOKUP(D725,ENTRANTS!$A$1:$H$1000,2,0))</f>
        <v/>
      </c>
      <c r="J725" s="108" t="str">
        <f>IF(D725="","",VLOOKUP(D725,ENTRANTS!$A$1:$H$1000,3,0))</f>
        <v/>
      </c>
      <c r="K725" s="103" t="str">
        <f>IF(D725="","",LEFT(VLOOKUP(D725,ENTRANTS!$A$1:$H$1000,5,0),1))</f>
        <v/>
      </c>
      <c r="L725" s="103" t="str">
        <f>IF(D725="","",COUNTIF($K$2:K725,K725))</f>
        <v/>
      </c>
      <c r="M725" s="103" t="str">
        <f>IF(D725="","",VLOOKUP(D725,ENTRANTS!$A$1:$H$1000,4,0))</f>
        <v/>
      </c>
      <c r="N725" s="103" t="str">
        <f>IF(D725="","",COUNTIF($M$2:M725,M725))</f>
        <v/>
      </c>
      <c r="O725" s="108" t="str">
        <f>IF(D725="","",VLOOKUP(D725,ENTRANTS!$A$1:$H$1000,6,0))</f>
        <v/>
      </c>
      <c r="P725" s="86" t="str">
        <f t="shared" si="148"/>
        <v/>
      </c>
      <c r="Q725" s="31"/>
      <c r="R725" s="3" t="str">
        <f t="shared" si="149"/>
        <v/>
      </c>
      <c r="S725" s="4" t="str">
        <f>IF(D725="","",COUNTIF($R$2:R725,R725))</f>
        <v/>
      </c>
      <c r="T725" s="5" t="str">
        <f t="shared" si="141"/>
        <v/>
      </c>
      <c r="U725" s="35" t="str">
        <f>IF(AND(S725=4,K725="M",NOT(O725="Unattached")),SUMIF(R$2:R725,R725,L$2:L725),"")</f>
        <v/>
      </c>
      <c r="V725" s="5" t="str">
        <f t="shared" si="142"/>
        <v/>
      </c>
      <c r="W725" s="35" t="str">
        <f>IF(AND(S725=3,K725="F",NOT(O725="Unattached")),SUMIF(R$2:R725,R725,L$2:L725),"")</f>
        <v/>
      </c>
      <c r="X725" s="6" t="str">
        <f t="shared" si="145"/>
        <v/>
      </c>
      <c r="Y725" s="6" t="str">
        <f t="shared" si="150"/>
        <v/>
      </c>
      <c r="Z725" s="33" t="str">
        <f t="shared" si="146"/>
        <v xml:space="preserve"> </v>
      </c>
      <c r="AA725" s="33" t="str">
        <f>IF(K725="M",IF(S725&lt;&gt;4,"",VLOOKUP(CONCATENATE(R725," ",(S725-3)),$Z$2:AD725,5,0)),IF(S725&lt;&gt;3,"",VLOOKUP(CONCATENATE(R725," ",(S725-2)),$Z$2:AD725,5,0)))</f>
        <v/>
      </c>
      <c r="AB725" s="33" t="str">
        <f>IF(K725="M",IF(S725&lt;&gt;4,"",VLOOKUP(CONCATENATE(R725," ",(S725-2)),$Z$2:AD725,5,0)),IF(S725&lt;&gt;3,"",VLOOKUP(CONCATENATE(R725," ",(S725-1)),$Z$2:AD725,5,0)))</f>
        <v/>
      </c>
      <c r="AC725" s="33" t="str">
        <f>IF(K725="M",IF(S725&lt;&gt;4,"",VLOOKUP(CONCATENATE(R725," ",(S725-1)),$Z$2:AD725,5,0)),IF(S725&lt;&gt;3,"",VLOOKUP(CONCATENATE(R725," ",(S725)),$Z$2:AD725,5,0)))</f>
        <v/>
      </c>
      <c r="AD725" s="33" t="str">
        <f t="shared" si="151"/>
        <v/>
      </c>
    </row>
    <row r="726" spans="1:30" x14ac:dyDescent="0.25">
      <c r="A726" s="65" t="str">
        <f t="shared" si="143"/>
        <v/>
      </c>
      <c r="B726" s="65" t="str">
        <f t="shared" si="144"/>
        <v/>
      </c>
      <c r="C726" s="103">
        <v>725</v>
      </c>
      <c r="D726" s="99"/>
      <c r="E726" s="100">
        <f t="shared" si="152"/>
        <v>1</v>
      </c>
      <c r="F726" s="100"/>
      <c r="G726" s="100"/>
      <c r="H726" s="107" t="str">
        <f t="shared" si="147"/>
        <v/>
      </c>
      <c r="I726" s="108" t="str">
        <f>IF(D726="","",VLOOKUP(D726,ENTRANTS!$A$1:$H$1000,2,0))</f>
        <v/>
      </c>
      <c r="J726" s="108" t="str">
        <f>IF(D726="","",VLOOKUP(D726,ENTRANTS!$A$1:$H$1000,3,0))</f>
        <v/>
      </c>
      <c r="K726" s="103" t="str">
        <f>IF(D726="","",LEFT(VLOOKUP(D726,ENTRANTS!$A$1:$H$1000,5,0),1))</f>
        <v/>
      </c>
      <c r="L726" s="103" t="str">
        <f>IF(D726="","",COUNTIF($K$2:K726,K726))</f>
        <v/>
      </c>
      <c r="M726" s="103" t="str">
        <f>IF(D726="","",VLOOKUP(D726,ENTRANTS!$A$1:$H$1000,4,0))</f>
        <v/>
      </c>
      <c r="N726" s="103" t="str">
        <f>IF(D726="","",COUNTIF($M$2:M726,M726))</f>
        <v/>
      </c>
      <c r="O726" s="108" t="str">
        <f>IF(D726="","",VLOOKUP(D726,ENTRANTS!$A$1:$H$1000,6,0))</f>
        <v/>
      </c>
      <c r="P726" s="86" t="str">
        <f t="shared" si="148"/>
        <v/>
      </c>
      <c r="Q726" s="31"/>
      <c r="R726" s="3" t="str">
        <f t="shared" si="149"/>
        <v/>
      </c>
      <c r="S726" s="4" t="str">
        <f>IF(D726="","",COUNTIF($R$2:R726,R726))</f>
        <v/>
      </c>
      <c r="T726" s="5" t="str">
        <f t="shared" ref="T726:T789" si="153">IF(U726="","",RANK(U726,$U$2:$U$1000,1))</f>
        <v/>
      </c>
      <c r="U726" s="35" t="str">
        <f>IF(AND(S726=4,K726="M",NOT(O726="Unattached")),SUMIF(R$2:R726,R726,L$2:L726),"")</f>
        <v/>
      </c>
      <c r="V726" s="5" t="str">
        <f t="shared" ref="V726:V789" si="154">IF(W726="","",RANK(W726,$W$2:$W$1000,1))</f>
        <v/>
      </c>
      <c r="W726" s="35" t="str">
        <f>IF(AND(S726=3,K726="F",NOT(O726="Unattached")),SUMIF(R$2:R726,R726,L$2:L726),"")</f>
        <v/>
      </c>
      <c r="X726" s="6" t="str">
        <f t="shared" si="145"/>
        <v/>
      </c>
      <c r="Y726" s="6" t="str">
        <f t="shared" si="150"/>
        <v/>
      </c>
      <c r="Z726" s="33" t="str">
        <f t="shared" si="146"/>
        <v xml:space="preserve"> </v>
      </c>
      <c r="AA726" s="33" t="str">
        <f>IF(K726="M",IF(S726&lt;&gt;4,"",VLOOKUP(CONCATENATE(R726," ",(S726-3)),$Z$2:AD726,5,0)),IF(S726&lt;&gt;3,"",VLOOKUP(CONCATENATE(R726," ",(S726-2)),$Z$2:AD726,5,0)))</f>
        <v/>
      </c>
      <c r="AB726" s="33" t="str">
        <f>IF(K726="M",IF(S726&lt;&gt;4,"",VLOOKUP(CONCATENATE(R726," ",(S726-2)),$Z$2:AD726,5,0)),IF(S726&lt;&gt;3,"",VLOOKUP(CONCATENATE(R726," ",(S726-1)),$Z$2:AD726,5,0)))</f>
        <v/>
      </c>
      <c r="AC726" s="33" t="str">
        <f>IF(K726="M",IF(S726&lt;&gt;4,"",VLOOKUP(CONCATENATE(R726," ",(S726-1)),$Z$2:AD726,5,0)),IF(S726&lt;&gt;3,"",VLOOKUP(CONCATENATE(R726," ",(S726)),$Z$2:AD726,5,0)))</f>
        <v/>
      </c>
      <c r="AD726" s="33" t="str">
        <f t="shared" si="151"/>
        <v/>
      </c>
    </row>
    <row r="727" spans="1:30" x14ac:dyDescent="0.25">
      <c r="A727" s="65" t="str">
        <f t="shared" si="143"/>
        <v/>
      </c>
      <c r="B727" s="65" t="str">
        <f t="shared" si="144"/>
        <v/>
      </c>
      <c r="C727" s="103">
        <v>726</v>
      </c>
      <c r="D727" s="99"/>
      <c r="E727" s="100">
        <f t="shared" si="152"/>
        <v>1</v>
      </c>
      <c r="F727" s="100"/>
      <c r="G727" s="100"/>
      <c r="H727" s="107" t="str">
        <f t="shared" si="147"/>
        <v/>
      </c>
      <c r="I727" s="108" t="str">
        <f>IF(D727="","",VLOOKUP(D727,ENTRANTS!$A$1:$H$1000,2,0))</f>
        <v/>
      </c>
      <c r="J727" s="108" t="str">
        <f>IF(D727="","",VLOOKUP(D727,ENTRANTS!$A$1:$H$1000,3,0))</f>
        <v/>
      </c>
      <c r="K727" s="103" t="str">
        <f>IF(D727="","",LEFT(VLOOKUP(D727,ENTRANTS!$A$1:$H$1000,5,0),1))</f>
        <v/>
      </c>
      <c r="L727" s="103" t="str">
        <f>IF(D727="","",COUNTIF($K$2:K727,K727))</f>
        <v/>
      </c>
      <c r="M727" s="103" t="str">
        <f>IF(D727="","",VLOOKUP(D727,ENTRANTS!$A$1:$H$1000,4,0))</f>
        <v/>
      </c>
      <c r="N727" s="103" t="str">
        <f>IF(D727="","",COUNTIF($M$2:M727,M727))</f>
        <v/>
      </c>
      <c r="O727" s="108" t="str">
        <f>IF(D727="","",VLOOKUP(D727,ENTRANTS!$A$1:$H$1000,6,0))</f>
        <v/>
      </c>
      <c r="P727" s="86" t="str">
        <f t="shared" si="148"/>
        <v/>
      </c>
      <c r="Q727" s="31"/>
      <c r="R727" s="3" t="str">
        <f t="shared" si="149"/>
        <v/>
      </c>
      <c r="S727" s="4" t="str">
        <f>IF(D727="","",COUNTIF($R$2:R727,R727))</f>
        <v/>
      </c>
      <c r="T727" s="5" t="str">
        <f t="shared" si="153"/>
        <v/>
      </c>
      <c r="U727" s="35" t="str">
        <f>IF(AND(S727=4,K727="M",NOT(O727="Unattached")),SUMIF(R$2:R727,R727,L$2:L727),"")</f>
        <v/>
      </c>
      <c r="V727" s="5" t="str">
        <f t="shared" si="154"/>
        <v/>
      </c>
      <c r="W727" s="35" t="str">
        <f>IF(AND(S727=3,K727="F",NOT(O727="Unattached")),SUMIF(R$2:R727,R727,L$2:L727),"")</f>
        <v/>
      </c>
      <c r="X727" s="6" t="str">
        <f t="shared" si="145"/>
        <v/>
      </c>
      <c r="Y727" s="6" t="str">
        <f t="shared" si="150"/>
        <v/>
      </c>
      <c r="Z727" s="33" t="str">
        <f t="shared" si="146"/>
        <v xml:space="preserve"> </v>
      </c>
      <c r="AA727" s="33" t="str">
        <f>IF(K727="M",IF(S727&lt;&gt;4,"",VLOOKUP(CONCATENATE(R727," ",(S727-3)),$Z$2:AD727,5,0)),IF(S727&lt;&gt;3,"",VLOOKUP(CONCATENATE(R727," ",(S727-2)),$Z$2:AD727,5,0)))</f>
        <v/>
      </c>
      <c r="AB727" s="33" t="str">
        <f>IF(K727="M",IF(S727&lt;&gt;4,"",VLOOKUP(CONCATENATE(R727," ",(S727-2)),$Z$2:AD727,5,0)),IF(S727&lt;&gt;3,"",VLOOKUP(CONCATENATE(R727," ",(S727-1)),$Z$2:AD727,5,0)))</f>
        <v/>
      </c>
      <c r="AC727" s="33" t="str">
        <f>IF(K727="M",IF(S727&lt;&gt;4,"",VLOOKUP(CONCATENATE(R727," ",(S727-1)),$Z$2:AD727,5,0)),IF(S727&lt;&gt;3,"",VLOOKUP(CONCATENATE(R727," ",(S727)),$Z$2:AD727,5,0)))</f>
        <v/>
      </c>
      <c r="AD727" s="33" t="str">
        <f t="shared" si="151"/>
        <v/>
      </c>
    </row>
    <row r="728" spans="1:30" x14ac:dyDescent="0.25">
      <c r="A728" s="65" t="str">
        <f t="shared" si="143"/>
        <v/>
      </c>
      <c r="B728" s="65" t="str">
        <f t="shared" si="144"/>
        <v/>
      </c>
      <c r="C728" s="103">
        <v>727</v>
      </c>
      <c r="D728" s="99"/>
      <c r="E728" s="100">
        <f t="shared" si="152"/>
        <v>1</v>
      </c>
      <c r="F728" s="100"/>
      <c r="G728" s="100"/>
      <c r="H728" s="107" t="str">
        <f t="shared" si="147"/>
        <v/>
      </c>
      <c r="I728" s="108" t="str">
        <f>IF(D728="","",VLOOKUP(D728,ENTRANTS!$A$1:$H$1000,2,0))</f>
        <v/>
      </c>
      <c r="J728" s="108" t="str">
        <f>IF(D728="","",VLOOKUP(D728,ENTRANTS!$A$1:$H$1000,3,0))</f>
        <v/>
      </c>
      <c r="K728" s="103" t="str">
        <f>IF(D728="","",LEFT(VLOOKUP(D728,ENTRANTS!$A$1:$H$1000,5,0),1))</f>
        <v/>
      </c>
      <c r="L728" s="103" t="str">
        <f>IF(D728="","",COUNTIF($K$2:K728,K728))</f>
        <v/>
      </c>
      <c r="M728" s="103" t="str">
        <f>IF(D728="","",VLOOKUP(D728,ENTRANTS!$A$1:$H$1000,4,0))</f>
        <v/>
      </c>
      <c r="N728" s="103" t="str">
        <f>IF(D728="","",COUNTIF($M$2:M728,M728))</f>
        <v/>
      </c>
      <c r="O728" s="108" t="str">
        <f>IF(D728="","",VLOOKUP(D728,ENTRANTS!$A$1:$H$1000,6,0))</f>
        <v/>
      </c>
      <c r="P728" s="86" t="str">
        <f t="shared" si="148"/>
        <v/>
      </c>
      <c r="Q728" s="31"/>
      <c r="R728" s="3" t="str">
        <f t="shared" si="149"/>
        <v/>
      </c>
      <c r="S728" s="4" t="str">
        <f>IF(D728="","",COUNTIF($R$2:R728,R728))</f>
        <v/>
      </c>
      <c r="T728" s="5" t="str">
        <f t="shared" si="153"/>
        <v/>
      </c>
      <c r="U728" s="35" t="str">
        <f>IF(AND(S728=4,K728="M",NOT(O728="Unattached")),SUMIF(R$2:R728,R728,L$2:L728),"")</f>
        <v/>
      </c>
      <c r="V728" s="5" t="str">
        <f t="shared" si="154"/>
        <v/>
      </c>
      <c r="W728" s="35" t="str">
        <f>IF(AND(S728=3,K728="F",NOT(O728="Unattached")),SUMIF(R$2:R728,R728,L$2:L728),"")</f>
        <v/>
      </c>
      <c r="X728" s="6" t="str">
        <f t="shared" si="145"/>
        <v/>
      </c>
      <c r="Y728" s="6" t="str">
        <f t="shared" si="150"/>
        <v/>
      </c>
      <c r="Z728" s="33" t="str">
        <f t="shared" si="146"/>
        <v xml:space="preserve"> </v>
      </c>
      <c r="AA728" s="33" t="str">
        <f>IF(K728="M",IF(S728&lt;&gt;4,"",VLOOKUP(CONCATENATE(R728," ",(S728-3)),$Z$2:AD728,5,0)),IF(S728&lt;&gt;3,"",VLOOKUP(CONCATENATE(R728," ",(S728-2)),$Z$2:AD728,5,0)))</f>
        <v/>
      </c>
      <c r="AB728" s="33" t="str">
        <f>IF(K728="M",IF(S728&lt;&gt;4,"",VLOOKUP(CONCATENATE(R728," ",(S728-2)),$Z$2:AD728,5,0)),IF(S728&lt;&gt;3,"",VLOOKUP(CONCATENATE(R728," ",(S728-1)),$Z$2:AD728,5,0)))</f>
        <v/>
      </c>
      <c r="AC728" s="33" t="str">
        <f>IF(K728="M",IF(S728&lt;&gt;4,"",VLOOKUP(CONCATENATE(R728," ",(S728-1)),$Z$2:AD728,5,0)),IF(S728&lt;&gt;3,"",VLOOKUP(CONCATENATE(R728," ",(S728)),$Z$2:AD728,5,0)))</f>
        <v/>
      </c>
      <c r="AD728" s="33" t="str">
        <f t="shared" si="151"/>
        <v/>
      </c>
    </row>
    <row r="729" spans="1:30" x14ac:dyDescent="0.25">
      <c r="A729" s="65" t="str">
        <f t="shared" si="143"/>
        <v/>
      </c>
      <c r="B729" s="65" t="str">
        <f t="shared" si="144"/>
        <v/>
      </c>
      <c r="C729" s="103">
        <v>728</v>
      </c>
      <c r="D729" s="99"/>
      <c r="E729" s="100">
        <f t="shared" si="152"/>
        <v>1</v>
      </c>
      <c r="F729" s="100"/>
      <c r="G729" s="100"/>
      <c r="H729" s="107" t="str">
        <f t="shared" si="147"/>
        <v/>
      </c>
      <c r="I729" s="108" t="str">
        <f>IF(D729="","",VLOOKUP(D729,ENTRANTS!$A$1:$H$1000,2,0))</f>
        <v/>
      </c>
      <c r="J729" s="108" t="str">
        <f>IF(D729="","",VLOOKUP(D729,ENTRANTS!$A$1:$H$1000,3,0))</f>
        <v/>
      </c>
      <c r="K729" s="103" t="str">
        <f>IF(D729="","",LEFT(VLOOKUP(D729,ENTRANTS!$A$1:$H$1000,5,0),1))</f>
        <v/>
      </c>
      <c r="L729" s="103" t="str">
        <f>IF(D729="","",COUNTIF($K$2:K729,K729))</f>
        <v/>
      </c>
      <c r="M729" s="103" t="str">
        <f>IF(D729="","",VLOOKUP(D729,ENTRANTS!$A$1:$H$1000,4,0))</f>
        <v/>
      </c>
      <c r="N729" s="103" t="str">
        <f>IF(D729="","",COUNTIF($M$2:M729,M729))</f>
        <v/>
      </c>
      <c r="O729" s="108" t="str">
        <f>IF(D729="","",VLOOKUP(D729,ENTRANTS!$A$1:$H$1000,6,0))</f>
        <v/>
      </c>
      <c r="P729" s="86" t="str">
        <f t="shared" si="148"/>
        <v/>
      </c>
      <c r="Q729" s="31"/>
      <c r="R729" s="3" t="str">
        <f t="shared" si="149"/>
        <v/>
      </c>
      <c r="S729" s="4" t="str">
        <f>IF(D729="","",COUNTIF($R$2:R729,R729))</f>
        <v/>
      </c>
      <c r="T729" s="5" t="str">
        <f t="shared" si="153"/>
        <v/>
      </c>
      <c r="U729" s="35" t="str">
        <f>IF(AND(S729=4,K729="M",NOT(O729="Unattached")),SUMIF(R$2:R729,R729,L$2:L729),"")</f>
        <v/>
      </c>
      <c r="V729" s="5" t="str">
        <f t="shared" si="154"/>
        <v/>
      </c>
      <c r="W729" s="35" t="str">
        <f>IF(AND(S729=3,K729="F",NOT(O729="Unattached")),SUMIF(R$2:R729,R729,L$2:L729),"")</f>
        <v/>
      </c>
      <c r="X729" s="6" t="str">
        <f t="shared" si="145"/>
        <v/>
      </c>
      <c r="Y729" s="6" t="str">
        <f t="shared" si="150"/>
        <v/>
      </c>
      <c r="Z729" s="33" t="str">
        <f t="shared" si="146"/>
        <v xml:space="preserve"> </v>
      </c>
      <c r="AA729" s="33" t="str">
        <f>IF(K729="M",IF(S729&lt;&gt;4,"",VLOOKUP(CONCATENATE(R729," ",(S729-3)),$Z$2:AD729,5,0)),IF(S729&lt;&gt;3,"",VLOOKUP(CONCATENATE(R729," ",(S729-2)),$Z$2:AD729,5,0)))</f>
        <v/>
      </c>
      <c r="AB729" s="33" t="str">
        <f>IF(K729="M",IF(S729&lt;&gt;4,"",VLOOKUP(CONCATENATE(R729," ",(S729-2)),$Z$2:AD729,5,0)),IF(S729&lt;&gt;3,"",VLOOKUP(CONCATENATE(R729," ",(S729-1)),$Z$2:AD729,5,0)))</f>
        <v/>
      </c>
      <c r="AC729" s="33" t="str">
        <f>IF(K729="M",IF(S729&lt;&gt;4,"",VLOOKUP(CONCATENATE(R729," ",(S729-1)),$Z$2:AD729,5,0)),IF(S729&lt;&gt;3,"",VLOOKUP(CONCATENATE(R729," ",(S729)),$Z$2:AD729,5,0)))</f>
        <v/>
      </c>
      <c r="AD729" s="33" t="str">
        <f t="shared" si="151"/>
        <v/>
      </c>
    </row>
    <row r="730" spans="1:30" x14ac:dyDescent="0.25">
      <c r="A730" s="65" t="str">
        <f t="shared" si="143"/>
        <v/>
      </c>
      <c r="B730" s="65" t="str">
        <f t="shared" si="144"/>
        <v/>
      </c>
      <c r="C730" s="103">
        <v>729</v>
      </c>
      <c r="D730" s="99"/>
      <c r="E730" s="100">
        <f t="shared" si="152"/>
        <v>1</v>
      </c>
      <c r="F730" s="100"/>
      <c r="G730" s="100"/>
      <c r="H730" s="107" t="str">
        <f t="shared" si="147"/>
        <v/>
      </c>
      <c r="I730" s="108" t="str">
        <f>IF(D730="","",VLOOKUP(D730,ENTRANTS!$A$1:$H$1000,2,0))</f>
        <v/>
      </c>
      <c r="J730" s="108" t="str">
        <f>IF(D730="","",VLOOKUP(D730,ENTRANTS!$A$1:$H$1000,3,0))</f>
        <v/>
      </c>
      <c r="K730" s="103" t="str">
        <f>IF(D730="","",LEFT(VLOOKUP(D730,ENTRANTS!$A$1:$H$1000,5,0),1))</f>
        <v/>
      </c>
      <c r="L730" s="103" t="str">
        <f>IF(D730="","",COUNTIF($K$2:K730,K730))</f>
        <v/>
      </c>
      <c r="M730" s="103" t="str">
        <f>IF(D730="","",VLOOKUP(D730,ENTRANTS!$A$1:$H$1000,4,0))</f>
        <v/>
      </c>
      <c r="N730" s="103" t="str">
        <f>IF(D730="","",COUNTIF($M$2:M730,M730))</f>
        <v/>
      </c>
      <c r="O730" s="108" t="str">
        <f>IF(D730="","",VLOOKUP(D730,ENTRANTS!$A$1:$H$1000,6,0))</f>
        <v/>
      </c>
      <c r="P730" s="86" t="str">
        <f t="shared" si="148"/>
        <v/>
      </c>
      <c r="Q730" s="31"/>
      <c r="R730" s="3" t="str">
        <f t="shared" si="149"/>
        <v/>
      </c>
      <c r="S730" s="4" t="str">
        <f>IF(D730="","",COUNTIF($R$2:R730,R730))</f>
        <v/>
      </c>
      <c r="T730" s="5" t="str">
        <f t="shared" si="153"/>
        <v/>
      </c>
      <c r="U730" s="35" t="str">
        <f>IF(AND(S730=4,K730="M",NOT(O730="Unattached")),SUMIF(R$2:R730,R730,L$2:L730),"")</f>
        <v/>
      </c>
      <c r="V730" s="5" t="str">
        <f t="shared" si="154"/>
        <v/>
      </c>
      <c r="W730" s="35" t="str">
        <f>IF(AND(S730=3,K730="F",NOT(O730="Unattached")),SUMIF(R$2:R730,R730,L$2:L730),"")</f>
        <v/>
      </c>
      <c r="X730" s="6" t="str">
        <f t="shared" si="145"/>
        <v/>
      </c>
      <c r="Y730" s="6" t="str">
        <f t="shared" si="150"/>
        <v/>
      </c>
      <c r="Z730" s="33" t="str">
        <f t="shared" si="146"/>
        <v xml:space="preserve"> </v>
      </c>
      <c r="AA730" s="33" t="str">
        <f>IF(K730="M",IF(S730&lt;&gt;4,"",VLOOKUP(CONCATENATE(R730," ",(S730-3)),$Z$2:AD730,5,0)),IF(S730&lt;&gt;3,"",VLOOKUP(CONCATENATE(R730," ",(S730-2)),$Z$2:AD730,5,0)))</f>
        <v/>
      </c>
      <c r="AB730" s="33" t="str">
        <f>IF(K730="M",IF(S730&lt;&gt;4,"",VLOOKUP(CONCATENATE(R730," ",(S730-2)),$Z$2:AD730,5,0)),IF(S730&lt;&gt;3,"",VLOOKUP(CONCATENATE(R730," ",(S730-1)),$Z$2:AD730,5,0)))</f>
        <v/>
      </c>
      <c r="AC730" s="33" t="str">
        <f>IF(K730="M",IF(S730&lt;&gt;4,"",VLOOKUP(CONCATENATE(R730," ",(S730-1)),$Z$2:AD730,5,0)),IF(S730&lt;&gt;3,"",VLOOKUP(CONCATENATE(R730," ",(S730)),$Z$2:AD730,5,0)))</f>
        <v/>
      </c>
      <c r="AD730" s="33" t="str">
        <f t="shared" si="151"/>
        <v/>
      </c>
    </row>
    <row r="731" spans="1:30" x14ac:dyDescent="0.25">
      <c r="A731" s="65" t="str">
        <f t="shared" si="143"/>
        <v/>
      </c>
      <c r="B731" s="65" t="str">
        <f t="shared" si="144"/>
        <v/>
      </c>
      <c r="C731" s="103">
        <v>730</v>
      </c>
      <c r="D731" s="99"/>
      <c r="E731" s="100">
        <f t="shared" si="152"/>
        <v>1</v>
      </c>
      <c r="F731" s="100"/>
      <c r="G731" s="100"/>
      <c r="H731" s="107" t="str">
        <f t="shared" si="147"/>
        <v/>
      </c>
      <c r="I731" s="108" t="str">
        <f>IF(D731="","",VLOOKUP(D731,ENTRANTS!$A$1:$H$1000,2,0))</f>
        <v/>
      </c>
      <c r="J731" s="108" t="str">
        <f>IF(D731="","",VLOOKUP(D731,ENTRANTS!$A$1:$H$1000,3,0))</f>
        <v/>
      </c>
      <c r="K731" s="103" t="str">
        <f>IF(D731="","",LEFT(VLOOKUP(D731,ENTRANTS!$A$1:$H$1000,5,0),1))</f>
        <v/>
      </c>
      <c r="L731" s="103" t="str">
        <f>IF(D731="","",COUNTIF($K$2:K731,K731))</f>
        <v/>
      </c>
      <c r="M731" s="103" t="str">
        <f>IF(D731="","",VLOOKUP(D731,ENTRANTS!$A$1:$H$1000,4,0))</f>
        <v/>
      </c>
      <c r="N731" s="103" t="str">
        <f>IF(D731="","",COUNTIF($M$2:M731,M731))</f>
        <v/>
      </c>
      <c r="O731" s="108" t="str">
        <f>IF(D731="","",VLOOKUP(D731,ENTRANTS!$A$1:$H$1000,6,0))</f>
        <v/>
      </c>
      <c r="P731" s="86" t="str">
        <f t="shared" si="148"/>
        <v/>
      </c>
      <c r="Q731" s="31"/>
      <c r="R731" s="3" t="str">
        <f t="shared" si="149"/>
        <v/>
      </c>
      <c r="S731" s="4" t="str">
        <f>IF(D731="","",COUNTIF($R$2:R731,R731))</f>
        <v/>
      </c>
      <c r="T731" s="5" t="str">
        <f t="shared" si="153"/>
        <v/>
      </c>
      <c r="U731" s="35" t="str">
        <f>IF(AND(S731=4,K731="M",NOT(O731="Unattached")),SUMIF(R$2:R731,R731,L$2:L731),"")</f>
        <v/>
      </c>
      <c r="V731" s="5" t="str">
        <f t="shared" si="154"/>
        <v/>
      </c>
      <c r="W731" s="35" t="str">
        <f>IF(AND(S731=3,K731="F",NOT(O731="Unattached")),SUMIF(R$2:R731,R731,L$2:L731),"")</f>
        <v/>
      </c>
      <c r="X731" s="6" t="str">
        <f t="shared" si="145"/>
        <v/>
      </c>
      <c r="Y731" s="6" t="str">
        <f t="shared" si="150"/>
        <v/>
      </c>
      <c r="Z731" s="33" t="str">
        <f t="shared" si="146"/>
        <v xml:space="preserve"> </v>
      </c>
      <c r="AA731" s="33" t="str">
        <f>IF(K731="M",IF(S731&lt;&gt;4,"",VLOOKUP(CONCATENATE(R731," ",(S731-3)),$Z$2:AD731,5,0)),IF(S731&lt;&gt;3,"",VLOOKUP(CONCATENATE(R731," ",(S731-2)),$Z$2:AD731,5,0)))</f>
        <v/>
      </c>
      <c r="AB731" s="33" t="str">
        <f>IF(K731="M",IF(S731&lt;&gt;4,"",VLOOKUP(CONCATENATE(R731," ",(S731-2)),$Z$2:AD731,5,0)),IF(S731&lt;&gt;3,"",VLOOKUP(CONCATENATE(R731," ",(S731-1)),$Z$2:AD731,5,0)))</f>
        <v/>
      </c>
      <c r="AC731" s="33" t="str">
        <f>IF(K731="M",IF(S731&lt;&gt;4,"",VLOOKUP(CONCATENATE(R731," ",(S731-1)),$Z$2:AD731,5,0)),IF(S731&lt;&gt;3,"",VLOOKUP(CONCATENATE(R731," ",(S731)),$Z$2:AD731,5,0)))</f>
        <v/>
      </c>
      <c r="AD731" s="33" t="str">
        <f t="shared" si="151"/>
        <v/>
      </c>
    </row>
    <row r="732" spans="1:30" x14ac:dyDescent="0.25">
      <c r="A732" s="65" t="str">
        <f t="shared" si="143"/>
        <v/>
      </c>
      <c r="B732" s="65" t="str">
        <f t="shared" si="144"/>
        <v/>
      </c>
      <c r="C732" s="103">
        <v>731</v>
      </c>
      <c r="D732" s="99"/>
      <c r="E732" s="100">
        <f t="shared" si="152"/>
        <v>1</v>
      </c>
      <c r="F732" s="100"/>
      <c r="G732" s="100"/>
      <c r="H732" s="107" t="str">
        <f t="shared" si="147"/>
        <v/>
      </c>
      <c r="I732" s="108" t="str">
        <f>IF(D732="","",VLOOKUP(D732,ENTRANTS!$A$1:$H$1000,2,0))</f>
        <v/>
      </c>
      <c r="J732" s="108" t="str">
        <f>IF(D732="","",VLOOKUP(D732,ENTRANTS!$A$1:$H$1000,3,0))</f>
        <v/>
      </c>
      <c r="K732" s="103" t="str">
        <f>IF(D732="","",LEFT(VLOOKUP(D732,ENTRANTS!$A$1:$H$1000,5,0),1))</f>
        <v/>
      </c>
      <c r="L732" s="103" t="str">
        <f>IF(D732="","",COUNTIF($K$2:K732,K732))</f>
        <v/>
      </c>
      <c r="M732" s="103" t="str">
        <f>IF(D732="","",VLOOKUP(D732,ENTRANTS!$A$1:$H$1000,4,0))</f>
        <v/>
      </c>
      <c r="N732" s="103" t="str">
        <f>IF(D732="","",COUNTIF($M$2:M732,M732))</f>
        <v/>
      </c>
      <c r="O732" s="108" t="str">
        <f>IF(D732="","",VLOOKUP(D732,ENTRANTS!$A$1:$H$1000,6,0))</f>
        <v/>
      </c>
      <c r="P732" s="86" t="str">
        <f t="shared" si="148"/>
        <v/>
      </c>
      <c r="Q732" s="31"/>
      <c r="R732" s="3" t="str">
        <f t="shared" si="149"/>
        <v/>
      </c>
      <c r="S732" s="4" t="str">
        <f>IF(D732="","",COUNTIF($R$2:R732,R732))</f>
        <v/>
      </c>
      <c r="T732" s="5" t="str">
        <f t="shared" si="153"/>
        <v/>
      </c>
      <c r="U732" s="35" t="str">
        <f>IF(AND(S732=4,K732="M",NOT(O732="Unattached")),SUMIF(R$2:R732,R732,L$2:L732),"")</f>
        <v/>
      </c>
      <c r="V732" s="5" t="str">
        <f t="shared" si="154"/>
        <v/>
      </c>
      <c r="W732" s="35" t="str">
        <f>IF(AND(S732=3,K732="F",NOT(O732="Unattached")),SUMIF(R$2:R732,R732,L$2:L732),"")</f>
        <v/>
      </c>
      <c r="X732" s="6" t="str">
        <f t="shared" si="145"/>
        <v/>
      </c>
      <c r="Y732" s="6" t="str">
        <f t="shared" si="150"/>
        <v/>
      </c>
      <c r="Z732" s="33" t="str">
        <f t="shared" si="146"/>
        <v xml:space="preserve"> </v>
      </c>
      <c r="AA732" s="33" t="str">
        <f>IF(K732="M",IF(S732&lt;&gt;4,"",VLOOKUP(CONCATENATE(R732," ",(S732-3)),$Z$2:AD732,5,0)),IF(S732&lt;&gt;3,"",VLOOKUP(CONCATENATE(R732," ",(S732-2)),$Z$2:AD732,5,0)))</f>
        <v/>
      </c>
      <c r="AB732" s="33" t="str">
        <f>IF(K732="M",IF(S732&lt;&gt;4,"",VLOOKUP(CONCATENATE(R732," ",(S732-2)),$Z$2:AD732,5,0)),IF(S732&lt;&gt;3,"",VLOOKUP(CONCATENATE(R732," ",(S732-1)),$Z$2:AD732,5,0)))</f>
        <v/>
      </c>
      <c r="AC732" s="33" t="str">
        <f>IF(K732="M",IF(S732&lt;&gt;4,"",VLOOKUP(CONCATENATE(R732," ",(S732-1)),$Z$2:AD732,5,0)),IF(S732&lt;&gt;3,"",VLOOKUP(CONCATENATE(R732," ",(S732)),$Z$2:AD732,5,0)))</f>
        <v/>
      </c>
      <c r="AD732" s="33" t="str">
        <f t="shared" si="151"/>
        <v/>
      </c>
    </row>
    <row r="733" spans="1:30" x14ac:dyDescent="0.25">
      <c r="A733" s="65" t="str">
        <f t="shared" si="143"/>
        <v/>
      </c>
      <c r="B733" s="65" t="str">
        <f t="shared" si="144"/>
        <v/>
      </c>
      <c r="C733" s="103">
        <v>732</v>
      </c>
      <c r="D733" s="99"/>
      <c r="E733" s="100">
        <f t="shared" si="152"/>
        <v>1</v>
      </c>
      <c r="F733" s="100"/>
      <c r="G733" s="100"/>
      <c r="H733" s="107" t="str">
        <f t="shared" si="147"/>
        <v/>
      </c>
      <c r="I733" s="108" t="str">
        <f>IF(D733="","",VLOOKUP(D733,ENTRANTS!$A$1:$H$1000,2,0))</f>
        <v/>
      </c>
      <c r="J733" s="108" t="str">
        <f>IF(D733="","",VLOOKUP(D733,ENTRANTS!$A$1:$H$1000,3,0))</f>
        <v/>
      </c>
      <c r="K733" s="103" t="str">
        <f>IF(D733="","",LEFT(VLOOKUP(D733,ENTRANTS!$A$1:$H$1000,5,0),1))</f>
        <v/>
      </c>
      <c r="L733" s="103" t="str">
        <f>IF(D733="","",COUNTIF($K$2:K733,K733))</f>
        <v/>
      </c>
      <c r="M733" s="103" t="str">
        <f>IF(D733="","",VLOOKUP(D733,ENTRANTS!$A$1:$H$1000,4,0))</f>
        <v/>
      </c>
      <c r="N733" s="103" t="str">
        <f>IF(D733="","",COUNTIF($M$2:M733,M733))</f>
        <v/>
      </c>
      <c r="O733" s="108" t="str">
        <f>IF(D733="","",VLOOKUP(D733,ENTRANTS!$A$1:$H$1000,6,0))</f>
        <v/>
      </c>
      <c r="P733" s="86" t="str">
        <f t="shared" si="148"/>
        <v/>
      </c>
      <c r="Q733" s="31"/>
      <c r="R733" s="3" t="str">
        <f t="shared" si="149"/>
        <v/>
      </c>
      <c r="S733" s="4" t="str">
        <f>IF(D733="","",COUNTIF($R$2:R733,R733))</f>
        <v/>
      </c>
      <c r="T733" s="5" t="str">
        <f t="shared" si="153"/>
        <v/>
      </c>
      <c r="U733" s="35" t="str">
        <f>IF(AND(S733=4,K733="M",NOT(O733="Unattached")),SUMIF(R$2:R733,R733,L$2:L733),"")</f>
        <v/>
      </c>
      <c r="V733" s="5" t="str">
        <f t="shared" si="154"/>
        <v/>
      </c>
      <c r="W733" s="35" t="str">
        <f>IF(AND(S733=3,K733="F",NOT(O733="Unattached")),SUMIF(R$2:R733,R733,L$2:L733),"")</f>
        <v/>
      </c>
      <c r="X733" s="6" t="str">
        <f t="shared" si="145"/>
        <v/>
      </c>
      <c r="Y733" s="6" t="str">
        <f t="shared" si="150"/>
        <v/>
      </c>
      <c r="Z733" s="33" t="str">
        <f t="shared" si="146"/>
        <v xml:space="preserve"> </v>
      </c>
      <c r="AA733" s="33" t="str">
        <f>IF(K733="M",IF(S733&lt;&gt;4,"",VLOOKUP(CONCATENATE(R733," ",(S733-3)),$Z$2:AD733,5,0)),IF(S733&lt;&gt;3,"",VLOOKUP(CONCATENATE(R733," ",(S733-2)),$Z$2:AD733,5,0)))</f>
        <v/>
      </c>
      <c r="AB733" s="33" t="str">
        <f>IF(K733="M",IF(S733&lt;&gt;4,"",VLOOKUP(CONCATENATE(R733," ",(S733-2)),$Z$2:AD733,5,0)),IF(S733&lt;&gt;3,"",VLOOKUP(CONCATENATE(R733," ",(S733-1)),$Z$2:AD733,5,0)))</f>
        <v/>
      </c>
      <c r="AC733" s="33" t="str">
        <f>IF(K733="M",IF(S733&lt;&gt;4,"",VLOOKUP(CONCATENATE(R733," ",(S733-1)),$Z$2:AD733,5,0)),IF(S733&lt;&gt;3,"",VLOOKUP(CONCATENATE(R733," ",(S733)),$Z$2:AD733,5,0)))</f>
        <v/>
      </c>
      <c r="AD733" s="33" t="str">
        <f t="shared" si="151"/>
        <v/>
      </c>
    </row>
    <row r="734" spans="1:30" x14ac:dyDescent="0.25">
      <c r="A734" s="65" t="str">
        <f t="shared" si="143"/>
        <v/>
      </c>
      <c r="B734" s="65" t="str">
        <f t="shared" si="144"/>
        <v/>
      </c>
      <c r="C734" s="103">
        <v>733</v>
      </c>
      <c r="D734" s="99"/>
      <c r="E734" s="100">
        <f t="shared" si="152"/>
        <v>1</v>
      </c>
      <c r="F734" s="100"/>
      <c r="G734" s="100"/>
      <c r="H734" s="107" t="str">
        <f t="shared" si="147"/>
        <v/>
      </c>
      <c r="I734" s="108" t="str">
        <f>IF(D734="","",VLOOKUP(D734,ENTRANTS!$A$1:$H$1000,2,0))</f>
        <v/>
      </c>
      <c r="J734" s="108" t="str">
        <f>IF(D734="","",VLOOKUP(D734,ENTRANTS!$A$1:$H$1000,3,0))</f>
        <v/>
      </c>
      <c r="K734" s="103" t="str">
        <f>IF(D734="","",LEFT(VLOOKUP(D734,ENTRANTS!$A$1:$H$1000,5,0),1))</f>
        <v/>
      </c>
      <c r="L734" s="103" t="str">
        <f>IF(D734="","",COUNTIF($K$2:K734,K734))</f>
        <v/>
      </c>
      <c r="M734" s="103" t="str">
        <f>IF(D734="","",VLOOKUP(D734,ENTRANTS!$A$1:$H$1000,4,0))</f>
        <v/>
      </c>
      <c r="N734" s="103" t="str">
        <f>IF(D734="","",COUNTIF($M$2:M734,M734))</f>
        <v/>
      </c>
      <c r="O734" s="108" t="str">
        <f>IF(D734="","",VLOOKUP(D734,ENTRANTS!$A$1:$H$1000,6,0))</f>
        <v/>
      </c>
      <c r="P734" s="86" t="str">
        <f t="shared" si="148"/>
        <v/>
      </c>
      <c r="Q734" s="31"/>
      <c r="R734" s="3" t="str">
        <f t="shared" si="149"/>
        <v/>
      </c>
      <c r="S734" s="4" t="str">
        <f>IF(D734="","",COUNTIF($R$2:R734,R734))</f>
        <v/>
      </c>
      <c r="T734" s="5" t="str">
        <f t="shared" si="153"/>
        <v/>
      </c>
      <c r="U734" s="35" t="str">
        <f>IF(AND(S734=4,K734="M",NOT(O734="Unattached")),SUMIF(R$2:R734,R734,L$2:L734),"")</f>
        <v/>
      </c>
      <c r="V734" s="5" t="str">
        <f t="shared" si="154"/>
        <v/>
      </c>
      <c r="W734" s="35" t="str">
        <f>IF(AND(S734=3,K734="F",NOT(O734="Unattached")),SUMIF(R$2:R734,R734,L$2:L734),"")</f>
        <v/>
      </c>
      <c r="X734" s="6" t="str">
        <f t="shared" si="145"/>
        <v/>
      </c>
      <c r="Y734" s="6" t="str">
        <f t="shared" si="150"/>
        <v/>
      </c>
      <c r="Z734" s="33" t="str">
        <f t="shared" si="146"/>
        <v xml:space="preserve"> </v>
      </c>
      <c r="AA734" s="33" t="str">
        <f>IF(K734="M",IF(S734&lt;&gt;4,"",VLOOKUP(CONCATENATE(R734," ",(S734-3)),$Z$2:AD734,5,0)),IF(S734&lt;&gt;3,"",VLOOKUP(CONCATENATE(R734," ",(S734-2)),$Z$2:AD734,5,0)))</f>
        <v/>
      </c>
      <c r="AB734" s="33" t="str">
        <f>IF(K734="M",IF(S734&lt;&gt;4,"",VLOOKUP(CONCATENATE(R734," ",(S734-2)),$Z$2:AD734,5,0)),IF(S734&lt;&gt;3,"",VLOOKUP(CONCATENATE(R734," ",(S734-1)),$Z$2:AD734,5,0)))</f>
        <v/>
      </c>
      <c r="AC734" s="33" t="str">
        <f>IF(K734="M",IF(S734&lt;&gt;4,"",VLOOKUP(CONCATENATE(R734," ",(S734-1)),$Z$2:AD734,5,0)),IF(S734&lt;&gt;3,"",VLOOKUP(CONCATENATE(R734," ",(S734)),$Z$2:AD734,5,0)))</f>
        <v/>
      </c>
      <c r="AD734" s="33" t="str">
        <f t="shared" si="151"/>
        <v/>
      </c>
    </row>
    <row r="735" spans="1:30" x14ac:dyDescent="0.25">
      <c r="A735" s="65" t="str">
        <f t="shared" si="143"/>
        <v/>
      </c>
      <c r="B735" s="65" t="str">
        <f t="shared" si="144"/>
        <v/>
      </c>
      <c r="C735" s="103">
        <v>734</v>
      </c>
      <c r="D735" s="99"/>
      <c r="E735" s="100">
        <f t="shared" si="152"/>
        <v>1</v>
      </c>
      <c r="F735" s="100"/>
      <c r="G735" s="100"/>
      <c r="H735" s="107" t="str">
        <f t="shared" si="147"/>
        <v/>
      </c>
      <c r="I735" s="108" t="str">
        <f>IF(D735="","",VLOOKUP(D735,ENTRANTS!$A$1:$H$1000,2,0))</f>
        <v/>
      </c>
      <c r="J735" s="108" t="str">
        <f>IF(D735="","",VLOOKUP(D735,ENTRANTS!$A$1:$H$1000,3,0))</f>
        <v/>
      </c>
      <c r="K735" s="103" t="str">
        <f>IF(D735="","",LEFT(VLOOKUP(D735,ENTRANTS!$A$1:$H$1000,5,0),1))</f>
        <v/>
      </c>
      <c r="L735" s="103" t="str">
        <f>IF(D735="","",COUNTIF($K$2:K735,K735))</f>
        <v/>
      </c>
      <c r="M735" s="103" t="str">
        <f>IF(D735="","",VLOOKUP(D735,ENTRANTS!$A$1:$H$1000,4,0))</f>
        <v/>
      </c>
      <c r="N735" s="103" t="str">
        <f>IF(D735="","",COUNTIF($M$2:M735,M735))</f>
        <v/>
      </c>
      <c r="O735" s="108" t="str">
        <f>IF(D735="","",VLOOKUP(D735,ENTRANTS!$A$1:$H$1000,6,0))</f>
        <v/>
      </c>
      <c r="P735" s="86" t="str">
        <f t="shared" si="148"/>
        <v/>
      </c>
      <c r="Q735" s="31"/>
      <c r="R735" s="3" t="str">
        <f t="shared" si="149"/>
        <v/>
      </c>
      <c r="S735" s="4" t="str">
        <f>IF(D735="","",COUNTIF($R$2:R735,R735))</f>
        <v/>
      </c>
      <c r="T735" s="5" t="str">
        <f t="shared" si="153"/>
        <v/>
      </c>
      <c r="U735" s="35" t="str">
        <f>IF(AND(S735=4,K735="M",NOT(O735="Unattached")),SUMIF(R$2:R735,R735,L$2:L735),"")</f>
        <v/>
      </c>
      <c r="V735" s="5" t="str">
        <f t="shared" si="154"/>
        <v/>
      </c>
      <c r="W735" s="35" t="str">
        <f>IF(AND(S735=3,K735="F",NOT(O735="Unattached")),SUMIF(R$2:R735,R735,L$2:L735),"")</f>
        <v/>
      </c>
      <c r="X735" s="6" t="str">
        <f t="shared" si="145"/>
        <v/>
      </c>
      <c r="Y735" s="6" t="str">
        <f t="shared" si="150"/>
        <v/>
      </c>
      <c r="Z735" s="33" t="str">
        <f t="shared" si="146"/>
        <v xml:space="preserve"> </v>
      </c>
      <c r="AA735" s="33" t="str">
        <f>IF(K735="M",IF(S735&lt;&gt;4,"",VLOOKUP(CONCATENATE(R735," ",(S735-3)),$Z$2:AD735,5,0)),IF(S735&lt;&gt;3,"",VLOOKUP(CONCATENATE(R735," ",(S735-2)),$Z$2:AD735,5,0)))</f>
        <v/>
      </c>
      <c r="AB735" s="33" t="str">
        <f>IF(K735="M",IF(S735&lt;&gt;4,"",VLOOKUP(CONCATENATE(R735," ",(S735-2)),$Z$2:AD735,5,0)),IF(S735&lt;&gt;3,"",VLOOKUP(CONCATENATE(R735," ",(S735-1)),$Z$2:AD735,5,0)))</f>
        <v/>
      </c>
      <c r="AC735" s="33" t="str">
        <f>IF(K735="M",IF(S735&lt;&gt;4,"",VLOOKUP(CONCATENATE(R735," ",(S735-1)),$Z$2:AD735,5,0)),IF(S735&lt;&gt;3,"",VLOOKUP(CONCATENATE(R735," ",(S735)),$Z$2:AD735,5,0)))</f>
        <v/>
      </c>
      <c r="AD735" s="33" t="str">
        <f t="shared" si="151"/>
        <v/>
      </c>
    </row>
    <row r="736" spans="1:30" x14ac:dyDescent="0.25">
      <c r="A736" s="65" t="str">
        <f t="shared" si="143"/>
        <v/>
      </c>
      <c r="B736" s="65" t="str">
        <f t="shared" si="144"/>
        <v/>
      </c>
      <c r="C736" s="103">
        <v>735</v>
      </c>
      <c r="D736" s="99"/>
      <c r="E736" s="100">
        <f t="shared" si="152"/>
        <v>1</v>
      </c>
      <c r="F736" s="100"/>
      <c r="G736" s="100"/>
      <c r="H736" s="107" t="str">
        <f t="shared" si="147"/>
        <v/>
      </c>
      <c r="I736" s="108" t="str">
        <f>IF(D736="","",VLOOKUP(D736,ENTRANTS!$A$1:$H$1000,2,0))</f>
        <v/>
      </c>
      <c r="J736" s="108" t="str">
        <f>IF(D736="","",VLOOKUP(D736,ENTRANTS!$A$1:$H$1000,3,0))</f>
        <v/>
      </c>
      <c r="K736" s="103" t="str">
        <f>IF(D736="","",LEFT(VLOOKUP(D736,ENTRANTS!$A$1:$H$1000,5,0),1))</f>
        <v/>
      </c>
      <c r="L736" s="103" t="str">
        <f>IF(D736="","",COUNTIF($K$2:K736,K736))</f>
        <v/>
      </c>
      <c r="M736" s="103" t="str">
        <f>IF(D736="","",VLOOKUP(D736,ENTRANTS!$A$1:$H$1000,4,0))</f>
        <v/>
      </c>
      <c r="N736" s="103" t="str">
        <f>IF(D736="","",COUNTIF($M$2:M736,M736))</f>
        <v/>
      </c>
      <c r="O736" s="108" t="str">
        <f>IF(D736="","",VLOOKUP(D736,ENTRANTS!$A$1:$H$1000,6,0))</f>
        <v/>
      </c>
      <c r="P736" s="86" t="str">
        <f t="shared" si="148"/>
        <v/>
      </c>
      <c r="Q736" s="31"/>
      <c r="R736" s="3" t="str">
        <f t="shared" si="149"/>
        <v/>
      </c>
      <c r="S736" s="4" t="str">
        <f>IF(D736="","",COUNTIF($R$2:R736,R736))</f>
        <v/>
      </c>
      <c r="T736" s="5" t="str">
        <f t="shared" si="153"/>
        <v/>
      </c>
      <c r="U736" s="35" t="str">
        <f>IF(AND(S736=4,K736="M",NOT(O736="Unattached")),SUMIF(R$2:R736,R736,L$2:L736),"")</f>
        <v/>
      </c>
      <c r="V736" s="5" t="str">
        <f t="shared" si="154"/>
        <v/>
      </c>
      <c r="W736" s="35" t="str">
        <f>IF(AND(S736=3,K736="F",NOT(O736="Unattached")),SUMIF(R$2:R736,R736,L$2:L736),"")</f>
        <v/>
      </c>
      <c r="X736" s="6" t="str">
        <f t="shared" si="145"/>
        <v/>
      </c>
      <c r="Y736" s="6" t="str">
        <f t="shared" si="150"/>
        <v/>
      </c>
      <c r="Z736" s="33" t="str">
        <f t="shared" si="146"/>
        <v xml:space="preserve"> </v>
      </c>
      <c r="AA736" s="33" t="str">
        <f>IF(K736="M",IF(S736&lt;&gt;4,"",VLOOKUP(CONCATENATE(R736," ",(S736-3)),$Z$2:AD736,5,0)),IF(S736&lt;&gt;3,"",VLOOKUP(CONCATENATE(R736," ",(S736-2)),$Z$2:AD736,5,0)))</f>
        <v/>
      </c>
      <c r="AB736" s="33" t="str">
        <f>IF(K736="M",IF(S736&lt;&gt;4,"",VLOOKUP(CONCATENATE(R736," ",(S736-2)),$Z$2:AD736,5,0)),IF(S736&lt;&gt;3,"",VLOOKUP(CONCATENATE(R736," ",(S736-1)),$Z$2:AD736,5,0)))</f>
        <v/>
      </c>
      <c r="AC736" s="33" t="str">
        <f>IF(K736="M",IF(S736&lt;&gt;4,"",VLOOKUP(CONCATENATE(R736," ",(S736-1)),$Z$2:AD736,5,0)),IF(S736&lt;&gt;3,"",VLOOKUP(CONCATENATE(R736," ",(S736)),$Z$2:AD736,5,0)))</f>
        <v/>
      </c>
      <c r="AD736" s="33" t="str">
        <f t="shared" si="151"/>
        <v/>
      </c>
    </row>
    <row r="737" spans="1:30" x14ac:dyDescent="0.25">
      <c r="A737" s="65" t="str">
        <f t="shared" si="143"/>
        <v/>
      </c>
      <c r="B737" s="65" t="str">
        <f t="shared" si="144"/>
        <v/>
      </c>
      <c r="C737" s="103">
        <v>736</v>
      </c>
      <c r="D737" s="99"/>
      <c r="E737" s="100">
        <f t="shared" si="152"/>
        <v>1</v>
      </c>
      <c r="F737" s="100"/>
      <c r="G737" s="100"/>
      <c r="H737" s="107" t="str">
        <f t="shared" si="147"/>
        <v/>
      </c>
      <c r="I737" s="108" t="str">
        <f>IF(D737="","",VLOOKUP(D737,ENTRANTS!$A$1:$H$1000,2,0))</f>
        <v/>
      </c>
      <c r="J737" s="108" t="str">
        <f>IF(D737="","",VLOOKUP(D737,ENTRANTS!$A$1:$H$1000,3,0))</f>
        <v/>
      </c>
      <c r="K737" s="103" t="str">
        <f>IF(D737="","",LEFT(VLOOKUP(D737,ENTRANTS!$A$1:$H$1000,5,0),1))</f>
        <v/>
      </c>
      <c r="L737" s="103" t="str">
        <f>IF(D737="","",COUNTIF($K$2:K737,K737))</f>
        <v/>
      </c>
      <c r="M737" s="103" t="str">
        <f>IF(D737="","",VLOOKUP(D737,ENTRANTS!$A$1:$H$1000,4,0))</f>
        <v/>
      </c>
      <c r="N737" s="103" t="str">
        <f>IF(D737="","",COUNTIF($M$2:M737,M737))</f>
        <v/>
      </c>
      <c r="O737" s="108" t="str">
        <f>IF(D737="","",VLOOKUP(D737,ENTRANTS!$A$1:$H$1000,6,0))</f>
        <v/>
      </c>
      <c r="P737" s="86" t="str">
        <f t="shared" si="148"/>
        <v/>
      </c>
      <c r="Q737" s="31"/>
      <c r="R737" s="3" t="str">
        <f t="shared" si="149"/>
        <v/>
      </c>
      <c r="S737" s="4" t="str">
        <f>IF(D737="","",COUNTIF($R$2:R737,R737))</f>
        <v/>
      </c>
      <c r="T737" s="5" t="str">
        <f t="shared" si="153"/>
        <v/>
      </c>
      <c r="U737" s="35" t="str">
        <f>IF(AND(S737=4,K737="M",NOT(O737="Unattached")),SUMIF(R$2:R737,R737,L$2:L737),"")</f>
        <v/>
      </c>
      <c r="V737" s="5" t="str">
        <f t="shared" si="154"/>
        <v/>
      </c>
      <c r="W737" s="35" t="str">
        <f>IF(AND(S737=3,K737="F",NOT(O737="Unattached")),SUMIF(R$2:R737,R737,L$2:L737),"")</f>
        <v/>
      </c>
      <c r="X737" s="6" t="str">
        <f t="shared" si="145"/>
        <v/>
      </c>
      <c r="Y737" s="6" t="str">
        <f t="shared" si="150"/>
        <v/>
      </c>
      <c r="Z737" s="33" t="str">
        <f t="shared" si="146"/>
        <v xml:space="preserve"> </v>
      </c>
      <c r="AA737" s="33" t="str">
        <f>IF(K737="M",IF(S737&lt;&gt;4,"",VLOOKUP(CONCATENATE(R737," ",(S737-3)),$Z$2:AD737,5,0)),IF(S737&lt;&gt;3,"",VLOOKUP(CONCATENATE(R737," ",(S737-2)),$Z$2:AD737,5,0)))</f>
        <v/>
      </c>
      <c r="AB737" s="33" t="str">
        <f>IF(K737="M",IF(S737&lt;&gt;4,"",VLOOKUP(CONCATENATE(R737," ",(S737-2)),$Z$2:AD737,5,0)),IF(S737&lt;&gt;3,"",VLOOKUP(CONCATENATE(R737," ",(S737-1)),$Z$2:AD737,5,0)))</f>
        <v/>
      </c>
      <c r="AC737" s="33" t="str">
        <f>IF(K737="M",IF(S737&lt;&gt;4,"",VLOOKUP(CONCATENATE(R737," ",(S737-1)),$Z$2:AD737,5,0)),IF(S737&lt;&gt;3,"",VLOOKUP(CONCATENATE(R737," ",(S737)),$Z$2:AD737,5,0)))</f>
        <v/>
      </c>
      <c r="AD737" s="33" t="str">
        <f t="shared" si="151"/>
        <v/>
      </c>
    </row>
    <row r="738" spans="1:30" x14ac:dyDescent="0.25">
      <c r="A738" s="65" t="str">
        <f t="shared" si="143"/>
        <v/>
      </c>
      <c r="B738" s="65" t="str">
        <f t="shared" si="144"/>
        <v/>
      </c>
      <c r="C738" s="103">
        <v>737</v>
      </c>
      <c r="D738" s="99"/>
      <c r="E738" s="100">
        <f t="shared" si="152"/>
        <v>1</v>
      </c>
      <c r="F738" s="100"/>
      <c r="G738" s="100"/>
      <c r="H738" s="107" t="str">
        <f t="shared" si="147"/>
        <v/>
      </c>
      <c r="I738" s="108" t="str">
        <f>IF(D738="","",VLOOKUP(D738,ENTRANTS!$A$1:$H$1000,2,0))</f>
        <v/>
      </c>
      <c r="J738" s="108" t="str">
        <f>IF(D738="","",VLOOKUP(D738,ENTRANTS!$A$1:$H$1000,3,0))</f>
        <v/>
      </c>
      <c r="K738" s="103" t="str">
        <f>IF(D738="","",LEFT(VLOOKUP(D738,ENTRANTS!$A$1:$H$1000,5,0),1))</f>
        <v/>
      </c>
      <c r="L738" s="103" t="str">
        <f>IF(D738="","",COUNTIF($K$2:K738,K738))</f>
        <v/>
      </c>
      <c r="M738" s="103" t="str">
        <f>IF(D738="","",VLOOKUP(D738,ENTRANTS!$A$1:$H$1000,4,0))</f>
        <v/>
      </c>
      <c r="N738" s="103" t="str">
        <f>IF(D738="","",COUNTIF($M$2:M738,M738))</f>
        <v/>
      </c>
      <c r="O738" s="108" t="str">
        <f>IF(D738="","",VLOOKUP(D738,ENTRANTS!$A$1:$H$1000,6,0))</f>
        <v/>
      </c>
      <c r="P738" s="86" t="str">
        <f t="shared" si="148"/>
        <v/>
      </c>
      <c r="Q738" s="31"/>
      <c r="R738" s="3" t="str">
        <f t="shared" si="149"/>
        <v/>
      </c>
      <c r="S738" s="4" t="str">
        <f>IF(D738="","",COUNTIF($R$2:R738,R738))</f>
        <v/>
      </c>
      <c r="T738" s="5" t="str">
        <f t="shared" si="153"/>
        <v/>
      </c>
      <c r="U738" s="35" t="str">
        <f>IF(AND(S738=4,K738="M",NOT(O738="Unattached")),SUMIF(R$2:R738,R738,L$2:L738),"")</f>
        <v/>
      </c>
      <c r="V738" s="5" t="str">
        <f t="shared" si="154"/>
        <v/>
      </c>
      <c r="W738" s="35" t="str">
        <f>IF(AND(S738=3,K738="F",NOT(O738="Unattached")),SUMIF(R$2:R738,R738,L$2:L738),"")</f>
        <v/>
      </c>
      <c r="X738" s="6" t="str">
        <f t="shared" si="145"/>
        <v/>
      </c>
      <c r="Y738" s="6" t="str">
        <f t="shared" si="150"/>
        <v/>
      </c>
      <c r="Z738" s="33" t="str">
        <f t="shared" si="146"/>
        <v xml:space="preserve"> </v>
      </c>
      <c r="AA738" s="33" t="str">
        <f>IF(K738="M",IF(S738&lt;&gt;4,"",VLOOKUP(CONCATENATE(R738," ",(S738-3)),$Z$2:AD738,5,0)),IF(S738&lt;&gt;3,"",VLOOKUP(CONCATENATE(R738," ",(S738-2)),$Z$2:AD738,5,0)))</f>
        <v/>
      </c>
      <c r="AB738" s="33" t="str">
        <f>IF(K738="M",IF(S738&lt;&gt;4,"",VLOOKUP(CONCATENATE(R738," ",(S738-2)),$Z$2:AD738,5,0)),IF(S738&lt;&gt;3,"",VLOOKUP(CONCATENATE(R738," ",(S738-1)),$Z$2:AD738,5,0)))</f>
        <v/>
      </c>
      <c r="AC738" s="33" t="str">
        <f>IF(K738="M",IF(S738&lt;&gt;4,"",VLOOKUP(CONCATENATE(R738," ",(S738-1)),$Z$2:AD738,5,0)),IF(S738&lt;&gt;3,"",VLOOKUP(CONCATENATE(R738," ",(S738)),$Z$2:AD738,5,0)))</f>
        <v/>
      </c>
      <c r="AD738" s="33" t="str">
        <f t="shared" si="151"/>
        <v/>
      </c>
    </row>
    <row r="739" spans="1:30" x14ac:dyDescent="0.25">
      <c r="A739" s="65" t="str">
        <f t="shared" si="143"/>
        <v/>
      </c>
      <c r="B739" s="65" t="str">
        <f t="shared" si="144"/>
        <v/>
      </c>
      <c r="C739" s="103">
        <v>738</v>
      </c>
      <c r="D739" s="99"/>
      <c r="E739" s="100">
        <f t="shared" si="152"/>
        <v>1</v>
      </c>
      <c r="F739" s="100"/>
      <c r="G739" s="100"/>
      <c r="H739" s="107" t="str">
        <f t="shared" si="147"/>
        <v/>
      </c>
      <c r="I739" s="108" t="str">
        <f>IF(D739="","",VLOOKUP(D739,ENTRANTS!$A$1:$H$1000,2,0))</f>
        <v/>
      </c>
      <c r="J739" s="108" t="str">
        <f>IF(D739="","",VLOOKUP(D739,ENTRANTS!$A$1:$H$1000,3,0))</f>
        <v/>
      </c>
      <c r="K739" s="103" t="str">
        <f>IF(D739="","",LEFT(VLOOKUP(D739,ENTRANTS!$A$1:$H$1000,5,0),1))</f>
        <v/>
      </c>
      <c r="L739" s="103" t="str">
        <f>IF(D739="","",COUNTIF($K$2:K739,K739))</f>
        <v/>
      </c>
      <c r="M739" s="103" t="str">
        <f>IF(D739="","",VLOOKUP(D739,ENTRANTS!$A$1:$H$1000,4,0))</f>
        <v/>
      </c>
      <c r="N739" s="103" t="str">
        <f>IF(D739="","",COUNTIF($M$2:M739,M739))</f>
        <v/>
      </c>
      <c r="O739" s="108" t="str">
        <f>IF(D739="","",VLOOKUP(D739,ENTRANTS!$A$1:$H$1000,6,0))</f>
        <v/>
      </c>
      <c r="P739" s="86" t="str">
        <f t="shared" si="148"/>
        <v/>
      </c>
      <c r="Q739" s="31"/>
      <c r="R739" s="3" t="str">
        <f t="shared" si="149"/>
        <v/>
      </c>
      <c r="S739" s="4" t="str">
        <f>IF(D739="","",COUNTIF($R$2:R739,R739))</f>
        <v/>
      </c>
      <c r="T739" s="5" t="str">
        <f t="shared" si="153"/>
        <v/>
      </c>
      <c r="U739" s="35" t="str">
        <f>IF(AND(S739=4,K739="M",NOT(O739="Unattached")),SUMIF(R$2:R739,R739,L$2:L739),"")</f>
        <v/>
      </c>
      <c r="V739" s="5" t="str">
        <f t="shared" si="154"/>
        <v/>
      </c>
      <c r="W739" s="35" t="str">
        <f>IF(AND(S739=3,K739="F",NOT(O739="Unattached")),SUMIF(R$2:R739,R739,L$2:L739),"")</f>
        <v/>
      </c>
      <c r="X739" s="6" t="str">
        <f t="shared" si="145"/>
        <v/>
      </c>
      <c r="Y739" s="6" t="str">
        <f t="shared" si="150"/>
        <v/>
      </c>
      <c r="Z739" s="33" t="str">
        <f t="shared" si="146"/>
        <v xml:space="preserve"> </v>
      </c>
      <c r="AA739" s="33" t="str">
        <f>IF(K739="M",IF(S739&lt;&gt;4,"",VLOOKUP(CONCATENATE(R739," ",(S739-3)),$Z$2:AD739,5,0)),IF(S739&lt;&gt;3,"",VLOOKUP(CONCATENATE(R739," ",(S739-2)),$Z$2:AD739,5,0)))</f>
        <v/>
      </c>
      <c r="AB739" s="33" t="str">
        <f>IF(K739="M",IF(S739&lt;&gt;4,"",VLOOKUP(CONCATENATE(R739," ",(S739-2)),$Z$2:AD739,5,0)),IF(S739&lt;&gt;3,"",VLOOKUP(CONCATENATE(R739," ",(S739-1)),$Z$2:AD739,5,0)))</f>
        <v/>
      </c>
      <c r="AC739" s="33" t="str">
        <f>IF(K739="M",IF(S739&lt;&gt;4,"",VLOOKUP(CONCATENATE(R739," ",(S739-1)),$Z$2:AD739,5,0)),IF(S739&lt;&gt;3,"",VLOOKUP(CONCATENATE(R739," ",(S739)),$Z$2:AD739,5,0)))</f>
        <v/>
      </c>
      <c r="AD739" s="33" t="str">
        <f t="shared" si="151"/>
        <v/>
      </c>
    </row>
    <row r="740" spans="1:30" x14ac:dyDescent="0.25">
      <c r="A740" s="65" t="str">
        <f t="shared" si="143"/>
        <v/>
      </c>
      <c r="B740" s="65" t="str">
        <f t="shared" si="144"/>
        <v/>
      </c>
      <c r="C740" s="103">
        <v>739</v>
      </c>
      <c r="D740" s="99"/>
      <c r="E740" s="100">
        <f t="shared" si="152"/>
        <v>1</v>
      </c>
      <c r="F740" s="100"/>
      <c r="G740" s="100"/>
      <c r="H740" s="107" t="str">
        <f t="shared" si="147"/>
        <v/>
      </c>
      <c r="I740" s="108" t="str">
        <f>IF(D740="","",VLOOKUP(D740,ENTRANTS!$A$1:$H$1000,2,0))</f>
        <v/>
      </c>
      <c r="J740" s="108" t="str">
        <f>IF(D740="","",VLOOKUP(D740,ENTRANTS!$A$1:$H$1000,3,0))</f>
        <v/>
      </c>
      <c r="K740" s="103" t="str">
        <f>IF(D740="","",LEFT(VLOOKUP(D740,ENTRANTS!$A$1:$H$1000,5,0),1))</f>
        <v/>
      </c>
      <c r="L740" s="103" t="str">
        <f>IF(D740="","",COUNTIF($K$2:K740,K740))</f>
        <v/>
      </c>
      <c r="M740" s="103" t="str">
        <f>IF(D740="","",VLOOKUP(D740,ENTRANTS!$A$1:$H$1000,4,0))</f>
        <v/>
      </c>
      <c r="N740" s="103" t="str">
        <f>IF(D740="","",COUNTIF($M$2:M740,M740))</f>
        <v/>
      </c>
      <c r="O740" s="108" t="str">
        <f>IF(D740="","",VLOOKUP(D740,ENTRANTS!$A$1:$H$1000,6,0))</f>
        <v/>
      </c>
      <c r="P740" s="86" t="str">
        <f t="shared" si="148"/>
        <v/>
      </c>
      <c r="Q740" s="31"/>
      <c r="R740" s="3" t="str">
        <f t="shared" si="149"/>
        <v/>
      </c>
      <c r="S740" s="4" t="str">
        <f>IF(D740="","",COUNTIF($R$2:R740,R740))</f>
        <v/>
      </c>
      <c r="T740" s="5" t="str">
        <f t="shared" si="153"/>
        <v/>
      </c>
      <c r="U740" s="35" t="str">
        <f>IF(AND(S740=4,K740="M",NOT(O740="Unattached")),SUMIF(R$2:R740,R740,L$2:L740),"")</f>
        <v/>
      </c>
      <c r="V740" s="5" t="str">
        <f t="shared" si="154"/>
        <v/>
      </c>
      <c r="W740" s="35" t="str">
        <f>IF(AND(S740=3,K740="F",NOT(O740="Unattached")),SUMIF(R$2:R740,R740,L$2:L740),"")</f>
        <v/>
      </c>
      <c r="X740" s="6" t="str">
        <f t="shared" si="145"/>
        <v/>
      </c>
      <c r="Y740" s="6" t="str">
        <f t="shared" si="150"/>
        <v/>
      </c>
      <c r="Z740" s="33" t="str">
        <f t="shared" si="146"/>
        <v xml:space="preserve"> </v>
      </c>
      <c r="AA740" s="33" t="str">
        <f>IF(K740="M",IF(S740&lt;&gt;4,"",VLOOKUP(CONCATENATE(R740," ",(S740-3)),$Z$2:AD740,5,0)),IF(S740&lt;&gt;3,"",VLOOKUP(CONCATENATE(R740," ",(S740-2)),$Z$2:AD740,5,0)))</f>
        <v/>
      </c>
      <c r="AB740" s="33" t="str">
        <f>IF(K740="M",IF(S740&lt;&gt;4,"",VLOOKUP(CONCATENATE(R740," ",(S740-2)),$Z$2:AD740,5,0)),IF(S740&lt;&gt;3,"",VLOOKUP(CONCATENATE(R740," ",(S740-1)),$Z$2:AD740,5,0)))</f>
        <v/>
      </c>
      <c r="AC740" s="33" t="str">
        <f>IF(K740="M",IF(S740&lt;&gt;4,"",VLOOKUP(CONCATENATE(R740," ",(S740-1)),$Z$2:AD740,5,0)),IF(S740&lt;&gt;3,"",VLOOKUP(CONCATENATE(R740," ",(S740)),$Z$2:AD740,5,0)))</f>
        <v/>
      </c>
      <c r="AD740" s="33" t="str">
        <f t="shared" si="151"/>
        <v/>
      </c>
    </row>
    <row r="741" spans="1:30" x14ac:dyDescent="0.25">
      <c r="A741" s="65" t="str">
        <f t="shared" si="143"/>
        <v/>
      </c>
      <c r="B741" s="65" t="str">
        <f t="shared" si="144"/>
        <v/>
      </c>
      <c r="C741" s="103">
        <v>740</v>
      </c>
      <c r="D741" s="99"/>
      <c r="E741" s="100">
        <f t="shared" si="152"/>
        <v>1</v>
      </c>
      <c r="F741" s="100"/>
      <c r="G741" s="100"/>
      <c r="H741" s="107" t="str">
        <f t="shared" si="147"/>
        <v/>
      </c>
      <c r="I741" s="108" t="str">
        <f>IF(D741="","",VLOOKUP(D741,ENTRANTS!$A$1:$H$1000,2,0))</f>
        <v/>
      </c>
      <c r="J741" s="108" t="str">
        <f>IF(D741="","",VLOOKUP(D741,ENTRANTS!$A$1:$H$1000,3,0))</f>
        <v/>
      </c>
      <c r="K741" s="103" t="str">
        <f>IF(D741="","",LEFT(VLOOKUP(D741,ENTRANTS!$A$1:$H$1000,5,0),1))</f>
        <v/>
      </c>
      <c r="L741" s="103" t="str">
        <f>IF(D741="","",COUNTIF($K$2:K741,K741))</f>
        <v/>
      </c>
      <c r="M741" s="103" t="str">
        <f>IF(D741="","",VLOOKUP(D741,ENTRANTS!$A$1:$H$1000,4,0))</f>
        <v/>
      </c>
      <c r="N741" s="103" t="str">
        <f>IF(D741="","",COUNTIF($M$2:M741,M741))</f>
        <v/>
      </c>
      <c r="O741" s="108" t="str">
        <f>IF(D741="","",VLOOKUP(D741,ENTRANTS!$A$1:$H$1000,6,0))</f>
        <v/>
      </c>
      <c r="P741" s="86" t="str">
        <f t="shared" si="148"/>
        <v/>
      </c>
      <c r="Q741" s="31"/>
      <c r="R741" s="3" t="str">
        <f t="shared" si="149"/>
        <v/>
      </c>
      <c r="S741" s="4" t="str">
        <f>IF(D741="","",COUNTIF($R$2:R741,R741))</f>
        <v/>
      </c>
      <c r="T741" s="5" t="str">
        <f t="shared" si="153"/>
        <v/>
      </c>
      <c r="U741" s="35" t="str">
        <f>IF(AND(S741=4,K741="M",NOT(O741="Unattached")),SUMIF(R$2:R741,R741,L$2:L741),"")</f>
        <v/>
      </c>
      <c r="V741" s="5" t="str">
        <f t="shared" si="154"/>
        <v/>
      </c>
      <c r="W741" s="35" t="str">
        <f>IF(AND(S741=3,K741="F",NOT(O741="Unattached")),SUMIF(R$2:R741,R741,L$2:L741),"")</f>
        <v/>
      </c>
      <c r="X741" s="6" t="str">
        <f t="shared" si="145"/>
        <v/>
      </c>
      <c r="Y741" s="6" t="str">
        <f t="shared" si="150"/>
        <v/>
      </c>
      <c r="Z741" s="33" t="str">
        <f t="shared" si="146"/>
        <v xml:space="preserve"> </v>
      </c>
      <c r="AA741" s="33" t="str">
        <f>IF(K741="M",IF(S741&lt;&gt;4,"",VLOOKUP(CONCATENATE(R741," ",(S741-3)),$Z$2:AD741,5,0)),IF(S741&lt;&gt;3,"",VLOOKUP(CONCATENATE(R741," ",(S741-2)),$Z$2:AD741,5,0)))</f>
        <v/>
      </c>
      <c r="AB741" s="33" t="str">
        <f>IF(K741="M",IF(S741&lt;&gt;4,"",VLOOKUP(CONCATENATE(R741," ",(S741-2)),$Z$2:AD741,5,0)),IF(S741&lt;&gt;3,"",VLOOKUP(CONCATENATE(R741," ",(S741-1)),$Z$2:AD741,5,0)))</f>
        <v/>
      </c>
      <c r="AC741" s="33" t="str">
        <f>IF(K741="M",IF(S741&lt;&gt;4,"",VLOOKUP(CONCATENATE(R741," ",(S741-1)),$Z$2:AD741,5,0)),IF(S741&lt;&gt;3,"",VLOOKUP(CONCATENATE(R741," ",(S741)),$Z$2:AD741,5,0)))</f>
        <v/>
      </c>
      <c r="AD741" s="33" t="str">
        <f t="shared" si="151"/>
        <v/>
      </c>
    </row>
    <row r="742" spans="1:30" x14ac:dyDescent="0.25">
      <c r="A742" s="65" t="str">
        <f t="shared" si="143"/>
        <v/>
      </c>
      <c r="B742" s="65" t="str">
        <f t="shared" si="144"/>
        <v/>
      </c>
      <c r="C742" s="103">
        <v>741</v>
      </c>
      <c r="D742" s="99"/>
      <c r="E742" s="100">
        <f t="shared" si="152"/>
        <v>1</v>
      </c>
      <c r="F742" s="100"/>
      <c r="G742" s="100"/>
      <c r="H742" s="107" t="str">
        <f t="shared" si="147"/>
        <v/>
      </c>
      <c r="I742" s="108" t="str">
        <f>IF(D742="","",VLOOKUP(D742,ENTRANTS!$A$1:$H$1000,2,0))</f>
        <v/>
      </c>
      <c r="J742" s="108" t="str">
        <f>IF(D742="","",VLOOKUP(D742,ENTRANTS!$A$1:$H$1000,3,0))</f>
        <v/>
      </c>
      <c r="K742" s="103" t="str">
        <f>IF(D742="","",LEFT(VLOOKUP(D742,ENTRANTS!$A$1:$H$1000,5,0),1))</f>
        <v/>
      </c>
      <c r="L742" s="103" t="str">
        <f>IF(D742="","",COUNTIF($K$2:K742,K742))</f>
        <v/>
      </c>
      <c r="M742" s="103" t="str">
        <f>IF(D742="","",VLOOKUP(D742,ENTRANTS!$A$1:$H$1000,4,0))</f>
        <v/>
      </c>
      <c r="N742" s="103" t="str">
        <f>IF(D742="","",COUNTIF($M$2:M742,M742))</f>
        <v/>
      </c>
      <c r="O742" s="108" t="str">
        <f>IF(D742="","",VLOOKUP(D742,ENTRANTS!$A$1:$H$1000,6,0))</f>
        <v/>
      </c>
      <c r="P742" s="86" t="str">
        <f t="shared" si="148"/>
        <v/>
      </c>
      <c r="Q742" s="31"/>
      <c r="R742" s="3" t="str">
        <f t="shared" si="149"/>
        <v/>
      </c>
      <c r="S742" s="4" t="str">
        <f>IF(D742="","",COUNTIF($R$2:R742,R742))</f>
        <v/>
      </c>
      <c r="T742" s="5" t="str">
        <f t="shared" si="153"/>
        <v/>
      </c>
      <c r="U742" s="35" t="str">
        <f>IF(AND(S742=4,K742="M",NOT(O742="Unattached")),SUMIF(R$2:R742,R742,L$2:L742),"")</f>
        <v/>
      </c>
      <c r="V742" s="5" t="str">
        <f t="shared" si="154"/>
        <v/>
      </c>
      <c r="W742" s="35" t="str">
        <f>IF(AND(S742=3,K742="F",NOT(O742="Unattached")),SUMIF(R$2:R742,R742,L$2:L742),"")</f>
        <v/>
      </c>
      <c r="X742" s="6" t="str">
        <f t="shared" si="145"/>
        <v/>
      </c>
      <c r="Y742" s="6" t="str">
        <f t="shared" si="150"/>
        <v/>
      </c>
      <c r="Z742" s="33" t="str">
        <f t="shared" si="146"/>
        <v xml:space="preserve"> </v>
      </c>
      <c r="AA742" s="33" t="str">
        <f>IF(K742="M",IF(S742&lt;&gt;4,"",VLOOKUP(CONCATENATE(R742," ",(S742-3)),$Z$2:AD742,5,0)),IF(S742&lt;&gt;3,"",VLOOKUP(CONCATENATE(R742," ",(S742-2)),$Z$2:AD742,5,0)))</f>
        <v/>
      </c>
      <c r="AB742" s="33" t="str">
        <f>IF(K742="M",IF(S742&lt;&gt;4,"",VLOOKUP(CONCATENATE(R742," ",(S742-2)),$Z$2:AD742,5,0)),IF(S742&lt;&gt;3,"",VLOOKUP(CONCATENATE(R742," ",(S742-1)),$Z$2:AD742,5,0)))</f>
        <v/>
      </c>
      <c r="AC742" s="33" t="str">
        <f>IF(K742="M",IF(S742&lt;&gt;4,"",VLOOKUP(CONCATENATE(R742," ",(S742-1)),$Z$2:AD742,5,0)),IF(S742&lt;&gt;3,"",VLOOKUP(CONCATENATE(R742," ",(S742)),$Z$2:AD742,5,0)))</f>
        <v/>
      </c>
      <c r="AD742" s="33" t="str">
        <f t="shared" si="151"/>
        <v/>
      </c>
    </row>
    <row r="743" spans="1:30" x14ac:dyDescent="0.25">
      <c r="A743" s="65" t="str">
        <f t="shared" si="143"/>
        <v/>
      </c>
      <c r="B743" s="65" t="str">
        <f t="shared" si="144"/>
        <v/>
      </c>
      <c r="C743" s="103">
        <v>742</v>
      </c>
      <c r="D743" s="99"/>
      <c r="E743" s="100">
        <f t="shared" si="152"/>
        <v>1</v>
      </c>
      <c r="F743" s="100"/>
      <c r="G743" s="100"/>
      <c r="H743" s="107" t="str">
        <f t="shared" si="147"/>
        <v/>
      </c>
      <c r="I743" s="108" t="str">
        <f>IF(D743="","",VLOOKUP(D743,ENTRANTS!$A$1:$H$1000,2,0))</f>
        <v/>
      </c>
      <c r="J743" s="108" t="str">
        <f>IF(D743="","",VLOOKUP(D743,ENTRANTS!$A$1:$H$1000,3,0))</f>
        <v/>
      </c>
      <c r="K743" s="103" t="str">
        <f>IF(D743="","",LEFT(VLOOKUP(D743,ENTRANTS!$A$1:$H$1000,5,0),1))</f>
        <v/>
      </c>
      <c r="L743" s="103" t="str">
        <f>IF(D743="","",COUNTIF($K$2:K743,K743))</f>
        <v/>
      </c>
      <c r="M743" s="103" t="str">
        <f>IF(D743="","",VLOOKUP(D743,ENTRANTS!$A$1:$H$1000,4,0))</f>
        <v/>
      </c>
      <c r="N743" s="103" t="str">
        <f>IF(D743="","",COUNTIF($M$2:M743,M743))</f>
        <v/>
      </c>
      <c r="O743" s="108" t="str">
        <f>IF(D743="","",VLOOKUP(D743,ENTRANTS!$A$1:$H$1000,6,0))</f>
        <v/>
      </c>
      <c r="P743" s="86" t="str">
        <f t="shared" si="148"/>
        <v/>
      </c>
      <c r="Q743" s="31"/>
      <c r="R743" s="3" t="str">
        <f t="shared" si="149"/>
        <v/>
      </c>
      <c r="S743" s="4" t="str">
        <f>IF(D743="","",COUNTIF($R$2:R743,R743))</f>
        <v/>
      </c>
      <c r="T743" s="5" t="str">
        <f t="shared" si="153"/>
        <v/>
      </c>
      <c r="U743" s="35" t="str">
        <f>IF(AND(S743=4,K743="M",NOT(O743="Unattached")),SUMIF(R$2:R743,R743,L$2:L743),"")</f>
        <v/>
      </c>
      <c r="V743" s="5" t="str">
        <f t="shared" si="154"/>
        <v/>
      </c>
      <c r="W743" s="35" t="str">
        <f>IF(AND(S743=3,K743="F",NOT(O743="Unattached")),SUMIF(R$2:R743,R743,L$2:L743),"")</f>
        <v/>
      </c>
      <c r="X743" s="6" t="str">
        <f t="shared" si="145"/>
        <v/>
      </c>
      <c r="Y743" s="6" t="str">
        <f t="shared" si="150"/>
        <v/>
      </c>
      <c r="Z743" s="33" t="str">
        <f t="shared" si="146"/>
        <v xml:space="preserve"> </v>
      </c>
      <c r="AA743" s="33" t="str">
        <f>IF(K743="M",IF(S743&lt;&gt;4,"",VLOOKUP(CONCATENATE(R743," ",(S743-3)),$Z$2:AD743,5,0)),IF(S743&lt;&gt;3,"",VLOOKUP(CONCATENATE(R743," ",(S743-2)),$Z$2:AD743,5,0)))</f>
        <v/>
      </c>
      <c r="AB743" s="33" t="str">
        <f>IF(K743="M",IF(S743&lt;&gt;4,"",VLOOKUP(CONCATENATE(R743," ",(S743-2)),$Z$2:AD743,5,0)),IF(S743&lt;&gt;3,"",VLOOKUP(CONCATENATE(R743," ",(S743-1)),$Z$2:AD743,5,0)))</f>
        <v/>
      </c>
      <c r="AC743" s="33" t="str">
        <f>IF(K743="M",IF(S743&lt;&gt;4,"",VLOOKUP(CONCATENATE(R743," ",(S743-1)),$Z$2:AD743,5,0)),IF(S743&lt;&gt;3,"",VLOOKUP(CONCATENATE(R743," ",(S743)),$Z$2:AD743,5,0)))</f>
        <v/>
      </c>
      <c r="AD743" s="33" t="str">
        <f t="shared" si="151"/>
        <v/>
      </c>
    </row>
    <row r="744" spans="1:30" x14ac:dyDescent="0.25">
      <c r="A744" s="65" t="str">
        <f t="shared" si="143"/>
        <v/>
      </c>
      <c r="B744" s="65" t="str">
        <f t="shared" si="144"/>
        <v/>
      </c>
      <c r="C744" s="103">
        <v>743</v>
      </c>
      <c r="D744" s="99"/>
      <c r="E744" s="100">
        <f t="shared" si="152"/>
        <v>1</v>
      </c>
      <c r="F744" s="100"/>
      <c r="G744" s="100"/>
      <c r="H744" s="107" t="str">
        <f t="shared" si="147"/>
        <v/>
      </c>
      <c r="I744" s="108" t="str">
        <f>IF(D744="","",VLOOKUP(D744,ENTRANTS!$A$1:$H$1000,2,0))</f>
        <v/>
      </c>
      <c r="J744" s="108" t="str">
        <f>IF(D744="","",VLOOKUP(D744,ENTRANTS!$A$1:$H$1000,3,0))</f>
        <v/>
      </c>
      <c r="K744" s="103" t="str">
        <f>IF(D744="","",LEFT(VLOOKUP(D744,ENTRANTS!$A$1:$H$1000,5,0),1))</f>
        <v/>
      </c>
      <c r="L744" s="103" t="str">
        <f>IF(D744="","",COUNTIF($K$2:K744,K744))</f>
        <v/>
      </c>
      <c r="M744" s="103" t="str">
        <f>IF(D744="","",VLOOKUP(D744,ENTRANTS!$A$1:$H$1000,4,0))</f>
        <v/>
      </c>
      <c r="N744" s="103" t="str">
        <f>IF(D744="","",COUNTIF($M$2:M744,M744))</f>
        <v/>
      </c>
      <c r="O744" s="108" t="str">
        <f>IF(D744="","",VLOOKUP(D744,ENTRANTS!$A$1:$H$1000,6,0))</f>
        <v/>
      </c>
      <c r="P744" s="86" t="str">
        <f t="shared" si="148"/>
        <v/>
      </c>
      <c r="Q744" s="31"/>
      <c r="R744" s="3" t="str">
        <f t="shared" si="149"/>
        <v/>
      </c>
      <c r="S744" s="4" t="str">
        <f>IF(D744="","",COUNTIF($R$2:R744,R744))</f>
        <v/>
      </c>
      <c r="T744" s="5" t="str">
        <f t="shared" si="153"/>
        <v/>
      </c>
      <c r="U744" s="35" t="str">
        <f>IF(AND(S744=4,K744="M",NOT(O744="Unattached")),SUMIF(R$2:R744,R744,L$2:L744),"")</f>
        <v/>
      </c>
      <c r="V744" s="5" t="str">
        <f t="shared" si="154"/>
        <v/>
      </c>
      <c r="W744" s="35" t="str">
        <f>IF(AND(S744=3,K744="F",NOT(O744="Unattached")),SUMIF(R$2:R744,R744,L$2:L744),"")</f>
        <v/>
      </c>
      <c r="X744" s="6" t="str">
        <f t="shared" si="145"/>
        <v/>
      </c>
      <c r="Y744" s="6" t="str">
        <f t="shared" si="150"/>
        <v/>
      </c>
      <c r="Z744" s="33" t="str">
        <f t="shared" si="146"/>
        <v xml:space="preserve"> </v>
      </c>
      <c r="AA744" s="33" t="str">
        <f>IF(K744="M",IF(S744&lt;&gt;4,"",VLOOKUP(CONCATENATE(R744," ",(S744-3)),$Z$2:AD744,5,0)),IF(S744&lt;&gt;3,"",VLOOKUP(CONCATENATE(R744," ",(S744-2)),$Z$2:AD744,5,0)))</f>
        <v/>
      </c>
      <c r="AB744" s="33" t="str">
        <f>IF(K744="M",IF(S744&lt;&gt;4,"",VLOOKUP(CONCATENATE(R744," ",(S744-2)),$Z$2:AD744,5,0)),IF(S744&lt;&gt;3,"",VLOOKUP(CONCATENATE(R744," ",(S744-1)),$Z$2:AD744,5,0)))</f>
        <v/>
      </c>
      <c r="AC744" s="33" t="str">
        <f>IF(K744="M",IF(S744&lt;&gt;4,"",VLOOKUP(CONCATENATE(R744," ",(S744-1)),$Z$2:AD744,5,0)),IF(S744&lt;&gt;3,"",VLOOKUP(CONCATENATE(R744," ",(S744)),$Z$2:AD744,5,0)))</f>
        <v/>
      </c>
      <c r="AD744" s="33" t="str">
        <f t="shared" si="151"/>
        <v/>
      </c>
    </row>
    <row r="745" spans="1:30" x14ac:dyDescent="0.25">
      <c r="A745" s="65" t="str">
        <f t="shared" si="143"/>
        <v/>
      </c>
      <c r="B745" s="65" t="str">
        <f t="shared" si="144"/>
        <v/>
      </c>
      <c r="C745" s="103">
        <v>744</v>
      </c>
      <c r="D745" s="99"/>
      <c r="E745" s="100">
        <f t="shared" si="152"/>
        <v>1</v>
      </c>
      <c r="F745" s="100"/>
      <c r="G745" s="100"/>
      <c r="H745" s="107" t="str">
        <f t="shared" si="147"/>
        <v/>
      </c>
      <c r="I745" s="108" t="str">
        <f>IF(D745="","",VLOOKUP(D745,ENTRANTS!$A$1:$H$1000,2,0))</f>
        <v/>
      </c>
      <c r="J745" s="108" t="str">
        <f>IF(D745="","",VLOOKUP(D745,ENTRANTS!$A$1:$H$1000,3,0))</f>
        <v/>
      </c>
      <c r="K745" s="103" t="str">
        <f>IF(D745="","",LEFT(VLOOKUP(D745,ENTRANTS!$A$1:$H$1000,5,0),1))</f>
        <v/>
      </c>
      <c r="L745" s="103" t="str">
        <f>IF(D745="","",COUNTIF($K$2:K745,K745))</f>
        <v/>
      </c>
      <c r="M745" s="103" t="str">
        <f>IF(D745="","",VLOOKUP(D745,ENTRANTS!$A$1:$H$1000,4,0))</f>
        <v/>
      </c>
      <c r="N745" s="103" t="str">
        <f>IF(D745="","",COUNTIF($M$2:M745,M745))</f>
        <v/>
      </c>
      <c r="O745" s="108" t="str">
        <f>IF(D745="","",VLOOKUP(D745,ENTRANTS!$A$1:$H$1000,6,0))</f>
        <v/>
      </c>
      <c r="P745" s="86" t="str">
        <f t="shared" si="148"/>
        <v/>
      </c>
      <c r="Q745" s="31"/>
      <c r="R745" s="3" t="str">
        <f t="shared" si="149"/>
        <v/>
      </c>
      <c r="S745" s="4" t="str">
        <f>IF(D745="","",COUNTIF($R$2:R745,R745))</f>
        <v/>
      </c>
      <c r="T745" s="5" t="str">
        <f t="shared" si="153"/>
        <v/>
      </c>
      <c r="U745" s="35" t="str">
        <f>IF(AND(S745=4,K745="M",NOT(O745="Unattached")),SUMIF(R$2:R745,R745,L$2:L745),"")</f>
        <v/>
      </c>
      <c r="V745" s="5" t="str">
        <f t="shared" si="154"/>
        <v/>
      </c>
      <c r="W745" s="35" t="str">
        <f>IF(AND(S745=3,K745="F",NOT(O745="Unattached")),SUMIF(R$2:R745,R745,L$2:L745),"")</f>
        <v/>
      </c>
      <c r="X745" s="6" t="str">
        <f t="shared" si="145"/>
        <v/>
      </c>
      <c r="Y745" s="6" t="str">
        <f t="shared" si="150"/>
        <v/>
      </c>
      <c r="Z745" s="33" t="str">
        <f t="shared" si="146"/>
        <v xml:space="preserve"> </v>
      </c>
      <c r="AA745" s="33" t="str">
        <f>IF(K745="M",IF(S745&lt;&gt;4,"",VLOOKUP(CONCATENATE(R745," ",(S745-3)),$Z$2:AD745,5,0)),IF(S745&lt;&gt;3,"",VLOOKUP(CONCATENATE(R745," ",(S745-2)),$Z$2:AD745,5,0)))</f>
        <v/>
      </c>
      <c r="AB745" s="33" t="str">
        <f>IF(K745="M",IF(S745&lt;&gt;4,"",VLOOKUP(CONCATENATE(R745," ",(S745-2)),$Z$2:AD745,5,0)),IF(S745&lt;&gt;3,"",VLOOKUP(CONCATENATE(R745," ",(S745-1)),$Z$2:AD745,5,0)))</f>
        <v/>
      </c>
      <c r="AC745" s="33" t="str">
        <f>IF(K745="M",IF(S745&lt;&gt;4,"",VLOOKUP(CONCATENATE(R745," ",(S745-1)),$Z$2:AD745,5,0)),IF(S745&lt;&gt;3,"",VLOOKUP(CONCATENATE(R745," ",(S745)),$Z$2:AD745,5,0)))</f>
        <v/>
      </c>
      <c r="AD745" s="33" t="str">
        <f t="shared" si="151"/>
        <v/>
      </c>
    </row>
    <row r="746" spans="1:30" x14ac:dyDescent="0.25">
      <c r="A746" s="65" t="str">
        <f t="shared" si="143"/>
        <v/>
      </c>
      <c r="B746" s="65" t="str">
        <f t="shared" si="144"/>
        <v/>
      </c>
      <c r="C746" s="103">
        <v>745</v>
      </c>
      <c r="D746" s="99"/>
      <c r="E746" s="100">
        <f t="shared" si="152"/>
        <v>1</v>
      </c>
      <c r="F746" s="100"/>
      <c r="G746" s="100"/>
      <c r="H746" s="107" t="str">
        <f t="shared" si="147"/>
        <v/>
      </c>
      <c r="I746" s="108" t="str">
        <f>IF(D746="","",VLOOKUP(D746,ENTRANTS!$A$1:$H$1000,2,0))</f>
        <v/>
      </c>
      <c r="J746" s="108" t="str">
        <f>IF(D746="","",VLOOKUP(D746,ENTRANTS!$A$1:$H$1000,3,0))</f>
        <v/>
      </c>
      <c r="K746" s="103" t="str">
        <f>IF(D746="","",LEFT(VLOOKUP(D746,ENTRANTS!$A$1:$H$1000,5,0),1))</f>
        <v/>
      </c>
      <c r="L746" s="103" t="str">
        <f>IF(D746="","",COUNTIF($K$2:K746,K746))</f>
        <v/>
      </c>
      <c r="M746" s="103" t="str">
        <f>IF(D746="","",VLOOKUP(D746,ENTRANTS!$A$1:$H$1000,4,0))</f>
        <v/>
      </c>
      <c r="N746" s="103" t="str">
        <f>IF(D746="","",COUNTIF($M$2:M746,M746))</f>
        <v/>
      </c>
      <c r="O746" s="108" t="str">
        <f>IF(D746="","",VLOOKUP(D746,ENTRANTS!$A$1:$H$1000,6,0))</f>
        <v/>
      </c>
      <c r="P746" s="86" t="str">
        <f t="shared" si="148"/>
        <v/>
      </c>
      <c r="Q746" s="31"/>
      <c r="R746" s="3" t="str">
        <f t="shared" si="149"/>
        <v/>
      </c>
      <c r="S746" s="4" t="str">
        <f>IF(D746="","",COUNTIF($R$2:R746,R746))</f>
        <v/>
      </c>
      <c r="T746" s="5" t="str">
        <f t="shared" si="153"/>
        <v/>
      </c>
      <c r="U746" s="35" t="str">
        <f>IF(AND(S746=4,K746="M",NOT(O746="Unattached")),SUMIF(R$2:R746,R746,L$2:L746),"")</f>
        <v/>
      </c>
      <c r="V746" s="5" t="str">
        <f t="shared" si="154"/>
        <v/>
      </c>
      <c r="W746" s="35" t="str">
        <f>IF(AND(S746=3,K746="F",NOT(O746="Unattached")),SUMIF(R$2:R746,R746,L$2:L746),"")</f>
        <v/>
      </c>
      <c r="X746" s="6" t="str">
        <f t="shared" si="145"/>
        <v/>
      </c>
      <c r="Y746" s="6" t="str">
        <f t="shared" si="150"/>
        <v/>
      </c>
      <c r="Z746" s="33" t="str">
        <f t="shared" si="146"/>
        <v xml:space="preserve"> </v>
      </c>
      <c r="AA746" s="33" t="str">
        <f>IF(K746="M",IF(S746&lt;&gt;4,"",VLOOKUP(CONCATENATE(R746," ",(S746-3)),$Z$2:AD746,5,0)),IF(S746&lt;&gt;3,"",VLOOKUP(CONCATENATE(R746," ",(S746-2)),$Z$2:AD746,5,0)))</f>
        <v/>
      </c>
      <c r="AB746" s="33" t="str">
        <f>IF(K746="M",IF(S746&lt;&gt;4,"",VLOOKUP(CONCATENATE(R746," ",(S746-2)),$Z$2:AD746,5,0)),IF(S746&lt;&gt;3,"",VLOOKUP(CONCATENATE(R746," ",(S746-1)),$Z$2:AD746,5,0)))</f>
        <v/>
      </c>
      <c r="AC746" s="33" t="str">
        <f>IF(K746="M",IF(S746&lt;&gt;4,"",VLOOKUP(CONCATENATE(R746," ",(S746-1)),$Z$2:AD746,5,0)),IF(S746&lt;&gt;3,"",VLOOKUP(CONCATENATE(R746," ",(S746)),$Z$2:AD746,5,0)))</f>
        <v/>
      </c>
      <c r="AD746" s="33" t="str">
        <f t="shared" si="151"/>
        <v/>
      </c>
    </row>
    <row r="747" spans="1:30" x14ac:dyDescent="0.25">
      <c r="A747" s="65" t="str">
        <f t="shared" si="143"/>
        <v/>
      </c>
      <c r="B747" s="65" t="str">
        <f t="shared" si="144"/>
        <v/>
      </c>
      <c r="C747" s="103">
        <v>746</v>
      </c>
      <c r="D747" s="99"/>
      <c r="E747" s="100">
        <f t="shared" si="152"/>
        <v>1</v>
      </c>
      <c r="F747" s="100"/>
      <c r="G747" s="100"/>
      <c r="H747" s="107" t="str">
        <f t="shared" si="147"/>
        <v/>
      </c>
      <c r="I747" s="108" t="str">
        <f>IF(D747="","",VLOOKUP(D747,ENTRANTS!$A$1:$H$1000,2,0))</f>
        <v/>
      </c>
      <c r="J747" s="108" t="str">
        <f>IF(D747="","",VLOOKUP(D747,ENTRANTS!$A$1:$H$1000,3,0))</f>
        <v/>
      </c>
      <c r="K747" s="103" t="str">
        <f>IF(D747="","",LEFT(VLOOKUP(D747,ENTRANTS!$A$1:$H$1000,5,0),1))</f>
        <v/>
      </c>
      <c r="L747" s="103" t="str">
        <f>IF(D747="","",COUNTIF($K$2:K747,K747))</f>
        <v/>
      </c>
      <c r="M747" s="103" t="str">
        <f>IF(D747="","",VLOOKUP(D747,ENTRANTS!$A$1:$H$1000,4,0))</f>
        <v/>
      </c>
      <c r="N747" s="103" t="str">
        <f>IF(D747="","",COUNTIF($M$2:M747,M747))</f>
        <v/>
      </c>
      <c r="O747" s="108" t="str">
        <f>IF(D747="","",VLOOKUP(D747,ENTRANTS!$A$1:$H$1000,6,0))</f>
        <v/>
      </c>
      <c r="P747" s="86" t="str">
        <f t="shared" si="148"/>
        <v/>
      </c>
      <c r="Q747" s="31"/>
      <c r="R747" s="3" t="str">
        <f t="shared" si="149"/>
        <v/>
      </c>
      <c r="S747" s="4" t="str">
        <f>IF(D747="","",COUNTIF($R$2:R747,R747))</f>
        <v/>
      </c>
      <c r="T747" s="5" t="str">
        <f t="shared" si="153"/>
        <v/>
      </c>
      <c r="U747" s="35" t="str">
        <f>IF(AND(S747=4,K747="M",NOT(O747="Unattached")),SUMIF(R$2:R747,R747,L$2:L747),"")</f>
        <v/>
      </c>
      <c r="V747" s="5" t="str">
        <f t="shared" si="154"/>
        <v/>
      </c>
      <c r="W747" s="35" t="str">
        <f>IF(AND(S747=3,K747="F",NOT(O747="Unattached")),SUMIF(R$2:R747,R747,L$2:L747),"")</f>
        <v/>
      </c>
      <c r="X747" s="6" t="str">
        <f t="shared" si="145"/>
        <v/>
      </c>
      <c r="Y747" s="6" t="str">
        <f t="shared" si="150"/>
        <v/>
      </c>
      <c r="Z747" s="33" t="str">
        <f t="shared" si="146"/>
        <v xml:space="preserve"> </v>
      </c>
      <c r="AA747" s="33" t="str">
        <f>IF(K747="M",IF(S747&lt;&gt;4,"",VLOOKUP(CONCATENATE(R747," ",(S747-3)),$Z$2:AD747,5,0)),IF(S747&lt;&gt;3,"",VLOOKUP(CONCATENATE(R747," ",(S747-2)),$Z$2:AD747,5,0)))</f>
        <v/>
      </c>
      <c r="AB747" s="33" t="str">
        <f>IF(K747="M",IF(S747&lt;&gt;4,"",VLOOKUP(CONCATENATE(R747," ",(S747-2)),$Z$2:AD747,5,0)),IF(S747&lt;&gt;3,"",VLOOKUP(CONCATENATE(R747," ",(S747-1)),$Z$2:AD747,5,0)))</f>
        <v/>
      </c>
      <c r="AC747" s="33" t="str">
        <f>IF(K747="M",IF(S747&lt;&gt;4,"",VLOOKUP(CONCATENATE(R747," ",(S747-1)),$Z$2:AD747,5,0)),IF(S747&lt;&gt;3,"",VLOOKUP(CONCATENATE(R747," ",(S747)),$Z$2:AD747,5,0)))</f>
        <v/>
      </c>
      <c r="AD747" s="33" t="str">
        <f t="shared" si="151"/>
        <v/>
      </c>
    </row>
    <row r="748" spans="1:30" x14ac:dyDescent="0.25">
      <c r="A748" s="65" t="str">
        <f t="shared" si="143"/>
        <v/>
      </c>
      <c r="B748" s="65" t="str">
        <f t="shared" si="144"/>
        <v/>
      </c>
      <c r="C748" s="103">
        <v>747</v>
      </c>
      <c r="D748" s="99"/>
      <c r="E748" s="100">
        <f t="shared" si="152"/>
        <v>1</v>
      </c>
      <c r="F748" s="100"/>
      <c r="G748" s="100"/>
      <c r="H748" s="107" t="str">
        <f t="shared" si="147"/>
        <v/>
      </c>
      <c r="I748" s="108" t="str">
        <f>IF(D748="","",VLOOKUP(D748,ENTRANTS!$A$1:$H$1000,2,0))</f>
        <v/>
      </c>
      <c r="J748" s="108" t="str">
        <f>IF(D748="","",VLOOKUP(D748,ENTRANTS!$A$1:$H$1000,3,0))</f>
        <v/>
      </c>
      <c r="K748" s="103" t="str">
        <f>IF(D748="","",LEFT(VLOOKUP(D748,ENTRANTS!$A$1:$H$1000,5,0),1))</f>
        <v/>
      </c>
      <c r="L748" s="103" t="str">
        <f>IF(D748="","",COUNTIF($K$2:K748,K748))</f>
        <v/>
      </c>
      <c r="M748" s="103" t="str">
        <f>IF(D748="","",VLOOKUP(D748,ENTRANTS!$A$1:$H$1000,4,0))</f>
        <v/>
      </c>
      <c r="N748" s="103" t="str">
        <f>IF(D748="","",COUNTIF($M$2:M748,M748))</f>
        <v/>
      </c>
      <c r="O748" s="108" t="str">
        <f>IF(D748="","",VLOOKUP(D748,ENTRANTS!$A$1:$H$1000,6,0))</f>
        <v/>
      </c>
      <c r="P748" s="86" t="str">
        <f t="shared" si="148"/>
        <v/>
      </c>
      <c r="Q748" s="31"/>
      <c r="R748" s="3" t="str">
        <f t="shared" si="149"/>
        <v/>
      </c>
      <c r="S748" s="4" t="str">
        <f>IF(D748="","",COUNTIF($R$2:R748,R748))</f>
        <v/>
      </c>
      <c r="T748" s="5" t="str">
        <f t="shared" si="153"/>
        <v/>
      </c>
      <c r="U748" s="35" t="str">
        <f>IF(AND(S748=4,K748="M",NOT(O748="Unattached")),SUMIF(R$2:R748,R748,L$2:L748),"")</f>
        <v/>
      </c>
      <c r="V748" s="5" t="str">
        <f t="shared" si="154"/>
        <v/>
      </c>
      <c r="W748" s="35" t="str">
        <f>IF(AND(S748=3,K748="F",NOT(O748="Unattached")),SUMIF(R$2:R748,R748,L$2:L748),"")</f>
        <v/>
      </c>
      <c r="X748" s="6" t="str">
        <f t="shared" si="145"/>
        <v/>
      </c>
      <c r="Y748" s="6" t="str">
        <f t="shared" si="150"/>
        <v/>
      </c>
      <c r="Z748" s="33" t="str">
        <f t="shared" si="146"/>
        <v xml:space="preserve"> </v>
      </c>
      <c r="AA748" s="33" t="str">
        <f>IF(K748="M",IF(S748&lt;&gt;4,"",VLOOKUP(CONCATENATE(R748," ",(S748-3)),$Z$2:AD748,5,0)),IF(S748&lt;&gt;3,"",VLOOKUP(CONCATENATE(R748," ",(S748-2)),$Z$2:AD748,5,0)))</f>
        <v/>
      </c>
      <c r="AB748" s="33" t="str">
        <f>IF(K748="M",IF(S748&lt;&gt;4,"",VLOOKUP(CONCATENATE(R748," ",(S748-2)),$Z$2:AD748,5,0)),IF(S748&lt;&gt;3,"",VLOOKUP(CONCATENATE(R748," ",(S748-1)),$Z$2:AD748,5,0)))</f>
        <v/>
      </c>
      <c r="AC748" s="33" t="str">
        <f>IF(K748="M",IF(S748&lt;&gt;4,"",VLOOKUP(CONCATENATE(R748," ",(S748-1)),$Z$2:AD748,5,0)),IF(S748&lt;&gt;3,"",VLOOKUP(CONCATENATE(R748," ",(S748)),$Z$2:AD748,5,0)))</f>
        <v/>
      </c>
      <c r="AD748" s="33" t="str">
        <f t="shared" si="151"/>
        <v/>
      </c>
    </row>
    <row r="749" spans="1:30" x14ac:dyDescent="0.25">
      <c r="A749" s="65" t="str">
        <f t="shared" si="143"/>
        <v/>
      </c>
      <c r="B749" s="65" t="str">
        <f t="shared" si="144"/>
        <v/>
      </c>
      <c r="C749" s="103">
        <v>748</v>
      </c>
      <c r="D749" s="99"/>
      <c r="E749" s="100">
        <f t="shared" si="152"/>
        <v>1</v>
      </c>
      <c r="F749" s="100"/>
      <c r="G749" s="100"/>
      <c r="H749" s="107" t="str">
        <f t="shared" si="147"/>
        <v/>
      </c>
      <c r="I749" s="108" t="str">
        <f>IF(D749="","",VLOOKUP(D749,ENTRANTS!$A$1:$H$1000,2,0))</f>
        <v/>
      </c>
      <c r="J749" s="108" t="str">
        <f>IF(D749="","",VLOOKUP(D749,ENTRANTS!$A$1:$H$1000,3,0))</f>
        <v/>
      </c>
      <c r="K749" s="103" t="str">
        <f>IF(D749="","",LEFT(VLOOKUP(D749,ENTRANTS!$A$1:$H$1000,5,0),1))</f>
        <v/>
      </c>
      <c r="L749" s="103" t="str">
        <f>IF(D749="","",COUNTIF($K$2:K749,K749))</f>
        <v/>
      </c>
      <c r="M749" s="103" t="str">
        <f>IF(D749="","",VLOOKUP(D749,ENTRANTS!$A$1:$H$1000,4,0))</f>
        <v/>
      </c>
      <c r="N749" s="103" t="str">
        <f>IF(D749="","",COUNTIF($M$2:M749,M749))</f>
        <v/>
      </c>
      <c r="O749" s="108" t="str">
        <f>IF(D749="","",VLOOKUP(D749,ENTRANTS!$A$1:$H$1000,6,0))</f>
        <v/>
      </c>
      <c r="P749" s="86" t="str">
        <f t="shared" si="148"/>
        <v/>
      </c>
      <c r="Q749" s="31"/>
      <c r="R749" s="3" t="str">
        <f t="shared" si="149"/>
        <v/>
      </c>
      <c r="S749" s="4" t="str">
        <f>IF(D749="","",COUNTIF($R$2:R749,R749))</f>
        <v/>
      </c>
      <c r="T749" s="5" t="str">
        <f t="shared" si="153"/>
        <v/>
      </c>
      <c r="U749" s="35" t="str">
        <f>IF(AND(S749=4,K749="M",NOT(O749="Unattached")),SUMIF(R$2:R749,R749,L$2:L749),"")</f>
        <v/>
      </c>
      <c r="V749" s="5" t="str">
        <f t="shared" si="154"/>
        <v/>
      </c>
      <c r="W749" s="35" t="str">
        <f>IF(AND(S749=3,K749="F",NOT(O749="Unattached")),SUMIF(R$2:R749,R749,L$2:L749),"")</f>
        <v/>
      </c>
      <c r="X749" s="6" t="str">
        <f t="shared" si="145"/>
        <v/>
      </c>
      <c r="Y749" s="6" t="str">
        <f t="shared" si="150"/>
        <v/>
      </c>
      <c r="Z749" s="33" t="str">
        <f t="shared" si="146"/>
        <v xml:space="preserve"> </v>
      </c>
      <c r="AA749" s="33" t="str">
        <f>IF(K749="M",IF(S749&lt;&gt;4,"",VLOOKUP(CONCATENATE(R749," ",(S749-3)),$Z$2:AD749,5,0)),IF(S749&lt;&gt;3,"",VLOOKUP(CONCATENATE(R749," ",(S749-2)),$Z$2:AD749,5,0)))</f>
        <v/>
      </c>
      <c r="AB749" s="33" t="str">
        <f>IF(K749="M",IF(S749&lt;&gt;4,"",VLOOKUP(CONCATENATE(R749," ",(S749-2)),$Z$2:AD749,5,0)),IF(S749&lt;&gt;3,"",VLOOKUP(CONCATENATE(R749," ",(S749-1)),$Z$2:AD749,5,0)))</f>
        <v/>
      </c>
      <c r="AC749" s="33" t="str">
        <f>IF(K749="M",IF(S749&lt;&gt;4,"",VLOOKUP(CONCATENATE(R749," ",(S749-1)),$Z$2:AD749,5,0)),IF(S749&lt;&gt;3,"",VLOOKUP(CONCATENATE(R749," ",(S749)),$Z$2:AD749,5,0)))</f>
        <v/>
      </c>
      <c r="AD749" s="33" t="str">
        <f t="shared" si="151"/>
        <v/>
      </c>
    </row>
    <row r="750" spans="1:30" x14ac:dyDescent="0.25">
      <c r="A750" s="65" t="str">
        <f t="shared" si="143"/>
        <v/>
      </c>
      <c r="B750" s="65" t="str">
        <f t="shared" si="144"/>
        <v/>
      </c>
      <c r="C750" s="103">
        <v>749</v>
      </c>
      <c r="D750" s="99"/>
      <c r="E750" s="100">
        <f t="shared" si="152"/>
        <v>1</v>
      </c>
      <c r="F750" s="100"/>
      <c r="G750" s="100"/>
      <c r="H750" s="107" t="str">
        <f t="shared" si="147"/>
        <v/>
      </c>
      <c r="I750" s="108" t="str">
        <f>IF(D750="","",VLOOKUP(D750,ENTRANTS!$A$1:$H$1000,2,0))</f>
        <v/>
      </c>
      <c r="J750" s="108" t="str">
        <f>IF(D750="","",VLOOKUP(D750,ENTRANTS!$A$1:$H$1000,3,0))</f>
        <v/>
      </c>
      <c r="K750" s="103" t="str">
        <f>IF(D750="","",LEFT(VLOOKUP(D750,ENTRANTS!$A$1:$H$1000,5,0),1))</f>
        <v/>
      </c>
      <c r="L750" s="103" t="str">
        <f>IF(D750="","",COUNTIF($K$2:K750,K750))</f>
        <v/>
      </c>
      <c r="M750" s="103" t="str">
        <f>IF(D750="","",VLOOKUP(D750,ENTRANTS!$A$1:$H$1000,4,0))</f>
        <v/>
      </c>
      <c r="N750" s="103" t="str">
        <f>IF(D750="","",COUNTIF($M$2:M750,M750))</f>
        <v/>
      </c>
      <c r="O750" s="108" t="str">
        <f>IF(D750="","",VLOOKUP(D750,ENTRANTS!$A$1:$H$1000,6,0))</f>
        <v/>
      </c>
      <c r="P750" s="86" t="str">
        <f t="shared" si="148"/>
        <v/>
      </c>
      <c r="Q750" s="31"/>
      <c r="R750" s="3" t="str">
        <f t="shared" si="149"/>
        <v/>
      </c>
      <c r="S750" s="4" t="str">
        <f>IF(D750="","",COUNTIF($R$2:R750,R750))</f>
        <v/>
      </c>
      <c r="T750" s="5" t="str">
        <f t="shared" si="153"/>
        <v/>
      </c>
      <c r="U750" s="35" t="str">
        <f>IF(AND(S750=4,K750="M",NOT(O750="Unattached")),SUMIF(R$2:R750,R750,L$2:L750),"")</f>
        <v/>
      </c>
      <c r="V750" s="5" t="str">
        <f t="shared" si="154"/>
        <v/>
      </c>
      <c r="W750" s="35" t="str">
        <f>IF(AND(S750=3,K750="F",NOT(O750="Unattached")),SUMIF(R$2:R750,R750,L$2:L750),"")</f>
        <v/>
      </c>
      <c r="X750" s="6" t="str">
        <f t="shared" si="145"/>
        <v/>
      </c>
      <c r="Y750" s="6" t="str">
        <f t="shared" si="150"/>
        <v/>
      </c>
      <c r="Z750" s="33" t="str">
        <f t="shared" si="146"/>
        <v xml:space="preserve"> </v>
      </c>
      <c r="AA750" s="33" t="str">
        <f>IF(K750="M",IF(S750&lt;&gt;4,"",VLOOKUP(CONCATENATE(R750," ",(S750-3)),$Z$2:AD750,5,0)),IF(S750&lt;&gt;3,"",VLOOKUP(CONCATENATE(R750," ",(S750-2)),$Z$2:AD750,5,0)))</f>
        <v/>
      </c>
      <c r="AB750" s="33" t="str">
        <f>IF(K750="M",IF(S750&lt;&gt;4,"",VLOOKUP(CONCATENATE(R750," ",(S750-2)),$Z$2:AD750,5,0)),IF(S750&lt;&gt;3,"",VLOOKUP(CONCATENATE(R750," ",(S750-1)),$Z$2:AD750,5,0)))</f>
        <v/>
      </c>
      <c r="AC750" s="33" t="str">
        <f>IF(K750="M",IF(S750&lt;&gt;4,"",VLOOKUP(CONCATENATE(R750," ",(S750-1)),$Z$2:AD750,5,0)),IF(S750&lt;&gt;3,"",VLOOKUP(CONCATENATE(R750," ",(S750)),$Z$2:AD750,5,0)))</f>
        <v/>
      </c>
      <c r="AD750" s="33" t="str">
        <f t="shared" si="151"/>
        <v/>
      </c>
    </row>
    <row r="751" spans="1:30" x14ac:dyDescent="0.25">
      <c r="A751" s="65" t="str">
        <f t="shared" si="143"/>
        <v/>
      </c>
      <c r="B751" s="65" t="str">
        <f t="shared" si="144"/>
        <v/>
      </c>
      <c r="C751" s="103">
        <v>750</v>
      </c>
      <c r="D751" s="99"/>
      <c r="E751" s="100">
        <f t="shared" si="152"/>
        <v>1</v>
      </c>
      <c r="F751" s="100"/>
      <c r="G751" s="100"/>
      <c r="H751" s="107" t="str">
        <f t="shared" si="147"/>
        <v/>
      </c>
      <c r="I751" s="108" t="str">
        <f>IF(D751="","",VLOOKUP(D751,ENTRANTS!$A$1:$H$1000,2,0))</f>
        <v/>
      </c>
      <c r="J751" s="108" t="str">
        <f>IF(D751="","",VLOOKUP(D751,ENTRANTS!$A$1:$H$1000,3,0))</f>
        <v/>
      </c>
      <c r="K751" s="103" t="str">
        <f>IF(D751="","",LEFT(VLOOKUP(D751,ENTRANTS!$A$1:$H$1000,5,0),1))</f>
        <v/>
      </c>
      <c r="L751" s="103" t="str">
        <f>IF(D751="","",COUNTIF($K$2:K751,K751))</f>
        <v/>
      </c>
      <c r="M751" s="103" t="str">
        <f>IF(D751="","",VLOOKUP(D751,ENTRANTS!$A$1:$H$1000,4,0))</f>
        <v/>
      </c>
      <c r="N751" s="103" t="str">
        <f>IF(D751="","",COUNTIF($M$2:M751,M751))</f>
        <v/>
      </c>
      <c r="O751" s="108" t="str">
        <f>IF(D751="","",VLOOKUP(D751,ENTRANTS!$A$1:$H$1000,6,0))</f>
        <v/>
      </c>
      <c r="P751" s="86" t="str">
        <f t="shared" si="148"/>
        <v/>
      </c>
      <c r="Q751" s="31"/>
      <c r="R751" s="3" t="str">
        <f t="shared" si="149"/>
        <v/>
      </c>
      <c r="S751" s="4" t="str">
        <f>IF(D751="","",COUNTIF($R$2:R751,R751))</f>
        <v/>
      </c>
      <c r="T751" s="5" t="str">
        <f t="shared" si="153"/>
        <v/>
      </c>
      <c r="U751" s="35" t="str">
        <f>IF(AND(S751=4,K751="M",NOT(O751="Unattached")),SUMIF(R$2:R751,R751,L$2:L751),"")</f>
        <v/>
      </c>
      <c r="V751" s="5" t="str">
        <f t="shared" si="154"/>
        <v/>
      </c>
      <c r="W751" s="35" t="str">
        <f>IF(AND(S751=3,K751="F",NOT(O751="Unattached")),SUMIF(R$2:R751,R751,L$2:L751),"")</f>
        <v/>
      </c>
      <c r="X751" s="6" t="str">
        <f t="shared" si="145"/>
        <v/>
      </c>
      <c r="Y751" s="6" t="str">
        <f t="shared" si="150"/>
        <v/>
      </c>
      <c r="Z751" s="33" t="str">
        <f t="shared" si="146"/>
        <v xml:space="preserve"> </v>
      </c>
      <c r="AA751" s="33" t="str">
        <f>IF(K751="M",IF(S751&lt;&gt;4,"",VLOOKUP(CONCATENATE(R751," ",(S751-3)),$Z$2:AD751,5,0)),IF(S751&lt;&gt;3,"",VLOOKUP(CONCATENATE(R751," ",(S751-2)),$Z$2:AD751,5,0)))</f>
        <v/>
      </c>
      <c r="AB751" s="33" t="str">
        <f>IF(K751="M",IF(S751&lt;&gt;4,"",VLOOKUP(CONCATENATE(R751," ",(S751-2)),$Z$2:AD751,5,0)),IF(S751&lt;&gt;3,"",VLOOKUP(CONCATENATE(R751," ",(S751-1)),$Z$2:AD751,5,0)))</f>
        <v/>
      </c>
      <c r="AC751" s="33" t="str">
        <f>IF(K751="M",IF(S751&lt;&gt;4,"",VLOOKUP(CONCATENATE(R751," ",(S751-1)),$Z$2:AD751,5,0)),IF(S751&lt;&gt;3,"",VLOOKUP(CONCATENATE(R751," ",(S751)),$Z$2:AD751,5,0)))</f>
        <v/>
      </c>
      <c r="AD751" s="33" t="str">
        <f t="shared" si="151"/>
        <v/>
      </c>
    </row>
    <row r="752" spans="1:30" x14ac:dyDescent="0.25">
      <c r="A752" s="65" t="str">
        <f t="shared" si="143"/>
        <v/>
      </c>
      <c r="B752" s="65" t="str">
        <f t="shared" si="144"/>
        <v/>
      </c>
      <c r="C752" s="103">
        <v>751</v>
      </c>
      <c r="D752" s="99"/>
      <c r="E752" s="100">
        <f t="shared" si="152"/>
        <v>1</v>
      </c>
      <c r="F752" s="100"/>
      <c r="G752" s="100"/>
      <c r="H752" s="107" t="str">
        <f t="shared" si="147"/>
        <v/>
      </c>
      <c r="I752" s="108" t="str">
        <f>IF(D752="","",VLOOKUP(D752,ENTRANTS!$A$1:$H$1000,2,0))</f>
        <v/>
      </c>
      <c r="J752" s="108" t="str">
        <f>IF(D752="","",VLOOKUP(D752,ENTRANTS!$A$1:$H$1000,3,0))</f>
        <v/>
      </c>
      <c r="K752" s="103" t="str">
        <f>IF(D752="","",LEFT(VLOOKUP(D752,ENTRANTS!$A$1:$H$1000,5,0),1))</f>
        <v/>
      </c>
      <c r="L752" s="103" t="str">
        <f>IF(D752="","",COUNTIF($K$2:K752,K752))</f>
        <v/>
      </c>
      <c r="M752" s="103" t="str">
        <f>IF(D752="","",VLOOKUP(D752,ENTRANTS!$A$1:$H$1000,4,0))</f>
        <v/>
      </c>
      <c r="N752" s="103" t="str">
        <f>IF(D752="","",COUNTIF($M$2:M752,M752))</f>
        <v/>
      </c>
      <c r="O752" s="108" t="str">
        <f>IF(D752="","",VLOOKUP(D752,ENTRANTS!$A$1:$H$1000,6,0))</f>
        <v/>
      </c>
      <c r="P752" s="86" t="str">
        <f t="shared" si="148"/>
        <v/>
      </c>
      <c r="Q752" s="31"/>
      <c r="R752" s="3" t="str">
        <f t="shared" si="149"/>
        <v/>
      </c>
      <c r="S752" s="4" t="str">
        <f>IF(D752="","",COUNTIF($R$2:R752,R752))</f>
        <v/>
      </c>
      <c r="T752" s="5" t="str">
        <f t="shared" si="153"/>
        <v/>
      </c>
      <c r="U752" s="35" t="str">
        <f>IF(AND(S752=4,K752="M",NOT(O752="Unattached")),SUMIF(R$2:R752,R752,L$2:L752),"")</f>
        <v/>
      </c>
      <c r="V752" s="5" t="str">
        <f t="shared" si="154"/>
        <v/>
      </c>
      <c r="W752" s="35" t="str">
        <f>IF(AND(S752=3,K752="F",NOT(O752="Unattached")),SUMIF(R$2:R752,R752,L$2:L752),"")</f>
        <v/>
      </c>
      <c r="X752" s="6" t="str">
        <f t="shared" si="145"/>
        <v/>
      </c>
      <c r="Y752" s="6" t="str">
        <f t="shared" si="150"/>
        <v/>
      </c>
      <c r="Z752" s="33" t="str">
        <f t="shared" si="146"/>
        <v xml:space="preserve"> </v>
      </c>
      <c r="AA752" s="33" t="str">
        <f>IF(K752="M",IF(S752&lt;&gt;4,"",VLOOKUP(CONCATENATE(R752," ",(S752-3)),$Z$2:AD752,5,0)),IF(S752&lt;&gt;3,"",VLOOKUP(CONCATENATE(R752," ",(S752-2)),$Z$2:AD752,5,0)))</f>
        <v/>
      </c>
      <c r="AB752" s="33" t="str">
        <f>IF(K752="M",IF(S752&lt;&gt;4,"",VLOOKUP(CONCATENATE(R752," ",(S752-2)),$Z$2:AD752,5,0)),IF(S752&lt;&gt;3,"",VLOOKUP(CONCATENATE(R752," ",(S752-1)),$Z$2:AD752,5,0)))</f>
        <v/>
      </c>
      <c r="AC752" s="33" t="str">
        <f>IF(K752="M",IF(S752&lt;&gt;4,"",VLOOKUP(CONCATENATE(R752," ",(S752-1)),$Z$2:AD752,5,0)),IF(S752&lt;&gt;3,"",VLOOKUP(CONCATENATE(R752," ",(S752)),$Z$2:AD752,5,0)))</f>
        <v/>
      </c>
      <c r="AD752" s="33" t="str">
        <f t="shared" si="151"/>
        <v/>
      </c>
    </row>
    <row r="753" spans="1:30" x14ac:dyDescent="0.25">
      <c r="A753" s="65" t="str">
        <f t="shared" si="143"/>
        <v/>
      </c>
      <c r="B753" s="65" t="str">
        <f t="shared" si="144"/>
        <v/>
      </c>
      <c r="C753" s="103">
        <v>752</v>
      </c>
      <c r="D753" s="99"/>
      <c r="E753" s="100">
        <f t="shared" si="152"/>
        <v>1</v>
      </c>
      <c r="F753" s="100"/>
      <c r="G753" s="100"/>
      <c r="H753" s="107" t="str">
        <f t="shared" si="147"/>
        <v/>
      </c>
      <c r="I753" s="108" t="str">
        <f>IF(D753="","",VLOOKUP(D753,ENTRANTS!$A$1:$H$1000,2,0))</f>
        <v/>
      </c>
      <c r="J753" s="108" t="str">
        <f>IF(D753="","",VLOOKUP(D753,ENTRANTS!$A$1:$H$1000,3,0))</f>
        <v/>
      </c>
      <c r="K753" s="103" t="str">
        <f>IF(D753="","",LEFT(VLOOKUP(D753,ENTRANTS!$A$1:$H$1000,5,0),1))</f>
        <v/>
      </c>
      <c r="L753" s="103" t="str">
        <f>IF(D753="","",COUNTIF($K$2:K753,K753))</f>
        <v/>
      </c>
      <c r="M753" s="103" t="str">
        <f>IF(D753="","",VLOOKUP(D753,ENTRANTS!$A$1:$H$1000,4,0))</f>
        <v/>
      </c>
      <c r="N753" s="103" t="str">
        <f>IF(D753="","",COUNTIF($M$2:M753,M753))</f>
        <v/>
      </c>
      <c r="O753" s="108" t="str">
        <f>IF(D753="","",VLOOKUP(D753,ENTRANTS!$A$1:$H$1000,6,0))</f>
        <v/>
      </c>
      <c r="P753" s="86" t="str">
        <f t="shared" si="148"/>
        <v/>
      </c>
      <c r="Q753" s="31"/>
      <c r="R753" s="3" t="str">
        <f t="shared" si="149"/>
        <v/>
      </c>
      <c r="S753" s="4" t="str">
        <f>IF(D753="","",COUNTIF($R$2:R753,R753))</f>
        <v/>
      </c>
      <c r="T753" s="5" t="str">
        <f t="shared" si="153"/>
        <v/>
      </c>
      <c r="U753" s="35" t="str">
        <f>IF(AND(S753=4,K753="M",NOT(O753="Unattached")),SUMIF(R$2:R753,R753,L$2:L753),"")</f>
        <v/>
      </c>
      <c r="V753" s="5" t="str">
        <f t="shared" si="154"/>
        <v/>
      </c>
      <c r="W753" s="35" t="str">
        <f>IF(AND(S753=3,K753="F",NOT(O753="Unattached")),SUMIF(R$2:R753,R753,L$2:L753),"")</f>
        <v/>
      </c>
      <c r="X753" s="6" t="str">
        <f t="shared" si="145"/>
        <v/>
      </c>
      <c r="Y753" s="6" t="str">
        <f t="shared" si="150"/>
        <v/>
      </c>
      <c r="Z753" s="33" t="str">
        <f t="shared" si="146"/>
        <v xml:space="preserve"> </v>
      </c>
      <c r="AA753" s="33" t="str">
        <f>IF(K753="M",IF(S753&lt;&gt;4,"",VLOOKUP(CONCATENATE(R753," ",(S753-3)),$Z$2:AD753,5,0)),IF(S753&lt;&gt;3,"",VLOOKUP(CONCATENATE(R753," ",(S753-2)),$Z$2:AD753,5,0)))</f>
        <v/>
      </c>
      <c r="AB753" s="33" t="str">
        <f>IF(K753="M",IF(S753&lt;&gt;4,"",VLOOKUP(CONCATENATE(R753," ",(S753-2)),$Z$2:AD753,5,0)),IF(S753&lt;&gt;3,"",VLOOKUP(CONCATENATE(R753," ",(S753-1)),$Z$2:AD753,5,0)))</f>
        <v/>
      </c>
      <c r="AC753" s="33" t="str">
        <f>IF(K753="M",IF(S753&lt;&gt;4,"",VLOOKUP(CONCATENATE(R753," ",(S753-1)),$Z$2:AD753,5,0)),IF(S753&lt;&gt;3,"",VLOOKUP(CONCATENATE(R753," ",(S753)),$Z$2:AD753,5,0)))</f>
        <v/>
      </c>
      <c r="AD753" s="33" t="str">
        <f t="shared" si="151"/>
        <v/>
      </c>
    </row>
    <row r="754" spans="1:30" x14ac:dyDescent="0.25">
      <c r="A754" s="65" t="str">
        <f t="shared" si="143"/>
        <v/>
      </c>
      <c r="B754" s="65" t="str">
        <f t="shared" si="144"/>
        <v/>
      </c>
      <c r="C754" s="103">
        <v>753</v>
      </c>
      <c r="D754" s="99"/>
      <c r="E754" s="100">
        <f t="shared" si="152"/>
        <v>1</v>
      </c>
      <c r="F754" s="100"/>
      <c r="G754" s="100"/>
      <c r="H754" s="107" t="str">
        <f t="shared" si="147"/>
        <v/>
      </c>
      <c r="I754" s="108" t="str">
        <f>IF(D754="","",VLOOKUP(D754,ENTRANTS!$A$1:$H$1000,2,0))</f>
        <v/>
      </c>
      <c r="J754" s="108" t="str">
        <f>IF(D754="","",VLOOKUP(D754,ENTRANTS!$A$1:$H$1000,3,0))</f>
        <v/>
      </c>
      <c r="K754" s="103" t="str">
        <f>IF(D754="","",LEFT(VLOOKUP(D754,ENTRANTS!$A$1:$H$1000,5,0),1))</f>
        <v/>
      </c>
      <c r="L754" s="103" t="str">
        <f>IF(D754="","",COUNTIF($K$2:K754,K754))</f>
        <v/>
      </c>
      <c r="M754" s="103" t="str">
        <f>IF(D754="","",VLOOKUP(D754,ENTRANTS!$A$1:$H$1000,4,0))</f>
        <v/>
      </c>
      <c r="N754" s="103" t="str">
        <f>IF(D754="","",COUNTIF($M$2:M754,M754))</f>
        <v/>
      </c>
      <c r="O754" s="108" t="str">
        <f>IF(D754="","",VLOOKUP(D754,ENTRANTS!$A$1:$H$1000,6,0))</f>
        <v/>
      </c>
      <c r="P754" s="86" t="str">
        <f t="shared" si="148"/>
        <v/>
      </c>
      <c r="Q754" s="31"/>
      <c r="R754" s="3" t="str">
        <f t="shared" si="149"/>
        <v/>
      </c>
      <c r="S754" s="4" t="str">
        <f>IF(D754="","",COUNTIF($R$2:R754,R754))</f>
        <v/>
      </c>
      <c r="T754" s="5" t="str">
        <f t="shared" si="153"/>
        <v/>
      </c>
      <c r="U754" s="35" t="str">
        <f>IF(AND(S754=4,K754="M",NOT(O754="Unattached")),SUMIF(R$2:R754,R754,L$2:L754),"")</f>
        <v/>
      </c>
      <c r="V754" s="5" t="str">
        <f t="shared" si="154"/>
        <v/>
      </c>
      <c r="W754" s="35" t="str">
        <f>IF(AND(S754=3,K754="F",NOT(O754="Unattached")),SUMIF(R$2:R754,R754,L$2:L754),"")</f>
        <v/>
      </c>
      <c r="X754" s="6" t="str">
        <f t="shared" si="145"/>
        <v/>
      </c>
      <c r="Y754" s="6" t="str">
        <f t="shared" si="150"/>
        <v/>
      </c>
      <c r="Z754" s="33" t="str">
        <f t="shared" si="146"/>
        <v xml:space="preserve"> </v>
      </c>
      <c r="AA754" s="33" t="str">
        <f>IF(K754="M",IF(S754&lt;&gt;4,"",VLOOKUP(CONCATENATE(R754," ",(S754-3)),$Z$2:AD754,5,0)),IF(S754&lt;&gt;3,"",VLOOKUP(CONCATENATE(R754," ",(S754-2)),$Z$2:AD754,5,0)))</f>
        <v/>
      </c>
      <c r="AB754" s="33" t="str">
        <f>IF(K754="M",IF(S754&lt;&gt;4,"",VLOOKUP(CONCATENATE(R754," ",(S754-2)),$Z$2:AD754,5,0)),IF(S754&lt;&gt;3,"",VLOOKUP(CONCATENATE(R754," ",(S754-1)),$Z$2:AD754,5,0)))</f>
        <v/>
      </c>
      <c r="AC754" s="33" t="str">
        <f>IF(K754="M",IF(S754&lt;&gt;4,"",VLOOKUP(CONCATENATE(R754," ",(S754-1)),$Z$2:AD754,5,0)),IF(S754&lt;&gt;3,"",VLOOKUP(CONCATENATE(R754," ",(S754)),$Z$2:AD754,5,0)))</f>
        <v/>
      </c>
      <c r="AD754" s="33" t="str">
        <f t="shared" si="151"/>
        <v/>
      </c>
    </row>
    <row r="755" spans="1:30" x14ac:dyDescent="0.25">
      <c r="A755" s="65" t="str">
        <f t="shared" si="143"/>
        <v/>
      </c>
      <c r="B755" s="65" t="str">
        <f t="shared" si="144"/>
        <v/>
      </c>
      <c r="C755" s="103">
        <v>754</v>
      </c>
      <c r="D755" s="99"/>
      <c r="E755" s="100">
        <f t="shared" si="152"/>
        <v>1</v>
      </c>
      <c r="F755" s="100"/>
      <c r="G755" s="100"/>
      <c r="H755" s="107" t="str">
        <f t="shared" si="147"/>
        <v/>
      </c>
      <c r="I755" s="108" t="str">
        <f>IF(D755="","",VLOOKUP(D755,ENTRANTS!$A$1:$H$1000,2,0))</f>
        <v/>
      </c>
      <c r="J755" s="108" t="str">
        <f>IF(D755="","",VLOOKUP(D755,ENTRANTS!$A$1:$H$1000,3,0))</f>
        <v/>
      </c>
      <c r="K755" s="103" t="str">
        <f>IF(D755="","",LEFT(VLOOKUP(D755,ENTRANTS!$A$1:$H$1000,5,0),1))</f>
        <v/>
      </c>
      <c r="L755" s="103" t="str">
        <f>IF(D755="","",COUNTIF($K$2:K755,K755))</f>
        <v/>
      </c>
      <c r="M755" s="103" t="str">
        <f>IF(D755="","",VLOOKUP(D755,ENTRANTS!$A$1:$H$1000,4,0))</f>
        <v/>
      </c>
      <c r="N755" s="103" t="str">
        <f>IF(D755="","",COUNTIF($M$2:M755,M755))</f>
        <v/>
      </c>
      <c r="O755" s="108" t="str">
        <f>IF(D755="","",VLOOKUP(D755,ENTRANTS!$A$1:$H$1000,6,0))</f>
        <v/>
      </c>
      <c r="P755" s="86" t="str">
        <f t="shared" si="148"/>
        <v/>
      </c>
      <c r="Q755" s="31"/>
      <c r="R755" s="3" t="str">
        <f t="shared" si="149"/>
        <v/>
      </c>
      <c r="S755" s="4" t="str">
        <f>IF(D755="","",COUNTIF($R$2:R755,R755))</f>
        <v/>
      </c>
      <c r="T755" s="5" t="str">
        <f t="shared" si="153"/>
        <v/>
      </c>
      <c r="U755" s="35" t="str">
        <f>IF(AND(S755=4,K755="M",NOT(O755="Unattached")),SUMIF(R$2:R755,R755,L$2:L755),"")</f>
        <v/>
      </c>
      <c r="V755" s="5" t="str">
        <f t="shared" si="154"/>
        <v/>
      </c>
      <c r="W755" s="35" t="str">
        <f>IF(AND(S755=3,K755="F",NOT(O755="Unattached")),SUMIF(R$2:R755,R755,L$2:L755),"")</f>
        <v/>
      </c>
      <c r="X755" s="6" t="str">
        <f t="shared" si="145"/>
        <v/>
      </c>
      <c r="Y755" s="6" t="str">
        <f t="shared" si="150"/>
        <v/>
      </c>
      <c r="Z755" s="33" t="str">
        <f t="shared" si="146"/>
        <v xml:space="preserve"> </v>
      </c>
      <c r="AA755" s="33" t="str">
        <f>IF(K755="M",IF(S755&lt;&gt;4,"",VLOOKUP(CONCATENATE(R755," ",(S755-3)),$Z$2:AD755,5,0)),IF(S755&lt;&gt;3,"",VLOOKUP(CONCATENATE(R755," ",(S755-2)),$Z$2:AD755,5,0)))</f>
        <v/>
      </c>
      <c r="AB755" s="33" t="str">
        <f>IF(K755="M",IF(S755&lt;&gt;4,"",VLOOKUP(CONCATENATE(R755," ",(S755-2)),$Z$2:AD755,5,0)),IF(S755&lt;&gt;3,"",VLOOKUP(CONCATENATE(R755," ",(S755-1)),$Z$2:AD755,5,0)))</f>
        <v/>
      </c>
      <c r="AC755" s="33" t="str">
        <f>IF(K755="M",IF(S755&lt;&gt;4,"",VLOOKUP(CONCATENATE(R755," ",(S755-1)),$Z$2:AD755,5,0)),IF(S755&lt;&gt;3,"",VLOOKUP(CONCATENATE(R755," ",(S755)),$Z$2:AD755,5,0)))</f>
        <v/>
      </c>
      <c r="AD755" s="33" t="str">
        <f t="shared" si="151"/>
        <v/>
      </c>
    </row>
    <row r="756" spans="1:30" x14ac:dyDescent="0.25">
      <c r="A756" s="65" t="str">
        <f t="shared" si="143"/>
        <v/>
      </c>
      <c r="B756" s="65" t="str">
        <f t="shared" si="144"/>
        <v/>
      </c>
      <c r="C756" s="103">
        <v>755</v>
      </c>
      <c r="D756" s="99"/>
      <c r="E756" s="100">
        <f t="shared" si="152"/>
        <v>1</v>
      </c>
      <c r="F756" s="100"/>
      <c r="G756" s="100"/>
      <c r="H756" s="107" t="str">
        <f t="shared" si="147"/>
        <v/>
      </c>
      <c r="I756" s="108" t="str">
        <f>IF(D756="","",VLOOKUP(D756,ENTRANTS!$A$1:$H$1000,2,0))</f>
        <v/>
      </c>
      <c r="J756" s="108" t="str">
        <f>IF(D756="","",VLOOKUP(D756,ENTRANTS!$A$1:$H$1000,3,0))</f>
        <v/>
      </c>
      <c r="K756" s="103" t="str">
        <f>IF(D756="","",LEFT(VLOOKUP(D756,ENTRANTS!$A$1:$H$1000,5,0),1))</f>
        <v/>
      </c>
      <c r="L756" s="103" t="str">
        <f>IF(D756="","",COUNTIF($K$2:K756,K756))</f>
        <v/>
      </c>
      <c r="M756" s="103" t="str">
        <f>IF(D756="","",VLOOKUP(D756,ENTRANTS!$A$1:$H$1000,4,0))</f>
        <v/>
      </c>
      <c r="N756" s="103" t="str">
        <f>IF(D756="","",COUNTIF($M$2:M756,M756))</f>
        <v/>
      </c>
      <c r="O756" s="108" t="str">
        <f>IF(D756="","",VLOOKUP(D756,ENTRANTS!$A$1:$H$1000,6,0))</f>
        <v/>
      </c>
      <c r="P756" s="86" t="str">
        <f t="shared" si="148"/>
        <v/>
      </c>
      <c r="Q756" s="31"/>
      <c r="R756" s="3" t="str">
        <f t="shared" si="149"/>
        <v/>
      </c>
      <c r="S756" s="4" t="str">
        <f>IF(D756="","",COUNTIF($R$2:R756,R756))</f>
        <v/>
      </c>
      <c r="T756" s="5" t="str">
        <f t="shared" si="153"/>
        <v/>
      </c>
      <c r="U756" s="35" t="str">
        <f>IF(AND(S756=4,K756="M",NOT(O756="Unattached")),SUMIF(R$2:R756,R756,L$2:L756),"")</f>
        <v/>
      </c>
      <c r="V756" s="5" t="str">
        <f t="shared" si="154"/>
        <v/>
      </c>
      <c r="W756" s="35" t="str">
        <f>IF(AND(S756=3,K756="F",NOT(O756="Unattached")),SUMIF(R$2:R756,R756,L$2:L756),"")</f>
        <v/>
      </c>
      <c r="X756" s="6" t="str">
        <f t="shared" si="145"/>
        <v/>
      </c>
      <c r="Y756" s="6" t="str">
        <f t="shared" si="150"/>
        <v/>
      </c>
      <c r="Z756" s="33" t="str">
        <f t="shared" si="146"/>
        <v xml:space="preserve"> </v>
      </c>
      <c r="AA756" s="33" t="str">
        <f>IF(K756="M",IF(S756&lt;&gt;4,"",VLOOKUP(CONCATENATE(R756," ",(S756-3)),$Z$2:AD756,5,0)),IF(S756&lt;&gt;3,"",VLOOKUP(CONCATENATE(R756," ",(S756-2)),$Z$2:AD756,5,0)))</f>
        <v/>
      </c>
      <c r="AB756" s="33" t="str">
        <f>IF(K756="M",IF(S756&lt;&gt;4,"",VLOOKUP(CONCATENATE(R756," ",(S756-2)),$Z$2:AD756,5,0)),IF(S756&lt;&gt;3,"",VLOOKUP(CONCATENATE(R756," ",(S756-1)),$Z$2:AD756,5,0)))</f>
        <v/>
      </c>
      <c r="AC756" s="33" t="str">
        <f>IF(K756="M",IF(S756&lt;&gt;4,"",VLOOKUP(CONCATENATE(R756," ",(S756-1)),$Z$2:AD756,5,0)),IF(S756&lt;&gt;3,"",VLOOKUP(CONCATENATE(R756," ",(S756)),$Z$2:AD756,5,0)))</f>
        <v/>
      </c>
      <c r="AD756" s="33" t="str">
        <f t="shared" si="151"/>
        <v/>
      </c>
    </row>
    <row r="757" spans="1:30" x14ac:dyDescent="0.25">
      <c r="A757" s="65" t="str">
        <f t="shared" si="143"/>
        <v/>
      </c>
      <c r="B757" s="65" t="str">
        <f t="shared" si="144"/>
        <v/>
      </c>
      <c r="C757" s="103">
        <v>756</v>
      </c>
      <c r="D757" s="99"/>
      <c r="E757" s="100">
        <f t="shared" si="152"/>
        <v>1</v>
      </c>
      <c r="F757" s="100"/>
      <c r="G757" s="100"/>
      <c r="H757" s="107" t="str">
        <f t="shared" si="147"/>
        <v/>
      </c>
      <c r="I757" s="108" t="str">
        <f>IF(D757="","",VLOOKUP(D757,ENTRANTS!$A$1:$H$1000,2,0))</f>
        <v/>
      </c>
      <c r="J757" s="108" t="str">
        <f>IF(D757="","",VLOOKUP(D757,ENTRANTS!$A$1:$H$1000,3,0))</f>
        <v/>
      </c>
      <c r="K757" s="103" t="str">
        <f>IF(D757="","",LEFT(VLOOKUP(D757,ENTRANTS!$A$1:$H$1000,5,0),1))</f>
        <v/>
      </c>
      <c r="L757" s="103" t="str">
        <f>IF(D757="","",COUNTIF($K$2:K757,K757))</f>
        <v/>
      </c>
      <c r="M757" s="103" t="str">
        <f>IF(D757="","",VLOOKUP(D757,ENTRANTS!$A$1:$H$1000,4,0))</f>
        <v/>
      </c>
      <c r="N757" s="103" t="str">
        <f>IF(D757="","",COUNTIF($M$2:M757,M757))</f>
        <v/>
      </c>
      <c r="O757" s="108" t="str">
        <f>IF(D757="","",VLOOKUP(D757,ENTRANTS!$A$1:$H$1000,6,0))</f>
        <v/>
      </c>
      <c r="P757" s="86" t="str">
        <f t="shared" si="148"/>
        <v/>
      </c>
      <c r="Q757" s="31"/>
      <c r="R757" s="3" t="str">
        <f t="shared" si="149"/>
        <v/>
      </c>
      <c r="S757" s="4" t="str">
        <f>IF(D757="","",COUNTIF($R$2:R757,R757))</f>
        <v/>
      </c>
      <c r="T757" s="5" t="str">
        <f t="shared" si="153"/>
        <v/>
      </c>
      <c r="U757" s="35" t="str">
        <f>IF(AND(S757=4,K757="M",NOT(O757="Unattached")),SUMIF(R$2:R757,R757,L$2:L757),"")</f>
        <v/>
      </c>
      <c r="V757" s="5" t="str">
        <f t="shared" si="154"/>
        <v/>
      </c>
      <c r="W757" s="35" t="str">
        <f>IF(AND(S757=3,K757="F",NOT(O757="Unattached")),SUMIF(R$2:R757,R757,L$2:L757),"")</f>
        <v/>
      </c>
      <c r="X757" s="6" t="str">
        <f t="shared" si="145"/>
        <v/>
      </c>
      <c r="Y757" s="6" t="str">
        <f t="shared" si="150"/>
        <v/>
      </c>
      <c r="Z757" s="33" t="str">
        <f t="shared" si="146"/>
        <v xml:space="preserve"> </v>
      </c>
      <c r="AA757" s="33" t="str">
        <f>IF(K757="M",IF(S757&lt;&gt;4,"",VLOOKUP(CONCATENATE(R757," ",(S757-3)),$Z$2:AD757,5,0)),IF(S757&lt;&gt;3,"",VLOOKUP(CONCATENATE(R757," ",(S757-2)),$Z$2:AD757,5,0)))</f>
        <v/>
      </c>
      <c r="AB757" s="33" t="str">
        <f>IF(K757="M",IF(S757&lt;&gt;4,"",VLOOKUP(CONCATENATE(R757," ",(S757-2)),$Z$2:AD757,5,0)),IF(S757&lt;&gt;3,"",VLOOKUP(CONCATENATE(R757," ",(S757-1)),$Z$2:AD757,5,0)))</f>
        <v/>
      </c>
      <c r="AC757" s="33" t="str">
        <f>IF(K757="M",IF(S757&lt;&gt;4,"",VLOOKUP(CONCATENATE(R757," ",(S757-1)),$Z$2:AD757,5,0)),IF(S757&lt;&gt;3,"",VLOOKUP(CONCATENATE(R757," ",(S757)),$Z$2:AD757,5,0)))</f>
        <v/>
      </c>
      <c r="AD757" s="33" t="str">
        <f t="shared" si="151"/>
        <v/>
      </c>
    </row>
    <row r="758" spans="1:30" x14ac:dyDescent="0.25">
      <c r="A758" s="65" t="str">
        <f t="shared" si="143"/>
        <v/>
      </c>
      <c r="B758" s="65" t="str">
        <f t="shared" si="144"/>
        <v/>
      </c>
      <c r="C758" s="103">
        <v>757</v>
      </c>
      <c r="D758" s="99"/>
      <c r="E758" s="100">
        <f t="shared" si="152"/>
        <v>1</v>
      </c>
      <c r="F758" s="100"/>
      <c r="G758" s="100"/>
      <c r="H758" s="107" t="str">
        <f t="shared" si="147"/>
        <v/>
      </c>
      <c r="I758" s="108" t="str">
        <f>IF(D758="","",VLOOKUP(D758,ENTRANTS!$A$1:$H$1000,2,0))</f>
        <v/>
      </c>
      <c r="J758" s="108" t="str">
        <f>IF(D758="","",VLOOKUP(D758,ENTRANTS!$A$1:$H$1000,3,0))</f>
        <v/>
      </c>
      <c r="K758" s="103" t="str">
        <f>IF(D758="","",LEFT(VLOOKUP(D758,ENTRANTS!$A$1:$H$1000,5,0),1))</f>
        <v/>
      </c>
      <c r="L758" s="103" t="str">
        <f>IF(D758="","",COUNTIF($K$2:K758,K758))</f>
        <v/>
      </c>
      <c r="M758" s="103" t="str">
        <f>IF(D758="","",VLOOKUP(D758,ENTRANTS!$A$1:$H$1000,4,0))</f>
        <v/>
      </c>
      <c r="N758" s="103" t="str">
        <f>IF(D758="","",COUNTIF($M$2:M758,M758))</f>
        <v/>
      </c>
      <c r="O758" s="108" t="str">
        <f>IF(D758="","",VLOOKUP(D758,ENTRANTS!$A$1:$H$1000,6,0))</f>
        <v/>
      </c>
      <c r="P758" s="86" t="str">
        <f t="shared" si="148"/>
        <v/>
      </c>
      <c r="Q758" s="31"/>
      <c r="R758" s="3" t="str">
        <f t="shared" si="149"/>
        <v/>
      </c>
      <c r="S758" s="4" t="str">
        <f>IF(D758="","",COUNTIF($R$2:R758,R758))</f>
        <v/>
      </c>
      <c r="T758" s="5" t="str">
        <f t="shared" si="153"/>
        <v/>
      </c>
      <c r="U758" s="35" t="str">
        <f>IF(AND(S758=4,K758="M",NOT(O758="Unattached")),SUMIF(R$2:R758,R758,L$2:L758),"")</f>
        <v/>
      </c>
      <c r="V758" s="5" t="str">
        <f t="shared" si="154"/>
        <v/>
      </c>
      <c r="W758" s="35" t="str">
        <f>IF(AND(S758=3,K758="F",NOT(O758="Unattached")),SUMIF(R$2:R758,R758,L$2:L758),"")</f>
        <v/>
      </c>
      <c r="X758" s="6" t="str">
        <f t="shared" si="145"/>
        <v/>
      </c>
      <c r="Y758" s="6" t="str">
        <f t="shared" si="150"/>
        <v/>
      </c>
      <c r="Z758" s="33" t="str">
        <f t="shared" si="146"/>
        <v xml:space="preserve"> </v>
      </c>
      <c r="AA758" s="33" t="str">
        <f>IF(K758="M",IF(S758&lt;&gt;4,"",VLOOKUP(CONCATENATE(R758," ",(S758-3)),$Z$2:AD758,5,0)),IF(S758&lt;&gt;3,"",VLOOKUP(CONCATENATE(R758," ",(S758-2)),$Z$2:AD758,5,0)))</f>
        <v/>
      </c>
      <c r="AB758" s="33" t="str">
        <f>IF(K758="M",IF(S758&lt;&gt;4,"",VLOOKUP(CONCATENATE(R758," ",(S758-2)),$Z$2:AD758,5,0)),IF(S758&lt;&gt;3,"",VLOOKUP(CONCATENATE(R758," ",(S758-1)),$Z$2:AD758,5,0)))</f>
        <v/>
      </c>
      <c r="AC758" s="33" t="str">
        <f>IF(K758="M",IF(S758&lt;&gt;4,"",VLOOKUP(CONCATENATE(R758," ",(S758-1)),$Z$2:AD758,5,0)),IF(S758&lt;&gt;3,"",VLOOKUP(CONCATENATE(R758," ",(S758)),$Z$2:AD758,5,0)))</f>
        <v/>
      </c>
      <c r="AD758" s="33" t="str">
        <f t="shared" si="151"/>
        <v/>
      </c>
    </row>
    <row r="759" spans="1:30" x14ac:dyDescent="0.25">
      <c r="A759" s="65" t="str">
        <f t="shared" si="143"/>
        <v/>
      </c>
      <c r="B759" s="65" t="str">
        <f t="shared" si="144"/>
        <v/>
      </c>
      <c r="C759" s="103">
        <v>758</v>
      </c>
      <c r="D759" s="99"/>
      <c r="E759" s="100">
        <f t="shared" si="152"/>
        <v>1</v>
      </c>
      <c r="F759" s="100"/>
      <c r="G759" s="100"/>
      <c r="H759" s="107" t="str">
        <f t="shared" si="147"/>
        <v/>
      </c>
      <c r="I759" s="108" t="str">
        <f>IF(D759="","",VLOOKUP(D759,ENTRANTS!$A$1:$H$1000,2,0))</f>
        <v/>
      </c>
      <c r="J759" s="108" t="str">
        <f>IF(D759="","",VLOOKUP(D759,ENTRANTS!$A$1:$H$1000,3,0))</f>
        <v/>
      </c>
      <c r="K759" s="103" t="str">
        <f>IF(D759="","",LEFT(VLOOKUP(D759,ENTRANTS!$A$1:$H$1000,5,0),1))</f>
        <v/>
      </c>
      <c r="L759" s="103" t="str">
        <f>IF(D759="","",COUNTIF($K$2:K759,K759))</f>
        <v/>
      </c>
      <c r="M759" s="103" t="str">
        <f>IF(D759="","",VLOOKUP(D759,ENTRANTS!$A$1:$H$1000,4,0))</f>
        <v/>
      </c>
      <c r="N759" s="103" t="str">
        <f>IF(D759="","",COUNTIF($M$2:M759,M759))</f>
        <v/>
      </c>
      <c r="O759" s="108" t="str">
        <f>IF(D759="","",VLOOKUP(D759,ENTRANTS!$A$1:$H$1000,6,0))</f>
        <v/>
      </c>
      <c r="P759" s="86" t="str">
        <f t="shared" si="148"/>
        <v/>
      </c>
      <c r="Q759" s="31"/>
      <c r="R759" s="3" t="str">
        <f t="shared" si="149"/>
        <v/>
      </c>
      <c r="S759" s="4" t="str">
        <f>IF(D759="","",COUNTIF($R$2:R759,R759))</f>
        <v/>
      </c>
      <c r="T759" s="5" t="str">
        <f t="shared" si="153"/>
        <v/>
      </c>
      <c r="U759" s="35" t="str">
        <f>IF(AND(S759=4,K759="M",NOT(O759="Unattached")),SUMIF(R$2:R759,R759,L$2:L759),"")</f>
        <v/>
      </c>
      <c r="V759" s="5" t="str">
        <f t="shared" si="154"/>
        <v/>
      </c>
      <c r="W759" s="35" t="str">
        <f>IF(AND(S759=3,K759="F",NOT(O759="Unattached")),SUMIF(R$2:R759,R759,L$2:L759),"")</f>
        <v/>
      </c>
      <c r="X759" s="6" t="str">
        <f t="shared" si="145"/>
        <v/>
      </c>
      <c r="Y759" s="6" t="str">
        <f t="shared" si="150"/>
        <v/>
      </c>
      <c r="Z759" s="33" t="str">
        <f t="shared" si="146"/>
        <v xml:space="preserve"> </v>
      </c>
      <c r="AA759" s="33" t="str">
        <f>IF(K759="M",IF(S759&lt;&gt;4,"",VLOOKUP(CONCATENATE(R759," ",(S759-3)),$Z$2:AD759,5,0)),IF(S759&lt;&gt;3,"",VLOOKUP(CONCATENATE(R759," ",(S759-2)),$Z$2:AD759,5,0)))</f>
        <v/>
      </c>
      <c r="AB759" s="33" t="str">
        <f>IF(K759="M",IF(S759&lt;&gt;4,"",VLOOKUP(CONCATENATE(R759," ",(S759-2)),$Z$2:AD759,5,0)),IF(S759&lt;&gt;3,"",VLOOKUP(CONCATENATE(R759," ",(S759-1)),$Z$2:AD759,5,0)))</f>
        <v/>
      </c>
      <c r="AC759" s="33" t="str">
        <f>IF(K759="M",IF(S759&lt;&gt;4,"",VLOOKUP(CONCATENATE(R759," ",(S759-1)),$Z$2:AD759,5,0)),IF(S759&lt;&gt;3,"",VLOOKUP(CONCATENATE(R759," ",(S759)),$Z$2:AD759,5,0)))</f>
        <v/>
      </c>
      <c r="AD759" s="33" t="str">
        <f t="shared" si="151"/>
        <v/>
      </c>
    </row>
    <row r="760" spans="1:30" x14ac:dyDescent="0.25">
      <c r="A760" s="65" t="str">
        <f t="shared" si="143"/>
        <v/>
      </c>
      <c r="B760" s="65" t="str">
        <f t="shared" si="144"/>
        <v/>
      </c>
      <c r="C760" s="103">
        <v>759</v>
      </c>
      <c r="D760" s="99"/>
      <c r="E760" s="100">
        <f t="shared" si="152"/>
        <v>1</v>
      </c>
      <c r="F760" s="100"/>
      <c r="G760" s="100"/>
      <c r="H760" s="107" t="str">
        <f t="shared" si="147"/>
        <v/>
      </c>
      <c r="I760" s="108" t="str">
        <f>IF(D760="","",VLOOKUP(D760,ENTRANTS!$A$1:$H$1000,2,0))</f>
        <v/>
      </c>
      <c r="J760" s="108" t="str">
        <f>IF(D760="","",VLOOKUP(D760,ENTRANTS!$A$1:$H$1000,3,0))</f>
        <v/>
      </c>
      <c r="K760" s="103" t="str">
        <f>IF(D760="","",LEFT(VLOOKUP(D760,ENTRANTS!$A$1:$H$1000,5,0),1))</f>
        <v/>
      </c>
      <c r="L760" s="103" t="str">
        <f>IF(D760="","",COUNTIF($K$2:K760,K760))</f>
        <v/>
      </c>
      <c r="M760" s="103" t="str">
        <f>IF(D760="","",VLOOKUP(D760,ENTRANTS!$A$1:$H$1000,4,0))</f>
        <v/>
      </c>
      <c r="N760" s="103" t="str">
        <f>IF(D760="","",COUNTIF($M$2:M760,M760))</f>
        <v/>
      </c>
      <c r="O760" s="108" t="str">
        <f>IF(D760="","",VLOOKUP(D760,ENTRANTS!$A$1:$H$1000,6,0))</f>
        <v/>
      </c>
      <c r="P760" s="86" t="str">
        <f t="shared" si="148"/>
        <v/>
      </c>
      <c r="Q760" s="31"/>
      <c r="R760" s="3" t="str">
        <f t="shared" si="149"/>
        <v/>
      </c>
      <c r="S760" s="4" t="str">
        <f>IF(D760="","",COUNTIF($R$2:R760,R760))</f>
        <v/>
      </c>
      <c r="T760" s="5" t="str">
        <f t="shared" si="153"/>
        <v/>
      </c>
      <c r="U760" s="35" t="str">
        <f>IF(AND(S760=4,K760="M",NOT(O760="Unattached")),SUMIF(R$2:R760,R760,L$2:L760),"")</f>
        <v/>
      </c>
      <c r="V760" s="5" t="str">
        <f t="shared" si="154"/>
        <v/>
      </c>
      <c r="W760" s="35" t="str">
        <f>IF(AND(S760=3,K760="F",NOT(O760="Unattached")),SUMIF(R$2:R760,R760,L$2:L760),"")</f>
        <v/>
      </c>
      <c r="X760" s="6" t="str">
        <f t="shared" si="145"/>
        <v/>
      </c>
      <c r="Y760" s="6" t="str">
        <f t="shared" si="150"/>
        <v/>
      </c>
      <c r="Z760" s="33" t="str">
        <f t="shared" si="146"/>
        <v xml:space="preserve"> </v>
      </c>
      <c r="AA760" s="33" t="str">
        <f>IF(K760="M",IF(S760&lt;&gt;4,"",VLOOKUP(CONCATENATE(R760," ",(S760-3)),$Z$2:AD760,5,0)),IF(S760&lt;&gt;3,"",VLOOKUP(CONCATENATE(R760," ",(S760-2)),$Z$2:AD760,5,0)))</f>
        <v/>
      </c>
      <c r="AB760" s="33" t="str">
        <f>IF(K760="M",IF(S760&lt;&gt;4,"",VLOOKUP(CONCATENATE(R760," ",(S760-2)),$Z$2:AD760,5,0)),IF(S760&lt;&gt;3,"",VLOOKUP(CONCATENATE(R760," ",(S760-1)),$Z$2:AD760,5,0)))</f>
        <v/>
      </c>
      <c r="AC760" s="33" t="str">
        <f>IF(K760="M",IF(S760&lt;&gt;4,"",VLOOKUP(CONCATENATE(R760," ",(S760-1)),$Z$2:AD760,5,0)),IF(S760&lt;&gt;3,"",VLOOKUP(CONCATENATE(R760," ",(S760)),$Z$2:AD760,5,0)))</f>
        <v/>
      </c>
      <c r="AD760" s="33" t="str">
        <f t="shared" si="151"/>
        <v/>
      </c>
    </row>
    <row r="761" spans="1:30" x14ac:dyDescent="0.25">
      <c r="A761" s="65" t="str">
        <f t="shared" si="143"/>
        <v/>
      </c>
      <c r="B761" s="65" t="str">
        <f t="shared" si="144"/>
        <v/>
      </c>
      <c r="C761" s="103">
        <v>760</v>
      </c>
      <c r="D761" s="99"/>
      <c r="E761" s="100">
        <f t="shared" si="152"/>
        <v>1</v>
      </c>
      <c r="F761" s="100"/>
      <c r="G761" s="100"/>
      <c r="H761" s="107" t="str">
        <f t="shared" si="147"/>
        <v/>
      </c>
      <c r="I761" s="108" t="str">
        <f>IF(D761="","",VLOOKUP(D761,ENTRANTS!$A$1:$H$1000,2,0))</f>
        <v/>
      </c>
      <c r="J761" s="108" t="str">
        <f>IF(D761="","",VLOOKUP(D761,ENTRANTS!$A$1:$H$1000,3,0))</f>
        <v/>
      </c>
      <c r="K761" s="103" t="str">
        <f>IF(D761="","",LEFT(VLOOKUP(D761,ENTRANTS!$A$1:$H$1000,5,0),1))</f>
        <v/>
      </c>
      <c r="L761" s="103" t="str">
        <f>IF(D761="","",COUNTIF($K$2:K761,K761))</f>
        <v/>
      </c>
      <c r="M761" s="103" t="str">
        <f>IF(D761="","",VLOOKUP(D761,ENTRANTS!$A$1:$H$1000,4,0))</f>
        <v/>
      </c>
      <c r="N761" s="103" t="str">
        <f>IF(D761="","",COUNTIF($M$2:M761,M761))</f>
        <v/>
      </c>
      <c r="O761" s="108" t="str">
        <f>IF(D761="","",VLOOKUP(D761,ENTRANTS!$A$1:$H$1000,6,0))</f>
        <v/>
      </c>
      <c r="P761" s="86" t="str">
        <f t="shared" si="148"/>
        <v/>
      </c>
      <c r="Q761" s="31"/>
      <c r="R761" s="3" t="str">
        <f t="shared" si="149"/>
        <v/>
      </c>
      <c r="S761" s="4" t="str">
        <f>IF(D761="","",COUNTIF($R$2:R761,R761))</f>
        <v/>
      </c>
      <c r="T761" s="5" t="str">
        <f t="shared" si="153"/>
        <v/>
      </c>
      <c r="U761" s="35" t="str">
        <f>IF(AND(S761=4,K761="M",NOT(O761="Unattached")),SUMIF(R$2:R761,R761,L$2:L761),"")</f>
        <v/>
      </c>
      <c r="V761" s="5" t="str">
        <f t="shared" si="154"/>
        <v/>
      </c>
      <c r="W761" s="35" t="str">
        <f>IF(AND(S761=3,K761="F",NOT(O761="Unattached")),SUMIF(R$2:R761,R761,L$2:L761),"")</f>
        <v/>
      </c>
      <c r="X761" s="6" t="str">
        <f t="shared" si="145"/>
        <v/>
      </c>
      <c r="Y761" s="6" t="str">
        <f t="shared" si="150"/>
        <v/>
      </c>
      <c r="Z761" s="33" t="str">
        <f t="shared" si="146"/>
        <v xml:space="preserve"> </v>
      </c>
      <c r="AA761" s="33" t="str">
        <f>IF(K761="M",IF(S761&lt;&gt;4,"",VLOOKUP(CONCATENATE(R761," ",(S761-3)),$Z$2:AD761,5,0)),IF(S761&lt;&gt;3,"",VLOOKUP(CONCATENATE(R761," ",(S761-2)),$Z$2:AD761,5,0)))</f>
        <v/>
      </c>
      <c r="AB761" s="33" t="str">
        <f>IF(K761="M",IF(S761&lt;&gt;4,"",VLOOKUP(CONCATENATE(R761," ",(S761-2)),$Z$2:AD761,5,0)),IF(S761&lt;&gt;3,"",VLOOKUP(CONCATENATE(R761," ",(S761-1)),$Z$2:AD761,5,0)))</f>
        <v/>
      </c>
      <c r="AC761" s="33" t="str">
        <f>IF(K761="M",IF(S761&lt;&gt;4,"",VLOOKUP(CONCATENATE(R761," ",(S761-1)),$Z$2:AD761,5,0)),IF(S761&lt;&gt;3,"",VLOOKUP(CONCATENATE(R761," ",(S761)),$Z$2:AD761,5,0)))</f>
        <v/>
      </c>
      <c r="AD761" s="33" t="str">
        <f t="shared" si="151"/>
        <v/>
      </c>
    </row>
    <row r="762" spans="1:30" x14ac:dyDescent="0.25">
      <c r="A762" s="65" t="str">
        <f t="shared" si="143"/>
        <v/>
      </c>
      <c r="B762" s="65" t="str">
        <f t="shared" si="144"/>
        <v/>
      </c>
      <c r="C762" s="103">
        <v>761</v>
      </c>
      <c r="D762" s="99"/>
      <c r="E762" s="100">
        <f t="shared" si="152"/>
        <v>1</v>
      </c>
      <c r="F762" s="100"/>
      <c r="G762" s="100"/>
      <c r="H762" s="107" t="str">
        <f t="shared" si="147"/>
        <v/>
      </c>
      <c r="I762" s="108" t="str">
        <f>IF(D762="","",VLOOKUP(D762,ENTRANTS!$A$1:$H$1000,2,0))</f>
        <v/>
      </c>
      <c r="J762" s="108" t="str">
        <f>IF(D762="","",VLOOKUP(D762,ENTRANTS!$A$1:$H$1000,3,0))</f>
        <v/>
      </c>
      <c r="K762" s="103" t="str">
        <f>IF(D762="","",LEFT(VLOOKUP(D762,ENTRANTS!$A$1:$H$1000,5,0),1))</f>
        <v/>
      </c>
      <c r="L762" s="103" t="str">
        <f>IF(D762="","",COUNTIF($K$2:K762,K762))</f>
        <v/>
      </c>
      <c r="M762" s="103" t="str">
        <f>IF(D762="","",VLOOKUP(D762,ENTRANTS!$A$1:$H$1000,4,0))</f>
        <v/>
      </c>
      <c r="N762" s="103" t="str">
        <f>IF(D762="","",COUNTIF($M$2:M762,M762))</f>
        <v/>
      </c>
      <c r="O762" s="108" t="str">
        <f>IF(D762="","",VLOOKUP(D762,ENTRANTS!$A$1:$H$1000,6,0))</f>
        <v/>
      </c>
      <c r="P762" s="86" t="str">
        <f t="shared" si="148"/>
        <v/>
      </c>
      <c r="Q762" s="31"/>
      <c r="R762" s="3" t="str">
        <f t="shared" si="149"/>
        <v/>
      </c>
      <c r="S762" s="4" t="str">
        <f>IF(D762="","",COUNTIF($R$2:R762,R762))</f>
        <v/>
      </c>
      <c r="T762" s="5" t="str">
        <f t="shared" si="153"/>
        <v/>
      </c>
      <c r="U762" s="35" t="str">
        <f>IF(AND(S762=4,K762="M",NOT(O762="Unattached")),SUMIF(R$2:R762,R762,L$2:L762),"")</f>
        <v/>
      </c>
      <c r="V762" s="5" t="str">
        <f t="shared" si="154"/>
        <v/>
      </c>
      <c r="W762" s="35" t="str">
        <f>IF(AND(S762=3,K762="F",NOT(O762="Unattached")),SUMIF(R$2:R762,R762,L$2:L762),"")</f>
        <v/>
      </c>
      <c r="X762" s="6" t="str">
        <f t="shared" si="145"/>
        <v/>
      </c>
      <c r="Y762" s="6" t="str">
        <f t="shared" si="150"/>
        <v/>
      </c>
      <c r="Z762" s="33" t="str">
        <f t="shared" si="146"/>
        <v xml:space="preserve"> </v>
      </c>
      <c r="AA762" s="33" t="str">
        <f>IF(K762="M",IF(S762&lt;&gt;4,"",VLOOKUP(CONCATENATE(R762," ",(S762-3)),$Z$2:AD762,5,0)),IF(S762&lt;&gt;3,"",VLOOKUP(CONCATENATE(R762," ",(S762-2)),$Z$2:AD762,5,0)))</f>
        <v/>
      </c>
      <c r="AB762" s="33" t="str">
        <f>IF(K762="M",IF(S762&lt;&gt;4,"",VLOOKUP(CONCATENATE(R762," ",(S762-2)),$Z$2:AD762,5,0)),IF(S762&lt;&gt;3,"",VLOOKUP(CONCATENATE(R762," ",(S762-1)),$Z$2:AD762,5,0)))</f>
        <v/>
      </c>
      <c r="AC762" s="33" t="str">
        <f>IF(K762="M",IF(S762&lt;&gt;4,"",VLOOKUP(CONCATENATE(R762," ",(S762-1)),$Z$2:AD762,5,0)),IF(S762&lt;&gt;3,"",VLOOKUP(CONCATENATE(R762," ",(S762)),$Z$2:AD762,5,0)))</f>
        <v/>
      </c>
      <c r="AD762" s="33" t="str">
        <f t="shared" si="151"/>
        <v/>
      </c>
    </row>
    <row r="763" spans="1:30" x14ac:dyDescent="0.25">
      <c r="A763" s="65" t="str">
        <f t="shared" si="143"/>
        <v/>
      </c>
      <c r="B763" s="65" t="str">
        <f t="shared" si="144"/>
        <v/>
      </c>
      <c r="C763" s="103">
        <v>762</v>
      </c>
      <c r="D763" s="99"/>
      <c r="E763" s="100">
        <f t="shared" si="152"/>
        <v>1</v>
      </c>
      <c r="F763" s="100"/>
      <c r="G763" s="100"/>
      <c r="H763" s="107" t="str">
        <f t="shared" si="147"/>
        <v/>
      </c>
      <c r="I763" s="108" t="str">
        <f>IF(D763="","",VLOOKUP(D763,ENTRANTS!$A$1:$H$1000,2,0))</f>
        <v/>
      </c>
      <c r="J763" s="108" t="str">
        <f>IF(D763="","",VLOOKUP(D763,ENTRANTS!$A$1:$H$1000,3,0))</f>
        <v/>
      </c>
      <c r="K763" s="103" t="str">
        <f>IF(D763="","",LEFT(VLOOKUP(D763,ENTRANTS!$A$1:$H$1000,5,0),1))</f>
        <v/>
      </c>
      <c r="L763" s="103" t="str">
        <f>IF(D763="","",COUNTIF($K$2:K763,K763))</f>
        <v/>
      </c>
      <c r="M763" s="103" t="str">
        <f>IF(D763="","",VLOOKUP(D763,ENTRANTS!$A$1:$H$1000,4,0))</f>
        <v/>
      </c>
      <c r="N763" s="103" t="str">
        <f>IF(D763="","",COUNTIF($M$2:M763,M763))</f>
        <v/>
      </c>
      <c r="O763" s="108" t="str">
        <f>IF(D763="","",VLOOKUP(D763,ENTRANTS!$A$1:$H$1000,6,0))</f>
        <v/>
      </c>
      <c r="P763" s="86" t="str">
        <f t="shared" si="148"/>
        <v/>
      </c>
      <c r="Q763" s="31"/>
      <c r="R763" s="3" t="str">
        <f t="shared" si="149"/>
        <v/>
      </c>
      <c r="S763" s="4" t="str">
        <f>IF(D763="","",COUNTIF($R$2:R763,R763))</f>
        <v/>
      </c>
      <c r="T763" s="5" t="str">
        <f t="shared" si="153"/>
        <v/>
      </c>
      <c r="U763" s="35" t="str">
        <f>IF(AND(S763=4,K763="M",NOT(O763="Unattached")),SUMIF(R$2:R763,R763,L$2:L763),"")</f>
        <v/>
      </c>
      <c r="V763" s="5" t="str">
        <f t="shared" si="154"/>
        <v/>
      </c>
      <c r="W763" s="35" t="str">
        <f>IF(AND(S763=3,K763="F",NOT(O763="Unattached")),SUMIF(R$2:R763,R763,L$2:L763),"")</f>
        <v/>
      </c>
      <c r="X763" s="6" t="str">
        <f t="shared" si="145"/>
        <v/>
      </c>
      <c r="Y763" s="6" t="str">
        <f t="shared" si="150"/>
        <v/>
      </c>
      <c r="Z763" s="33" t="str">
        <f t="shared" si="146"/>
        <v xml:space="preserve"> </v>
      </c>
      <c r="AA763" s="33" t="str">
        <f>IF(K763="M",IF(S763&lt;&gt;4,"",VLOOKUP(CONCATENATE(R763," ",(S763-3)),$Z$2:AD763,5,0)),IF(S763&lt;&gt;3,"",VLOOKUP(CONCATENATE(R763," ",(S763-2)),$Z$2:AD763,5,0)))</f>
        <v/>
      </c>
      <c r="AB763" s="33" t="str">
        <f>IF(K763="M",IF(S763&lt;&gt;4,"",VLOOKUP(CONCATENATE(R763," ",(S763-2)),$Z$2:AD763,5,0)),IF(S763&lt;&gt;3,"",VLOOKUP(CONCATENATE(R763," ",(S763-1)),$Z$2:AD763,5,0)))</f>
        <v/>
      </c>
      <c r="AC763" s="33" t="str">
        <f>IF(K763="M",IF(S763&lt;&gt;4,"",VLOOKUP(CONCATENATE(R763," ",(S763-1)),$Z$2:AD763,5,0)),IF(S763&lt;&gt;3,"",VLOOKUP(CONCATENATE(R763," ",(S763)),$Z$2:AD763,5,0)))</f>
        <v/>
      </c>
      <c r="AD763" s="33" t="str">
        <f t="shared" si="151"/>
        <v/>
      </c>
    </row>
    <row r="764" spans="1:30" x14ac:dyDescent="0.25">
      <c r="A764" s="65" t="str">
        <f t="shared" si="143"/>
        <v/>
      </c>
      <c r="B764" s="65" t="str">
        <f t="shared" si="144"/>
        <v/>
      </c>
      <c r="C764" s="103">
        <v>763</v>
      </c>
      <c r="D764" s="99"/>
      <c r="E764" s="100">
        <f t="shared" si="152"/>
        <v>1</v>
      </c>
      <c r="F764" s="100"/>
      <c r="G764" s="100"/>
      <c r="H764" s="107" t="str">
        <f t="shared" si="147"/>
        <v/>
      </c>
      <c r="I764" s="108" t="str">
        <f>IF(D764="","",VLOOKUP(D764,ENTRANTS!$A$1:$H$1000,2,0))</f>
        <v/>
      </c>
      <c r="J764" s="108" t="str">
        <f>IF(D764="","",VLOOKUP(D764,ENTRANTS!$A$1:$H$1000,3,0))</f>
        <v/>
      </c>
      <c r="K764" s="103" t="str">
        <f>IF(D764="","",LEFT(VLOOKUP(D764,ENTRANTS!$A$1:$H$1000,5,0),1))</f>
        <v/>
      </c>
      <c r="L764" s="103" t="str">
        <f>IF(D764="","",COUNTIF($K$2:K764,K764))</f>
        <v/>
      </c>
      <c r="M764" s="103" t="str">
        <f>IF(D764="","",VLOOKUP(D764,ENTRANTS!$A$1:$H$1000,4,0))</f>
        <v/>
      </c>
      <c r="N764" s="103" t="str">
        <f>IF(D764="","",COUNTIF($M$2:M764,M764))</f>
        <v/>
      </c>
      <c r="O764" s="108" t="str">
        <f>IF(D764="","",VLOOKUP(D764,ENTRANTS!$A$1:$H$1000,6,0))</f>
        <v/>
      </c>
      <c r="P764" s="86" t="str">
        <f t="shared" si="148"/>
        <v/>
      </c>
      <c r="Q764" s="31"/>
      <c r="R764" s="3" t="str">
        <f t="shared" si="149"/>
        <v/>
      </c>
      <c r="S764" s="4" t="str">
        <f>IF(D764="","",COUNTIF($R$2:R764,R764))</f>
        <v/>
      </c>
      <c r="T764" s="5" t="str">
        <f t="shared" si="153"/>
        <v/>
      </c>
      <c r="U764" s="35" t="str">
        <f>IF(AND(S764=4,K764="M",NOT(O764="Unattached")),SUMIF(R$2:R764,R764,L$2:L764),"")</f>
        <v/>
      </c>
      <c r="V764" s="5" t="str">
        <f t="shared" si="154"/>
        <v/>
      </c>
      <c r="W764" s="35" t="str">
        <f>IF(AND(S764=3,K764="F",NOT(O764="Unattached")),SUMIF(R$2:R764,R764,L$2:L764),"")</f>
        <v/>
      </c>
      <c r="X764" s="6" t="str">
        <f t="shared" si="145"/>
        <v/>
      </c>
      <c r="Y764" s="6" t="str">
        <f t="shared" si="150"/>
        <v/>
      </c>
      <c r="Z764" s="33" t="str">
        <f t="shared" si="146"/>
        <v xml:space="preserve"> </v>
      </c>
      <c r="AA764" s="33" t="str">
        <f>IF(K764="M",IF(S764&lt;&gt;4,"",VLOOKUP(CONCATENATE(R764," ",(S764-3)),$Z$2:AD764,5,0)),IF(S764&lt;&gt;3,"",VLOOKUP(CONCATENATE(R764," ",(S764-2)),$Z$2:AD764,5,0)))</f>
        <v/>
      </c>
      <c r="AB764" s="33" t="str">
        <f>IF(K764="M",IF(S764&lt;&gt;4,"",VLOOKUP(CONCATENATE(R764," ",(S764-2)),$Z$2:AD764,5,0)),IF(S764&lt;&gt;3,"",VLOOKUP(CONCATENATE(R764," ",(S764-1)),$Z$2:AD764,5,0)))</f>
        <v/>
      </c>
      <c r="AC764" s="33" t="str">
        <f>IF(K764="M",IF(S764&lt;&gt;4,"",VLOOKUP(CONCATENATE(R764," ",(S764-1)),$Z$2:AD764,5,0)),IF(S764&lt;&gt;3,"",VLOOKUP(CONCATENATE(R764," ",(S764)),$Z$2:AD764,5,0)))</f>
        <v/>
      </c>
      <c r="AD764" s="33" t="str">
        <f t="shared" si="151"/>
        <v/>
      </c>
    </row>
    <row r="765" spans="1:30" x14ac:dyDescent="0.25">
      <c r="A765" s="65" t="str">
        <f t="shared" si="143"/>
        <v/>
      </c>
      <c r="B765" s="65" t="str">
        <f t="shared" si="144"/>
        <v/>
      </c>
      <c r="C765" s="103">
        <v>764</v>
      </c>
      <c r="D765" s="99"/>
      <c r="E765" s="100">
        <f t="shared" si="152"/>
        <v>1</v>
      </c>
      <c r="F765" s="100"/>
      <c r="G765" s="100"/>
      <c r="H765" s="107" t="str">
        <f t="shared" si="147"/>
        <v/>
      </c>
      <c r="I765" s="108" t="str">
        <f>IF(D765="","",VLOOKUP(D765,ENTRANTS!$A$1:$H$1000,2,0))</f>
        <v/>
      </c>
      <c r="J765" s="108" t="str">
        <f>IF(D765="","",VLOOKUP(D765,ENTRANTS!$A$1:$H$1000,3,0))</f>
        <v/>
      </c>
      <c r="K765" s="103" t="str">
        <f>IF(D765="","",LEFT(VLOOKUP(D765,ENTRANTS!$A$1:$H$1000,5,0),1))</f>
        <v/>
      </c>
      <c r="L765" s="103" t="str">
        <f>IF(D765="","",COUNTIF($K$2:K765,K765))</f>
        <v/>
      </c>
      <c r="M765" s="103" t="str">
        <f>IF(D765="","",VLOOKUP(D765,ENTRANTS!$A$1:$H$1000,4,0))</f>
        <v/>
      </c>
      <c r="N765" s="103" t="str">
        <f>IF(D765="","",COUNTIF($M$2:M765,M765))</f>
        <v/>
      </c>
      <c r="O765" s="108" t="str">
        <f>IF(D765="","",VLOOKUP(D765,ENTRANTS!$A$1:$H$1000,6,0))</f>
        <v/>
      </c>
      <c r="P765" s="86" t="str">
        <f t="shared" si="148"/>
        <v/>
      </c>
      <c r="Q765" s="31"/>
      <c r="R765" s="3" t="str">
        <f t="shared" si="149"/>
        <v/>
      </c>
      <c r="S765" s="4" t="str">
        <f>IF(D765="","",COUNTIF($R$2:R765,R765))</f>
        <v/>
      </c>
      <c r="T765" s="5" t="str">
        <f t="shared" si="153"/>
        <v/>
      </c>
      <c r="U765" s="35" t="str">
        <f>IF(AND(S765=4,K765="M",NOT(O765="Unattached")),SUMIF(R$2:R765,R765,L$2:L765),"")</f>
        <v/>
      </c>
      <c r="V765" s="5" t="str">
        <f t="shared" si="154"/>
        <v/>
      </c>
      <c r="W765" s="35" t="str">
        <f>IF(AND(S765=3,K765="F",NOT(O765="Unattached")),SUMIF(R$2:R765,R765,L$2:L765),"")</f>
        <v/>
      </c>
      <c r="X765" s="6" t="str">
        <f t="shared" si="145"/>
        <v/>
      </c>
      <c r="Y765" s="6" t="str">
        <f t="shared" si="150"/>
        <v/>
      </c>
      <c r="Z765" s="33" t="str">
        <f t="shared" si="146"/>
        <v xml:space="preserve"> </v>
      </c>
      <c r="AA765" s="33" t="str">
        <f>IF(K765="M",IF(S765&lt;&gt;4,"",VLOOKUP(CONCATENATE(R765," ",(S765-3)),$Z$2:AD765,5,0)),IF(S765&lt;&gt;3,"",VLOOKUP(CONCATENATE(R765," ",(S765-2)),$Z$2:AD765,5,0)))</f>
        <v/>
      </c>
      <c r="AB765" s="33" t="str">
        <f>IF(K765="M",IF(S765&lt;&gt;4,"",VLOOKUP(CONCATENATE(R765," ",(S765-2)),$Z$2:AD765,5,0)),IF(S765&lt;&gt;3,"",VLOOKUP(CONCATENATE(R765," ",(S765-1)),$Z$2:AD765,5,0)))</f>
        <v/>
      </c>
      <c r="AC765" s="33" t="str">
        <f>IF(K765="M",IF(S765&lt;&gt;4,"",VLOOKUP(CONCATENATE(R765," ",(S765-1)),$Z$2:AD765,5,0)),IF(S765&lt;&gt;3,"",VLOOKUP(CONCATENATE(R765," ",(S765)),$Z$2:AD765,5,0)))</f>
        <v/>
      </c>
      <c r="AD765" s="33" t="str">
        <f t="shared" si="151"/>
        <v/>
      </c>
    </row>
    <row r="766" spans="1:30" x14ac:dyDescent="0.25">
      <c r="A766" s="65" t="str">
        <f t="shared" si="143"/>
        <v/>
      </c>
      <c r="B766" s="65" t="str">
        <f t="shared" si="144"/>
        <v/>
      </c>
      <c r="C766" s="103">
        <v>765</v>
      </c>
      <c r="D766" s="99"/>
      <c r="E766" s="100">
        <f t="shared" si="152"/>
        <v>1</v>
      </c>
      <c r="F766" s="100"/>
      <c r="G766" s="100"/>
      <c r="H766" s="107" t="str">
        <f t="shared" si="147"/>
        <v/>
      </c>
      <c r="I766" s="108" t="str">
        <f>IF(D766="","",VLOOKUP(D766,ENTRANTS!$A$1:$H$1000,2,0))</f>
        <v/>
      </c>
      <c r="J766" s="108" t="str">
        <f>IF(D766="","",VLOOKUP(D766,ENTRANTS!$A$1:$H$1000,3,0))</f>
        <v/>
      </c>
      <c r="K766" s="103" t="str">
        <f>IF(D766="","",LEFT(VLOOKUP(D766,ENTRANTS!$A$1:$H$1000,5,0),1))</f>
        <v/>
      </c>
      <c r="L766" s="103" t="str">
        <f>IF(D766="","",COUNTIF($K$2:K766,K766))</f>
        <v/>
      </c>
      <c r="M766" s="103" t="str">
        <f>IF(D766="","",VLOOKUP(D766,ENTRANTS!$A$1:$H$1000,4,0))</f>
        <v/>
      </c>
      <c r="N766" s="103" t="str">
        <f>IF(D766="","",COUNTIF($M$2:M766,M766))</f>
        <v/>
      </c>
      <c r="O766" s="108" t="str">
        <f>IF(D766="","",VLOOKUP(D766,ENTRANTS!$A$1:$H$1000,6,0))</f>
        <v/>
      </c>
      <c r="P766" s="86" t="str">
        <f t="shared" si="148"/>
        <v/>
      </c>
      <c r="Q766" s="31"/>
      <c r="R766" s="3" t="str">
        <f t="shared" si="149"/>
        <v/>
      </c>
      <c r="S766" s="4" t="str">
        <f>IF(D766="","",COUNTIF($R$2:R766,R766))</f>
        <v/>
      </c>
      <c r="T766" s="5" t="str">
        <f t="shared" si="153"/>
        <v/>
      </c>
      <c r="U766" s="35" t="str">
        <f>IF(AND(S766=4,K766="M",NOT(O766="Unattached")),SUMIF(R$2:R766,R766,L$2:L766),"")</f>
        <v/>
      </c>
      <c r="V766" s="5" t="str">
        <f t="shared" si="154"/>
        <v/>
      </c>
      <c r="W766" s="35" t="str">
        <f>IF(AND(S766=3,K766="F",NOT(O766="Unattached")),SUMIF(R$2:R766,R766,L$2:L766),"")</f>
        <v/>
      </c>
      <c r="X766" s="6" t="str">
        <f t="shared" si="145"/>
        <v/>
      </c>
      <c r="Y766" s="6" t="str">
        <f t="shared" si="150"/>
        <v/>
      </c>
      <c r="Z766" s="33" t="str">
        <f t="shared" si="146"/>
        <v xml:space="preserve"> </v>
      </c>
      <c r="AA766" s="33" t="str">
        <f>IF(K766="M",IF(S766&lt;&gt;4,"",VLOOKUP(CONCATENATE(R766," ",(S766-3)),$Z$2:AD766,5,0)),IF(S766&lt;&gt;3,"",VLOOKUP(CONCATENATE(R766," ",(S766-2)),$Z$2:AD766,5,0)))</f>
        <v/>
      </c>
      <c r="AB766" s="33" t="str">
        <f>IF(K766="M",IF(S766&lt;&gt;4,"",VLOOKUP(CONCATENATE(R766," ",(S766-2)),$Z$2:AD766,5,0)),IF(S766&lt;&gt;3,"",VLOOKUP(CONCATENATE(R766," ",(S766-1)),$Z$2:AD766,5,0)))</f>
        <v/>
      </c>
      <c r="AC766" s="33" t="str">
        <f>IF(K766="M",IF(S766&lt;&gt;4,"",VLOOKUP(CONCATENATE(R766," ",(S766-1)),$Z$2:AD766,5,0)),IF(S766&lt;&gt;3,"",VLOOKUP(CONCATENATE(R766," ",(S766)),$Z$2:AD766,5,0)))</f>
        <v/>
      </c>
      <c r="AD766" s="33" t="str">
        <f t="shared" si="151"/>
        <v/>
      </c>
    </row>
    <row r="767" spans="1:30" x14ac:dyDescent="0.25">
      <c r="A767" s="65" t="str">
        <f t="shared" si="143"/>
        <v/>
      </c>
      <c r="B767" s="65" t="str">
        <f t="shared" si="144"/>
        <v/>
      </c>
      <c r="C767" s="103">
        <v>766</v>
      </c>
      <c r="D767" s="99"/>
      <c r="E767" s="100">
        <f t="shared" si="152"/>
        <v>1</v>
      </c>
      <c r="F767" s="100"/>
      <c r="G767" s="100"/>
      <c r="H767" s="107" t="str">
        <f t="shared" si="147"/>
        <v/>
      </c>
      <c r="I767" s="108" t="str">
        <f>IF(D767="","",VLOOKUP(D767,ENTRANTS!$A$1:$H$1000,2,0))</f>
        <v/>
      </c>
      <c r="J767" s="108" t="str">
        <f>IF(D767="","",VLOOKUP(D767,ENTRANTS!$A$1:$H$1000,3,0))</f>
        <v/>
      </c>
      <c r="K767" s="103" t="str">
        <f>IF(D767="","",LEFT(VLOOKUP(D767,ENTRANTS!$A$1:$H$1000,5,0),1))</f>
        <v/>
      </c>
      <c r="L767" s="103" t="str">
        <f>IF(D767="","",COUNTIF($K$2:K767,K767))</f>
        <v/>
      </c>
      <c r="M767" s="103" t="str">
        <f>IF(D767="","",VLOOKUP(D767,ENTRANTS!$A$1:$H$1000,4,0))</f>
        <v/>
      </c>
      <c r="N767" s="103" t="str">
        <f>IF(D767="","",COUNTIF($M$2:M767,M767))</f>
        <v/>
      </c>
      <c r="O767" s="108" t="str">
        <f>IF(D767="","",VLOOKUP(D767,ENTRANTS!$A$1:$H$1000,6,0))</f>
        <v/>
      </c>
      <c r="P767" s="86" t="str">
        <f t="shared" si="148"/>
        <v/>
      </c>
      <c r="Q767" s="31"/>
      <c r="R767" s="3" t="str">
        <f t="shared" si="149"/>
        <v/>
      </c>
      <c r="S767" s="4" t="str">
        <f>IF(D767="","",COUNTIF($R$2:R767,R767))</f>
        <v/>
      </c>
      <c r="T767" s="5" t="str">
        <f t="shared" si="153"/>
        <v/>
      </c>
      <c r="U767" s="35" t="str">
        <f>IF(AND(S767=4,K767="M",NOT(O767="Unattached")),SUMIF(R$2:R767,R767,L$2:L767),"")</f>
        <v/>
      </c>
      <c r="V767" s="5" t="str">
        <f t="shared" si="154"/>
        <v/>
      </c>
      <c r="W767" s="35" t="str">
        <f>IF(AND(S767=3,K767="F",NOT(O767="Unattached")),SUMIF(R$2:R767,R767,L$2:L767),"")</f>
        <v/>
      </c>
      <c r="X767" s="6" t="str">
        <f t="shared" si="145"/>
        <v/>
      </c>
      <c r="Y767" s="6" t="str">
        <f t="shared" si="150"/>
        <v/>
      </c>
      <c r="Z767" s="33" t="str">
        <f t="shared" si="146"/>
        <v xml:space="preserve"> </v>
      </c>
      <c r="AA767" s="33" t="str">
        <f>IF(K767="M",IF(S767&lt;&gt;4,"",VLOOKUP(CONCATENATE(R767," ",(S767-3)),$Z$2:AD767,5,0)),IF(S767&lt;&gt;3,"",VLOOKUP(CONCATENATE(R767," ",(S767-2)),$Z$2:AD767,5,0)))</f>
        <v/>
      </c>
      <c r="AB767" s="33" t="str">
        <f>IF(K767="M",IF(S767&lt;&gt;4,"",VLOOKUP(CONCATENATE(R767," ",(S767-2)),$Z$2:AD767,5,0)),IF(S767&lt;&gt;3,"",VLOOKUP(CONCATENATE(R767," ",(S767-1)),$Z$2:AD767,5,0)))</f>
        <v/>
      </c>
      <c r="AC767" s="33" t="str">
        <f>IF(K767="M",IF(S767&lt;&gt;4,"",VLOOKUP(CONCATENATE(R767," ",(S767-1)),$Z$2:AD767,5,0)),IF(S767&lt;&gt;3,"",VLOOKUP(CONCATENATE(R767," ",(S767)),$Z$2:AD767,5,0)))</f>
        <v/>
      </c>
      <c r="AD767" s="33" t="str">
        <f t="shared" si="151"/>
        <v/>
      </c>
    </row>
    <row r="768" spans="1:30" x14ac:dyDescent="0.25">
      <c r="A768" s="65" t="str">
        <f t="shared" si="143"/>
        <v/>
      </c>
      <c r="B768" s="65" t="str">
        <f t="shared" si="144"/>
        <v/>
      </c>
      <c r="C768" s="103">
        <v>767</v>
      </c>
      <c r="D768" s="99"/>
      <c r="E768" s="100">
        <f t="shared" si="152"/>
        <v>1</v>
      </c>
      <c r="F768" s="100"/>
      <c r="G768" s="100"/>
      <c r="H768" s="107" t="str">
        <f t="shared" si="147"/>
        <v/>
      </c>
      <c r="I768" s="108" t="str">
        <f>IF(D768="","",VLOOKUP(D768,ENTRANTS!$A$1:$H$1000,2,0))</f>
        <v/>
      </c>
      <c r="J768" s="108" t="str">
        <f>IF(D768="","",VLOOKUP(D768,ENTRANTS!$A$1:$H$1000,3,0))</f>
        <v/>
      </c>
      <c r="K768" s="103" t="str">
        <f>IF(D768="","",LEFT(VLOOKUP(D768,ENTRANTS!$A$1:$H$1000,5,0),1))</f>
        <v/>
      </c>
      <c r="L768" s="103" t="str">
        <f>IF(D768="","",COUNTIF($K$2:K768,K768))</f>
        <v/>
      </c>
      <c r="M768" s="103" t="str">
        <f>IF(D768="","",VLOOKUP(D768,ENTRANTS!$A$1:$H$1000,4,0))</f>
        <v/>
      </c>
      <c r="N768" s="103" t="str">
        <f>IF(D768="","",COUNTIF($M$2:M768,M768))</f>
        <v/>
      </c>
      <c r="O768" s="108" t="str">
        <f>IF(D768="","",VLOOKUP(D768,ENTRANTS!$A$1:$H$1000,6,0))</f>
        <v/>
      </c>
      <c r="P768" s="86" t="str">
        <f t="shared" si="148"/>
        <v/>
      </c>
      <c r="Q768" s="31"/>
      <c r="R768" s="3" t="str">
        <f t="shared" si="149"/>
        <v/>
      </c>
      <c r="S768" s="4" t="str">
        <f>IF(D768="","",COUNTIF($R$2:R768,R768))</f>
        <v/>
      </c>
      <c r="T768" s="5" t="str">
        <f t="shared" si="153"/>
        <v/>
      </c>
      <c r="U768" s="35" t="str">
        <f>IF(AND(S768=4,K768="M",NOT(O768="Unattached")),SUMIF(R$2:R768,R768,L$2:L768),"")</f>
        <v/>
      </c>
      <c r="V768" s="5" t="str">
        <f t="shared" si="154"/>
        <v/>
      </c>
      <c r="W768" s="35" t="str">
        <f>IF(AND(S768=3,K768="F",NOT(O768="Unattached")),SUMIF(R$2:R768,R768,L$2:L768),"")</f>
        <v/>
      </c>
      <c r="X768" s="6" t="str">
        <f t="shared" si="145"/>
        <v/>
      </c>
      <c r="Y768" s="6" t="str">
        <f t="shared" si="150"/>
        <v/>
      </c>
      <c r="Z768" s="33" t="str">
        <f t="shared" si="146"/>
        <v xml:space="preserve"> </v>
      </c>
      <c r="AA768" s="33" t="str">
        <f>IF(K768="M",IF(S768&lt;&gt;4,"",VLOOKUP(CONCATENATE(R768," ",(S768-3)),$Z$2:AD768,5,0)),IF(S768&lt;&gt;3,"",VLOOKUP(CONCATENATE(R768," ",(S768-2)),$Z$2:AD768,5,0)))</f>
        <v/>
      </c>
      <c r="AB768" s="33" t="str">
        <f>IF(K768="M",IF(S768&lt;&gt;4,"",VLOOKUP(CONCATENATE(R768," ",(S768-2)),$Z$2:AD768,5,0)),IF(S768&lt;&gt;3,"",VLOOKUP(CONCATENATE(R768," ",(S768-1)),$Z$2:AD768,5,0)))</f>
        <v/>
      </c>
      <c r="AC768" s="33" t="str">
        <f>IF(K768="M",IF(S768&lt;&gt;4,"",VLOOKUP(CONCATENATE(R768," ",(S768-1)),$Z$2:AD768,5,0)),IF(S768&lt;&gt;3,"",VLOOKUP(CONCATENATE(R768," ",(S768)),$Z$2:AD768,5,0)))</f>
        <v/>
      </c>
      <c r="AD768" s="33" t="str">
        <f t="shared" si="151"/>
        <v/>
      </c>
    </row>
    <row r="769" spans="1:30" x14ac:dyDescent="0.25">
      <c r="A769" s="65" t="str">
        <f t="shared" si="143"/>
        <v/>
      </c>
      <c r="B769" s="65" t="str">
        <f t="shared" si="144"/>
        <v/>
      </c>
      <c r="C769" s="103">
        <v>768</v>
      </c>
      <c r="D769" s="99"/>
      <c r="E769" s="100">
        <f t="shared" si="152"/>
        <v>1</v>
      </c>
      <c r="F769" s="100"/>
      <c r="G769" s="100"/>
      <c r="H769" s="107" t="str">
        <f t="shared" si="147"/>
        <v/>
      </c>
      <c r="I769" s="108" t="str">
        <f>IF(D769="","",VLOOKUP(D769,ENTRANTS!$A$1:$H$1000,2,0))</f>
        <v/>
      </c>
      <c r="J769" s="108" t="str">
        <f>IF(D769="","",VLOOKUP(D769,ENTRANTS!$A$1:$H$1000,3,0))</f>
        <v/>
      </c>
      <c r="K769" s="103" t="str">
        <f>IF(D769="","",LEFT(VLOOKUP(D769,ENTRANTS!$A$1:$H$1000,5,0),1))</f>
        <v/>
      </c>
      <c r="L769" s="103" t="str">
        <f>IF(D769="","",COUNTIF($K$2:K769,K769))</f>
        <v/>
      </c>
      <c r="M769" s="103" t="str">
        <f>IF(D769="","",VLOOKUP(D769,ENTRANTS!$A$1:$H$1000,4,0))</f>
        <v/>
      </c>
      <c r="N769" s="103" t="str">
        <f>IF(D769="","",COUNTIF($M$2:M769,M769))</f>
        <v/>
      </c>
      <c r="O769" s="108" t="str">
        <f>IF(D769="","",VLOOKUP(D769,ENTRANTS!$A$1:$H$1000,6,0))</f>
        <v/>
      </c>
      <c r="P769" s="86" t="str">
        <f t="shared" si="148"/>
        <v/>
      </c>
      <c r="Q769" s="31"/>
      <c r="R769" s="3" t="str">
        <f t="shared" si="149"/>
        <v/>
      </c>
      <c r="S769" s="4" t="str">
        <f>IF(D769="","",COUNTIF($R$2:R769,R769))</f>
        <v/>
      </c>
      <c r="T769" s="5" t="str">
        <f t="shared" si="153"/>
        <v/>
      </c>
      <c r="U769" s="35" t="str">
        <f>IF(AND(S769=4,K769="M",NOT(O769="Unattached")),SUMIF(R$2:R769,R769,L$2:L769),"")</f>
        <v/>
      </c>
      <c r="V769" s="5" t="str">
        <f t="shared" si="154"/>
        <v/>
      </c>
      <c r="W769" s="35" t="str">
        <f>IF(AND(S769=3,K769="F",NOT(O769="Unattached")),SUMIF(R$2:R769,R769,L$2:L769),"")</f>
        <v/>
      </c>
      <c r="X769" s="6" t="str">
        <f t="shared" si="145"/>
        <v/>
      </c>
      <c r="Y769" s="6" t="str">
        <f t="shared" si="150"/>
        <v/>
      </c>
      <c r="Z769" s="33" t="str">
        <f t="shared" si="146"/>
        <v xml:space="preserve"> </v>
      </c>
      <c r="AA769" s="33" t="str">
        <f>IF(K769="M",IF(S769&lt;&gt;4,"",VLOOKUP(CONCATENATE(R769," ",(S769-3)),$Z$2:AD769,5,0)),IF(S769&lt;&gt;3,"",VLOOKUP(CONCATENATE(R769," ",(S769-2)),$Z$2:AD769,5,0)))</f>
        <v/>
      </c>
      <c r="AB769" s="33" t="str">
        <f>IF(K769="M",IF(S769&lt;&gt;4,"",VLOOKUP(CONCATENATE(R769," ",(S769-2)),$Z$2:AD769,5,0)),IF(S769&lt;&gt;3,"",VLOOKUP(CONCATENATE(R769," ",(S769-1)),$Z$2:AD769,5,0)))</f>
        <v/>
      </c>
      <c r="AC769" s="33" t="str">
        <f>IF(K769="M",IF(S769&lt;&gt;4,"",VLOOKUP(CONCATENATE(R769," ",(S769-1)),$Z$2:AD769,5,0)),IF(S769&lt;&gt;3,"",VLOOKUP(CONCATENATE(R769," ",(S769)),$Z$2:AD769,5,0)))</f>
        <v/>
      </c>
      <c r="AD769" s="33" t="str">
        <f t="shared" si="151"/>
        <v/>
      </c>
    </row>
    <row r="770" spans="1:30" x14ac:dyDescent="0.25">
      <c r="A770" s="65" t="str">
        <f t="shared" ref="A770:A833" si="155">IF(C770&lt;1,"",CONCATENATE(K770,L770))</f>
        <v/>
      </c>
      <c r="B770" s="65" t="str">
        <f t="shared" ref="B770:B833" si="156">IF(C770&lt;1,"",CONCATENATE(M770,N770))</f>
        <v/>
      </c>
      <c r="C770" s="103">
        <v>769</v>
      </c>
      <c r="D770" s="99"/>
      <c r="E770" s="100">
        <f t="shared" si="152"/>
        <v>1</v>
      </c>
      <c r="F770" s="100"/>
      <c r="G770" s="100"/>
      <c r="H770" s="107" t="str">
        <f t="shared" si="147"/>
        <v/>
      </c>
      <c r="I770" s="108" t="str">
        <f>IF(D770="","",VLOOKUP(D770,ENTRANTS!$A$1:$H$1000,2,0))</f>
        <v/>
      </c>
      <c r="J770" s="108" t="str">
        <f>IF(D770="","",VLOOKUP(D770,ENTRANTS!$A$1:$H$1000,3,0))</f>
        <v/>
      </c>
      <c r="K770" s="103" t="str">
        <f>IF(D770="","",LEFT(VLOOKUP(D770,ENTRANTS!$A$1:$H$1000,5,0),1))</f>
        <v/>
      </c>
      <c r="L770" s="103" t="str">
        <f>IF(D770="","",COUNTIF($K$2:K770,K770))</f>
        <v/>
      </c>
      <c r="M770" s="103" t="str">
        <f>IF(D770="","",VLOOKUP(D770,ENTRANTS!$A$1:$H$1000,4,0))</f>
        <v/>
      </c>
      <c r="N770" s="103" t="str">
        <f>IF(D770="","",COUNTIF($M$2:M770,M770))</f>
        <v/>
      </c>
      <c r="O770" s="108" t="str">
        <f>IF(D770="","",VLOOKUP(D770,ENTRANTS!$A$1:$H$1000,6,0))</f>
        <v/>
      </c>
      <c r="P770" s="86" t="str">
        <f t="shared" si="148"/>
        <v/>
      </c>
      <c r="Q770" s="31"/>
      <c r="R770" s="3" t="str">
        <f t="shared" si="149"/>
        <v/>
      </c>
      <c r="S770" s="4" t="str">
        <f>IF(D770="","",COUNTIF($R$2:R770,R770))</f>
        <v/>
      </c>
      <c r="T770" s="5" t="str">
        <f t="shared" si="153"/>
        <v/>
      </c>
      <c r="U770" s="35" t="str">
        <f>IF(AND(S770=4,K770="M",NOT(O770="Unattached")),SUMIF(R$2:R770,R770,L$2:L770),"")</f>
        <v/>
      </c>
      <c r="V770" s="5" t="str">
        <f t="shared" si="154"/>
        <v/>
      </c>
      <c r="W770" s="35" t="str">
        <f>IF(AND(S770=3,K770="F",NOT(O770="Unattached")),SUMIF(R$2:R770,R770,L$2:L770),"")</f>
        <v/>
      </c>
      <c r="X770" s="6" t="str">
        <f t="shared" ref="X770:X833" si="157">IF(AND(O770&lt;&gt;"Unattached",OR(T770&lt;&gt;"",V770&lt;&gt;"")),O770,"")</f>
        <v/>
      </c>
      <c r="Y770" s="6" t="str">
        <f t="shared" si="150"/>
        <v/>
      </c>
      <c r="Z770" s="33" t="str">
        <f t="shared" ref="Z770:Z833" si="158">CONCATENATE(R770," ",S770)</f>
        <v xml:space="preserve"> </v>
      </c>
      <c r="AA770" s="33" t="str">
        <f>IF(K770="M",IF(S770&lt;&gt;4,"",VLOOKUP(CONCATENATE(R770," ",(S770-3)),$Z$2:AD770,5,0)),IF(S770&lt;&gt;3,"",VLOOKUP(CONCATENATE(R770," ",(S770-2)),$Z$2:AD770,5,0)))</f>
        <v/>
      </c>
      <c r="AB770" s="33" t="str">
        <f>IF(K770="M",IF(S770&lt;&gt;4,"",VLOOKUP(CONCATENATE(R770," ",(S770-2)),$Z$2:AD770,5,0)),IF(S770&lt;&gt;3,"",VLOOKUP(CONCATENATE(R770," ",(S770-1)),$Z$2:AD770,5,0)))</f>
        <v/>
      </c>
      <c r="AC770" s="33" t="str">
        <f>IF(K770="M",IF(S770&lt;&gt;4,"",VLOOKUP(CONCATENATE(R770," ",(S770-1)),$Z$2:AD770,5,0)),IF(S770&lt;&gt;3,"",VLOOKUP(CONCATENATE(R770," ",(S770)),$Z$2:AD770,5,0)))</f>
        <v/>
      </c>
      <c r="AD770" s="33" t="str">
        <f t="shared" si="151"/>
        <v/>
      </c>
    </row>
    <row r="771" spans="1:30" x14ac:dyDescent="0.25">
      <c r="A771" s="65" t="str">
        <f t="shared" si="155"/>
        <v/>
      </c>
      <c r="B771" s="65" t="str">
        <f t="shared" si="156"/>
        <v/>
      </c>
      <c r="C771" s="103">
        <v>770</v>
      </c>
      <c r="D771" s="99"/>
      <c r="E771" s="100">
        <f t="shared" si="152"/>
        <v>1</v>
      </c>
      <c r="F771" s="100"/>
      <c r="G771" s="100"/>
      <c r="H771" s="107" t="str">
        <f t="shared" ref="H771:H834" si="159">IF(D771="","",($E771+$F771/60+$G771/3600)/24)</f>
        <v/>
      </c>
      <c r="I771" s="108" t="str">
        <f>IF(D771="","",VLOOKUP(D771,ENTRANTS!$A$1:$H$1000,2,0))</f>
        <v/>
      </c>
      <c r="J771" s="108" t="str">
        <f>IF(D771="","",VLOOKUP(D771,ENTRANTS!$A$1:$H$1000,3,0))</f>
        <v/>
      </c>
      <c r="K771" s="103" t="str">
        <f>IF(D771="","",LEFT(VLOOKUP(D771,ENTRANTS!$A$1:$H$1000,5,0),1))</f>
        <v/>
      </c>
      <c r="L771" s="103" t="str">
        <f>IF(D771="","",COUNTIF($K$2:K771,K771))</f>
        <v/>
      </c>
      <c r="M771" s="103" t="str">
        <f>IF(D771="","",VLOOKUP(D771,ENTRANTS!$A$1:$H$1000,4,0))</f>
        <v/>
      </c>
      <c r="N771" s="103" t="str">
        <f>IF(D771="","",COUNTIF($M$2:M771,M771))</f>
        <v/>
      </c>
      <c r="O771" s="108" t="str">
        <f>IF(D771="","",VLOOKUP(D771,ENTRANTS!$A$1:$H$1000,6,0))</f>
        <v/>
      </c>
      <c r="P771" s="86" t="str">
        <f t="shared" ref="P771:P834" si="160">IF(D771&lt;1,"",IF(COUNTIF($D$2:$D$501,D771)=1,"","DUPLICATE"))</f>
        <v/>
      </c>
      <c r="Q771" s="31"/>
      <c r="R771" s="3" t="str">
        <f t="shared" ref="R771:R834" si="161">IF(D771="","",CONCATENATE(K771," ",O771))</f>
        <v/>
      </c>
      <c r="S771" s="4" t="str">
        <f>IF(D771="","",COUNTIF($R$2:R771,R771))</f>
        <v/>
      </c>
      <c r="T771" s="5" t="str">
        <f t="shared" si="153"/>
        <v/>
      </c>
      <c r="U771" s="35" t="str">
        <f>IF(AND(S771=4,K771="M",NOT(O771="Unattached")),SUMIF(R$2:R771,R771,L$2:L771),"")</f>
        <v/>
      </c>
      <c r="V771" s="5" t="str">
        <f t="shared" si="154"/>
        <v/>
      </c>
      <c r="W771" s="35" t="str">
        <f>IF(AND(S771=3,K771="F",NOT(O771="Unattached")),SUMIF(R$2:R771,R771,L$2:L771),"")</f>
        <v/>
      </c>
      <c r="X771" s="6" t="str">
        <f t="shared" si="157"/>
        <v/>
      </c>
      <c r="Y771" s="6" t="str">
        <f t="shared" ref="Y771:Y834" si="162">IF(X771="","",IF(K771="M",CONCATENATE(X771," (",AA771,", ",AB771,", ",AC771,", ",AD771,")"),CONCATENATE(X771," (",AA771,", ",AB771,", ",AC771,")")))</f>
        <v/>
      </c>
      <c r="Z771" s="33" t="str">
        <f t="shared" si="158"/>
        <v xml:space="preserve"> </v>
      </c>
      <c r="AA771" s="33" t="str">
        <f>IF(K771="M",IF(S771&lt;&gt;4,"",VLOOKUP(CONCATENATE(R771," ",(S771-3)),$Z$2:AD771,5,0)),IF(S771&lt;&gt;3,"",VLOOKUP(CONCATENATE(R771," ",(S771-2)),$Z$2:AD771,5,0)))</f>
        <v/>
      </c>
      <c r="AB771" s="33" t="str">
        <f>IF(K771="M",IF(S771&lt;&gt;4,"",VLOOKUP(CONCATENATE(R771," ",(S771-2)),$Z$2:AD771,5,0)),IF(S771&lt;&gt;3,"",VLOOKUP(CONCATENATE(R771," ",(S771-1)),$Z$2:AD771,5,0)))</f>
        <v/>
      </c>
      <c r="AC771" s="33" t="str">
        <f>IF(K771="M",IF(S771&lt;&gt;4,"",VLOOKUP(CONCATENATE(R771," ",(S771-1)),$Z$2:AD771,5,0)),IF(S771&lt;&gt;3,"",VLOOKUP(CONCATENATE(R771," ",(S771)),$Z$2:AD771,5,0)))</f>
        <v/>
      </c>
      <c r="AD771" s="33" t="str">
        <f t="shared" ref="AD771:AD834" si="163">IF(AND(O771&lt;&gt;"Unattached",S771&lt;=4),CONCATENATE(I771," ",J771),"")</f>
        <v/>
      </c>
    </row>
    <row r="772" spans="1:30" x14ac:dyDescent="0.25">
      <c r="A772" s="65" t="str">
        <f t="shared" si="155"/>
        <v/>
      </c>
      <c r="B772" s="65" t="str">
        <f t="shared" si="156"/>
        <v/>
      </c>
      <c r="C772" s="103">
        <v>771</v>
      </c>
      <c r="D772" s="99"/>
      <c r="E772" s="100">
        <f t="shared" ref="E772:E835" si="164">E771</f>
        <v>1</v>
      </c>
      <c r="F772" s="100"/>
      <c r="G772" s="100"/>
      <c r="H772" s="107" t="str">
        <f t="shared" si="159"/>
        <v/>
      </c>
      <c r="I772" s="108" t="str">
        <f>IF(D772="","",VLOOKUP(D772,ENTRANTS!$A$1:$H$1000,2,0))</f>
        <v/>
      </c>
      <c r="J772" s="108" t="str">
        <f>IF(D772="","",VLOOKUP(D772,ENTRANTS!$A$1:$H$1000,3,0))</f>
        <v/>
      </c>
      <c r="K772" s="103" t="str">
        <f>IF(D772="","",LEFT(VLOOKUP(D772,ENTRANTS!$A$1:$H$1000,5,0),1))</f>
        <v/>
      </c>
      <c r="L772" s="103" t="str">
        <f>IF(D772="","",COUNTIF($K$2:K772,K772))</f>
        <v/>
      </c>
      <c r="M772" s="103" t="str">
        <f>IF(D772="","",VLOOKUP(D772,ENTRANTS!$A$1:$H$1000,4,0))</f>
        <v/>
      </c>
      <c r="N772" s="103" t="str">
        <f>IF(D772="","",COUNTIF($M$2:M772,M772))</f>
        <v/>
      </c>
      <c r="O772" s="108" t="str">
        <f>IF(D772="","",VLOOKUP(D772,ENTRANTS!$A$1:$H$1000,6,0))</f>
        <v/>
      </c>
      <c r="P772" s="86" t="str">
        <f t="shared" si="160"/>
        <v/>
      </c>
      <c r="Q772" s="31"/>
      <c r="R772" s="3" t="str">
        <f t="shared" si="161"/>
        <v/>
      </c>
      <c r="S772" s="4" t="str">
        <f>IF(D772="","",COUNTIF($R$2:R772,R772))</f>
        <v/>
      </c>
      <c r="T772" s="5" t="str">
        <f t="shared" si="153"/>
        <v/>
      </c>
      <c r="U772" s="35" t="str">
        <f>IF(AND(S772=4,K772="M",NOT(O772="Unattached")),SUMIF(R$2:R772,R772,L$2:L772),"")</f>
        <v/>
      </c>
      <c r="V772" s="5" t="str">
        <f t="shared" si="154"/>
        <v/>
      </c>
      <c r="W772" s="35" t="str">
        <f>IF(AND(S772=3,K772="F",NOT(O772="Unattached")),SUMIF(R$2:R772,R772,L$2:L772),"")</f>
        <v/>
      </c>
      <c r="X772" s="6" t="str">
        <f t="shared" si="157"/>
        <v/>
      </c>
      <c r="Y772" s="6" t="str">
        <f t="shared" si="162"/>
        <v/>
      </c>
      <c r="Z772" s="33" t="str">
        <f t="shared" si="158"/>
        <v xml:space="preserve"> </v>
      </c>
      <c r="AA772" s="33" t="str">
        <f>IF(K772="M",IF(S772&lt;&gt;4,"",VLOOKUP(CONCATENATE(R772," ",(S772-3)),$Z$2:AD772,5,0)),IF(S772&lt;&gt;3,"",VLOOKUP(CONCATENATE(R772," ",(S772-2)),$Z$2:AD772,5,0)))</f>
        <v/>
      </c>
      <c r="AB772" s="33" t="str">
        <f>IF(K772="M",IF(S772&lt;&gt;4,"",VLOOKUP(CONCATENATE(R772," ",(S772-2)),$Z$2:AD772,5,0)),IF(S772&lt;&gt;3,"",VLOOKUP(CONCATENATE(R772," ",(S772-1)),$Z$2:AD772,5,0)))</f>
        <v/>
      </c>
      <c r="AC772" s="33" t="str">
        <f>IF(K772="M",IF(S772&lt;&gt;4,"",VLOOKUP(CONCATENATE(R772," ",(S772-1)),$Z$2:AD772,5,0)),IF(S772&lt;&gt;3,"",VLOOKUP(CONCATENATE(R772," ",(S772)),$Z$2:AD772,5,0)))</f>
        <v/>
      </c>
      <c r="AD772" s="33" t="str">
        <f t="shared" si="163"/>
        <v/>
      </c>
    </row>
    <row r="773" spans="1:30" x14ac:dyDescent="0.25">
      <c r="A773" s="65" t="str">
        <f t="shared" si="155"/>
        <v/>
      </c>
      <c r="B773" s="65" t="str">
        <f t="shared" si="156"/>
        <v/>
      </c>
      <c r="C773" s="103">
        <v>772</v>
      </c>
      <c r="D773" s="99"/>
      <c r="E773" s="100">
        <f t="shared" si="164"/>
        <v>1</v>
      </c>
      <c r="F773" s="100"/>
      <c r="G773" s="100"/>
      <c r="H773" s="107" t="str">
        <f t="shared" si="159"/>
        <v/>
      </c>
      <c r="I773" s="108" t="str">
        <f>IF(D773="","",VLOOKUP(D773,ENTRANTS!$A$1:$H$1000,2,0))</f>
        <v/>
      </c>
      <c r="J773" s="108" t="str">
        <f>IF(D773="","",VLOOKUP(D773,ENTRANTS!$A$1:$H$1000,3,0))</f>
        <v/>
      </c>
      <c r="K773" s="103" t="str">
        <f>IF(D773="","",LEFT(VLOOKUP(D773,ENTRANTS!$A$1:$H$1000,5,0),1))</f>
        <v/>
      </c>
      <c r="L773" s="103" t="str">
        <f>IF(D773="","",COUNTIF($K$2:K773,K773))</f>
        <v/>
      </c>
      <c r="M773" s="103" t="str">
        <f>IF(D773="","",VLOOKUP(D773,ENTRANTS!$A$1:$H$1000,4,0))</f>
        <v/>
      </c>
      <c r="N773" s="103" t="str">
        <f>IF(D773="","",COUNTIF($M$2:M773,M773))</f>
        <v/>
      </c>
      <c r="O773" s="108" t="str">
        <f>IF(D773="","",VLOOKUP(D773,ENTRANTS!$A$1:$H$1000,6,0))</f>
        <v/>
      </c>
      <c r="P773" s="86" t="str">
        <f t="shared" si="160"/>
        <v/>
      </c>
      <c r="Q773" s="31"/>
      <c r="R773" s="3" t="str">
        <f t="shared" si="161"/>
        <v/>
      </c>
      <c r="S773" s="4" t="str">
        <f>IF(D773="","",COUNTIF($R$2:R773,R773))</f>
        <v/>
      </c>
      <c r="T773" s="5" t="str">
        <f t="shared" si="153"/>
        <v/>
      </c>
      <c r="U773" s="35" t="str">
        <f>IF(AND(S773=4,K773="M",NOT(O773="Unattached")),SUMIF(R$2:R773,R773,L$2:L773),"")</f>
        <v/>
      </c>
      <c r="V773" s="5" t="str">
        <f t="shared" si="154"/>
        <v/>
      </c>
      <c r="W773" s="35" t="str">
        <f>IF(AND(S773=3,K773="F",NOT(O773="Unattached")),SUMIF(R$2:R773,R773,L$2:L773),"")</f>
        <v/>
      </c>
      <c r="X773" s="6" t="str">
        <f t="shared" si="157"/>
        <v/>
      </c>
      <c r="Y773" s="6" t="str">
        <f t="shared" si="162"/>
        <v/>
      </c>
      <c r="Z773" s="33" t="str">
        <f t="shared" si="158"/>
        <v xml:space="preserve"> </v>
      </c>
      <c r="AA773" s="33" t="str">
        <f>IF(K773="M",IF(S773&lt;&gt;4,"",VLOOKUP(CONCATENATE(R773," ",(S773-3)),$Z$2:AD773,5,0)),IF(S773&lt;&gt;3,"",VLOOKUP(CONCATENATE(R773," ",(S773-2)),$Z$2:AD773,5,0)))</f>
        <v/>
      </c>
      <c r="AB773" s="33" t="str">
        <f>IF(K773="M",IF(S773&lt;&gt;4,"",VLOOKUP(CONCATENATE(R773," ",(S773-2)),$Z$2:AD773,5,0)),IF(S773&lt;&gt;3,"",VLOOKUP(CONCATENATE(R773," ",(S773-1)),$Z$2:AD773,5,0)))</f>
        <v/>
      </c>
      <c r="AC773" s="33" t="str">
        <f>IF(K773="M",IF(S773&lt;&gt;4,"",VLOOKUP(CONCATENATE(R773," ",(S773-1)),$Z$2:AD773,5,0)),IF(S773&lt;&gt;3,"",VLOOKUP(CONCATENATE(R773," ",(S773)),$Z$2:AD773,5,0)))</f>
        <v/>
      </c>
      <c r="AD773" s="33" t="str">
        <f t="shared" si="163"/>
        <v/>
      </c>
    </row>
    <row r="774" spans="1:30" x14ac:dyDescent="0.25">
      <c r="A774" s="65" t="str">
        <f t="shared" si="155"/>
        <v/>
      </c>
      <c r="B774" s="65" t="str">
        <f t="shared" si="156"/>
        <v/>
      </c>
      <c r="C774" s="103">
        <v>773</v>
      </c>
      <c r="D774" s="99"/>
      <c r="E774" s="100">
        <f t="shared" si="164"/>
        <v>1</v>
      </c>
      <c r="F774" s="100"/>
      <c r="G774" s="100"/>
      <c r="H774" s="107" t="str">
        <f t="shared" si="159"/>
        <v/>
      </c>
      <c r="I774" s="108" t="str">
        <f>IF(D774="","",VLOOKUP(D774,ENTRANTS!$A$1:$H$1000,2,0))</f>
        <v/>
      </c>
      <c r="J774" s="108" t="str">
        <f>IF(D774="","",VLOOKUP(D774,ENTRANTS!$A$1:$H$1000,3,0))</f>
        <v/>
      </c>
      <c r="K774" s="103" t="str">
        <f>IF(D774="","",LEFT(VLOOKUP(D774,ENTRANTS!$A$1:$H$1000,5,0),1))</f>
        <v/>
      </c>
      <c r="L774" s="103" t="str">
        <f>IF(D774="","",COUNTIF($K$2:K774,K774))</f>
        <v/>
      </c>
      <c r="M774" s="103" t="str">
        <f>IF(D774="","",VLOOKUP(D774,ENTRANTS!$A$1:$H$1000,4,0))</f>
        <v/>
      </c>
      <c r="N774" s="103" t="str">
        <f>IF(D774="","",COUNTIF($M$2:M774,M774))</f>
        <v/>
      </c>
      <c r="O774" s="108" t="str">
        <f>IF(D774="","",VLOOKUP(D774,ENTRANTS!$A$1:$H$1000,6,0))</f>
        <v/>
      </c>
      <c r="P774" s="86" t="str">
        <f t="shared" si="160"/>
        <v/>
      </c>
      <c r="Q774" s="31"/>
      <c r="R774" s="3" t="str">
        <f t="shared" si="161"/>
        <v/>
      </c>
      <c r="S774" s="4" t="str">
        <f>IF(D774="","",COUNTIF($R$2:R774,R774))</f>
        <v/>
      </c>
      <c r="T774" s="5" t="str">
        <f t="shared" si="153"/>
        <v/>
      </c>
      <c r="U774" s="35" t="str">
        <f>IF(AND(S774=4,K774="M",NOT(O774="Unattached")),SUMIF(R$2:R774,R774,L$2:L774),"")</f>
        <v/>
      </c>
      <c r="V774" s="5" t="str">
        <f t="shared" si="154"/>
        <v/>
      </c>
      <c r="W774" s="35" t="str">
        <f>IF(AND(S774=3,K774="F",NOT(O774="Unattached")),SUMIF(R$2:R774,R774,L$2:L774),"")</f>
        <v/>
      </c>
      <c r="X774" s="6" t="str">
        <f t="shared" si="157"/>
        <v/>
      </c>
      <c r="Y774" s="6" t="str">
        <f t="shared" si="162"/>
        <v/>
      </c>
      <c r="Z774" s="33" t="str">
        <f t="shared" si="158"/>
        <v xml:space="preserve"> </v>
      </c>
      <c r="AA774" s="33" t="str">
        <f>IF(K774="M",IF(S774&lt;&gt;4,"",VLOOKUP(CONCATENATE(R774," ",(S774-3)),$Z$2:AD774,5,0)),IF(S774&lt;&gt;3,"",VLOOKUP(CONCATENATE(R774," ",(S774-2)),$Z$2:AD774,5,0)))</f>
        <v/>
      </c>
      <c r="AB774" s="33" t="str">
        <f>IF(K774="M",IF(S774&lt;&gt;4,"",VLOOKUP(CONCATENATE(R774," ",(S774-2)),$Z$2:AD774,5,0)),IF(S774&lt;&gt;3,"",VLOOKUP(CONCATENATE(R774," ",(S774-1)),$Z$2:AD774,5,0)))</f>
        <v/>
      </c>
      <c r="AC774" s="33" t="str">
        <f>IF(K774="M",IF(S774&lt;&gt;4,"",VLOOKUP(CONCATENATE(R774," ",(S774-1)),$Z$2:AD774,5,0)),IF(S774&lt;&gt;3,"",VLOOKUP(CONCATENATE(R774," ",(S774)),$Z$2:AD774,5,0)))</f>
        <v/>
      </c>
      <c r="AD774" s="33" t="str">
        <f t="shared" si="163"/>
        <v/>
      </c>
    </row>
    <row r="775" spans="1:30" x14ac:dyDescent="0.25">
      <c r="A775" s="65" t="str">
        <f t="shared" si="155"/>
        <v/>
      </c>
      <c r="B775" s="65" t="str">
        <f t="shared" si="156"/>
        <v/>
      </c>
      <c r="C775" s="103">
        <v>774</v>
      </c>
      <c r="D775" s="99"/>
      <c r="E775" s="100">
        <f t="shared" si="164"/>
        <v>1</v>
      </c>
      <c r="F775" s="100"/>
      <c r="G775" s="100"/>
      <c r="H775" s="107" t="str">
        <f t="shared" si="159"/>
        <v/>
      </c>
      <c r="I775" s="108" t="str">
        <f>IF(D775="","",VLOOKUP(D775,ENTRANTS!$A$1:$H$1000,2,0))</f>
        <v/>
      </c>
      <c r="J775" s="108" t="str">
        <f>IF(D775="","",VLOOKUP(D775,ENTRANTS!$A$1:$H$1000,3,0))</f>
        <v/>
      </c>
      <c r="K775" s="103" t="str">
        <f>IF(D775="","",LEFT(VLOOKUP(D775,ENTRANTS!$A$1:$H$1000,5,0),1))</f>
        <v/>
      </c>
      <c r="L775" s="103" t="str">
        <f>IF(D775="","",COUNTIF($K$2:K775,K775))</f>
        <v/>
      </c>
      <c r="M775" s="103" t="str">
        <f>IF(D775="","",VLOOKUP(D775,ENTRANTS!$A$1:$H$1000,4,0))</f>
        <v/>
      </c>
      <c r="N775" s="103" t="str">
        <f>IF(D775="","",COUNTIF($M$2:M775,M775))</f>
        <v/>
      </c>
      <c r="O775" s="108" t="str">
        <f>IF(D775="","",VLOOKUP(D775,ENTRANTS!$A$1:$H$1000,6,0))</f>
        <v/>
      </c>
      <c r="P775" s="86" t="str">
        <f t="shared" si="160"/>
        <v/>
      </c>
      <c r="Q775" s="31"/>
      <c r="R775" s="3" t="str">
        <f t="shared" si="161"/>
        <v/>
      </c>
      <c r="S775" s="4" t="str">
        <f>IF(D775="","",COUNTIF($R$2:R775,R775))</f>
        <v/>
      </c>
      <c r="T775" s="5" t="str">
        <f t="shared" si="153"/>
        <v/>
      </c>
      <c r="U775" s="35" t="str">
        <f>IF(AND(S775=4,K775="M",NOT(O775="Unattached")),SUMIF(R$2:R775,R775,L$2:L775),"")</f>
        <v/>
      </c>
      <c r="V775" s="5" t="str">
        <f t="shared" si="154"/>
        <v/>
      </c>
      <c r="W775" s="35" t="str">
        <f>IF(AND(S775=3,K775="F",NOT(O775="Unattached")),SUMIF(R$2:R775,R775,L$2:L775),"")</f>
        <v/>
      </c>
      <c r="X775" s="6" t="str">
        <f t="shared" si="157"/>
        <v/>
      </c>
      <c r="Y775" s="6" t="str">
        <f t="shared" si="162"/>
        <v/>
      </c>
      <c r="Z775" s="33" t="str">
        <f t="shared" si="158"/>
        <v xml:space="preserve"> </v>
      </c>
      <c r="AA775" s="33" t="str">
        <f>IF(K775="M",IF(S775&lt;&gt;4,"",VLOOKUP(CONCATENATE(R775," ",(S775-3)),$Z$2:AD775,5,0)),IF(S775&lt;&gt;3,"",VLOOKUP(CONCATENATE(R775," ",(S775-2)),$Z$2:AD775,5,0)))</f>
        <v/>
      </c>
      <c r="AB775" s="33" t="str">
        <f>IF(K775="M",IF(S775&lt;&gt;4,"",VLOOKUP(CONCATENATE(R775," ",(S775-2)),$Z$2:AD775,5,0)),IF(S775&lt;&gt;3,"",VLOOKUP(CONCATENATE(R775," ",(S775-1)),$Z$2:AD775,5,0)))</f>
        <v/>
      </c>
      <c r="AC775" s="33" t="str">
        <f>IF(K775="M",IF(S775&lt;&gt;4,"",VLOOKUP(CONCATENATE(R775," ",(S775-1)),$Z$2:AD775,5,0)),IF(S775&lt;&gt;3,"",VLOOKUP(CONCATENATE(R775," ",(S775)),$Z$2:AD775,5,0)))</f>
        <v/>
      </c>
      <c r="AD775" s="33" t="str">
        <f t="shared" si="163"/>
        <v/>
      </c>
    </row>
    <row r="776" spans="1:30" x14ac:dyDescent="0.25">
      <c r="A776" s="65" t="str">
        <f t="shared" si="155"/>
        <v/>
      </c>
      <c r="B776" s="65" t="str">
        <f t="shared" si="156"/>
        <v/>
      </c>
      <c r="C776" s="103">
        <v>775</v>
      </c>
      <c r="D776" s="99"/>
      <c r="E776" s="100">
        <f t="shared" si="164"/>
        <v>1</v>
      </c>
      <c r="F776" s="100"/>
      <c r="G776" s="100"/>
      <c r="H776" s="107" t="str">
        <f t="shared" si="159"/>
        <v/>
      </c>
      <c r="I776" s="108" t="str">
        <f>IF(D776="","",VLOOKUP(D776,ENTRANTS!$A$1:$H$1000,2,0))</f>
        <v/>
      </c>
      <c r="J776" s="108" t="str">
        <f>IF(D776="","",VLOOKUP(D776,ENTRANTS!$A$1:$H$1000,3,0))</f>
        <v/>
      </c>
      <c r="K776" s="103" t="str">
        <f>IF(D776="","",LEFT(VLOOKUP(D776,ENTRANTS!$A$1:$H$1000,5,0),1))</f>
        <v/>
      </c>
      <c r="L776" s="103" t="str">
        <f>IF(D776="","",COUNTIF($K$2:K776,K776))</f>
        <v/>
      </c>
      <c r="M776" s="103" t="str">
        <f>IF(D776="","",VLOOKUP(D776,ENTRANTS!$A$1:$H$1000,4,0))</f>
        <v/>
      </c>
      <c r="N776" s="103" t="str">
        <f>IF(D776="","",COUNTIF($M$2:M776,M776))</f>
        <v/>
      </c>
      <c r="O776" s="108" t="str">
        <f>IF(D776="","",VLOOKUP(D776,ENTRANTS!$A$1:$H$1000,6,0))</f>
        <v/>
      </c>
      <c r="P776" s="86" t="str">
        <f t="shared" si="160"/>
        <v/>
      </c>
      <c r="Q776" s="31"/>
      <c r="R776" s="3" t="str">
        <f t="shared" si="161"/>
        <v/>
      </c>
      <c r="S776" s="4" t="str">
        <f>IF(D776="","",COUNTIF($R$2:R776,R776))</f>
        <v/>
      </c>
      <c r="T776" s="5" t="str">
        <f t="shared" si="153"/>
        <v/>
      </c>
      <c r="U776" s="35" t="str">
        <f>IF(AND(S776=4,K776="M",NOT(O776="Unattached")),SUMIF(R$2:R776,R776,L$2:L776),"")</f>
        <v/>
      </c>
      <c r="V776" s="5" t="str">
        <f t="shared" si="154"/>
        <v/>
      </c>
      <c r="W776" s="35" t="str">
        <f>IF(AND(S776=3,K776="F",NOT(O776="Unattached")),SUMIF(R$2:R776,R776,L$2:L776),"")</f>
        <v/>
      </c>
      <c r="X776" s="6" t="str">
        <f t="shared" si="157"/>
        <v/>
      </c>
      <c r="Y776" s="6" t="str">
        <f t="shared" si="162"/>
        <v/>
      </c>
      <c r="Z776" s="33" t="str">
        <f t="shared" si="158"/>
        <v xml:space="preserve"> </v>
      </c>
      <c r="AA776" s="33" t="str">
        <f>IF(K776="M",IF(S776&lt;&gt;4,"",VLOOKUP(CONCATENATE(R776," ",(S776-3)),$Z$2:AD776,5,0)),IF(S776&lt;&gt;3,"",VLOOKUP(CONCATENATE(R776," ",(S776-2)),$Z$2:AD776,5,0)))</f>
        <v/>
      </c>
      <c r="AB776" s="33" t="str">
        <f>IF(K776="M",IF(S776&lt;&gt;4,"",VLOOKUP(CONCATENATE(R776," ",(S776-2)),$Z$2:AD776,5,0)),IF(S776&lt;&gt;3,"",VLOOKUP(CONCATENATE(R776," ",(S776-1)),$Z$2:AD776,5,0)))</f>
        <v/>
      </c>
      <c r="AC776" s="33" t="str">
        <f>IF(K776="M",IF(S776&lt;&gt;4,"",VLOOKUP(CONCATENATE(R776," ",(S776-1)),$Z$2:AD776,5,0)),IF(S776&lt;&gt;3,"",VLOOKUP(CONCATENATE(R776," ",(S776)),$Z$2:AD776,5,0)))</f>
        <v/>
      </c>
      <c r="AD776" s="33" t="str">
        <f t="shared" si="163"/>
        <v/>
      </c>
    </row>
    <row r="777" spans="1:30" x14ac:dyDescent="0.25">
      <c r="A777" s="65" t="str">
        <f t="shared" si="155"/>
        <v/>
      </c>
      <c r="B777" s="65" t="str">
        <f t="shared" si="156"/>
        <v/>
      </c>
      <c r="C777" s="103">
        <v>776</v>
      </c>
      <c r="D777" s="99"/>
      <c r="E777" s="100">
        <f t="shared" si="164"/>
        <v>1</v>
      </c>
      <c r="F777" s="100"/>
      <c r="G777" s="100"/>
      <c r="H777" s="107" t="str">
        <f t="shared" si="159"/>
        <v/>
      </c>
      <c r="I777" s="108" t="str">
        <f>IF(D777="","",VLOOKUP(D777,ENTRANTS!$A$1:$H$1000,2,0))</f>
        <v/>
      </c>
      <c r="J777" s="108" t="str">
        <f>IF(D777="","",VLOOKUP(D777,ENTRANTS!$A$1:$H$1000,3,0))</f>
        <v/>
      </c>
      <c r="K777" s="103" t="str">
        <f>IF(D777="","",LEFT(VLOOKUP(D777,ENTRANTS!$A$1:$H$1000,5,0),1))</f>
        <v/>
      </c>
      <c r="L777" s="103" t="str">
        <f>IF(D777="","",COUNTIF($K$2:K777,K777))</f>
        <v/>
      </c>
      <c r="M777" s="103" t="str">
        <f>IF(D777="","",VLOOKUP(D777,ENTRANTS!$A$1:$H$1000,4,0))</f>
        <v/>
      </c>
      <c r="N777" s="103" t="str">
        <f>IF(D777="","",COUNTIF($M$2:M777,M777))</f>
        <v/>
      </c>
      <c r="O777" s="108" t="str">
        <f>IF(D777="","",VLOOKUP(D777,ENTRANTS!$A$1:$H$1000,6,0))</f>
        <v/>
      </c>
      <c r="P777" s="86" t="str">
        <f t="shared" si="160"/>
        <v/>
      </c>
      <c r="Q777" s="31"/>
      <c r="R777" s="3" t="str">
        <f t="shared" si="161"/>
        <v/>
      </c>
      <c r="S777" s="4" t="str">
        <f>IF(D777="","",COUNTIF($R$2:R777,R777))</f>
        <v/>
      </c>
      <c r="T777" s="5" t="str">
        <f t="shared" si="153"/>
        <v/>
      </c>
      <c r="U777" s="35" t="str">
        <f>IF(AND(S777=4,K777="M",NOT(O777="Unattached")),SUMIF(R$2:R777,R777,L$2:L777),"")</f>
        <v/>
      </c>
      <c r="V777" s="5" t="str">
        <f t="shared" si="154"/>
        <v/>
      </c>
      <c r="W777" s="35" t="str">
        <f>IF(AND(S777=3,K777="F",NOT(O777="Unattached")),SUMIF(R$2:R777,R777,L$2:L777),"")</f>
        <v/>
      </c>
      <c r="X777" s="6" t="str">
        <f t="shared" si="157"/>
        <v/>
      </c>
      <c r="Y777" s="6" t="str">
        <f t="shared" si="162"/>
        <v/>
      </c>
      <c r="Z777" s="33" t="str">
        <f t="shared" si="158"/>
        <v xml:space="preserve"> </v>
      </c>
      <c r="AA777" s="33" t="str">
        <f>IF(K777="M",IF(S777&lt;&gt;4,"",VLOOKUP(CONCATENATE(R777," ",(S777-3)),$Z$2:AD777,5,0)),IF(S777&lt;&gt;3,"",VLOOKUP(CONCATENATE(R777," ",(S777-2)),$Z$2:AD777,5,0)))</f>
        <v/>
      </c>
      <c r="AB777" s="33" t="str">
        <f>IF(K777="M",IF(S777&lt;&gt;4,"",VLOOKUP(CONCATENATE(R777," ",(S777-2)),$Z$2:AD777,5,0)),IF(S777&lt;&gt;3,"",VLOOKUP(CONCATENATE(R777," ",(S777-1)),$Z$2:AD777,5,0)))</f>
        <v/>
      </c>
      <c r="AC777" s="33" t="str">
        <f>IF(K777="M",IF(S777&lt;&gt;4,"",VLOOKUP(CONCATENATE(R777," ",(S777-1)),$Z$2:AD777,5,0)),IF(S777&lt;&gt;3,"",VLOOKUP(CONCATENATE(R777," ",(S777)),$Z$2:AD777,5,0)))</f>
        <v/>
      </c>
      <c r="AD777" s="33" t="str">
        <f t="shared" si="163"/>
        <v/>
      </c>
    </row>
    <row r="778" spans="1:30" x14ac:dyDescent="0.25">
      <c r="A778" s="65" t="str">
        <f t="shared" si="155"/>
        <v/>
      </c>
      <c r="B778" s="65" t="str">
        <f t="shared" si="156"/>
        <v/>
      </c>
      <c r="C778" s="103">
        <v>777</v>
      </c>
      <c r="D778" s="99"/>
      <c r="E778" s="100">
        <f t="shared" si="164"/>
        <v>1</v>
      </c>
      <c r="F778" s="100"/>
      <c r="G778" s="100"/>
      <c r="H778" s="107" t="str">
        <f t="shared" si="159"/>
        <v/>
      </c>
      <c r="I778" s="108" t="str">
        <f>IF(D778="","",VLOOKUP(D778,ENTRANTS!$A$1:$H$1000,2,0))</f>
        <v/>
      </c>
      <c r="J778" s="108" t="str">
        <f>IF(D778="","",VLOOKUP(D778,ENTRANTS!$A$1:$H$1000,3,0))</f>
        <v/>
      </c>
      <c r="K778" s="103" t="str">
        <f>IF(D778="","",LEFT(VLOOKUP(D778,ENTRANTS!$A$1:$H$1000,5,0),1))</f>
        <v/>
      </c>
      <c r="L778" s="103" t="str">
        <f>IF(D778="","",COUNTIF($K$2:K778,K778))</f>
        <v/>
      </c>
      <c r="M778" s="103" t="str">
        <f>IF(D778="","",VLOOKUP(D778,ENTRANTS!$A$1:$H$1000,4,0))</f>
        <v/>
      </c>
      <c r="N778" s="103" t="str">
        <f>IF(D778="","",COUNTIF($M$2:M778,M778))</f>
        <v/>
      </c>
      <c r="O778" s="108" t="str">
        <f>IF(D778="","",VLOOKUP(D778,ENTRANTS!$A$1:$H$1000,6,0))</f>
        <v/>
      </c>
      <c r="P778" s="86" t="str">
        <f t="shared" si="160"/>
        <v/>
      </c>
      <c r="Q778" s="31"/>
      <c r="R778" s="3" t="str">
        <f t="shared" si="161"/>
        <v/>
      </c>
      <c r="S778" s="4" t="str">
        <f>IF(D778="","",COUNTIF($R$2:R778,R778))</f>
        <v/>
      </c>
      <c r="T778" s="5" t="str">
        <f t="shared" si="153"/>
        <v/>
      </c>
      <c r="U778" s="35" t="str">
        <f>IF(AND(S778=4,K778="M",NOT(O778="Unattached")),SUMIF(R$2:R778,R778,L$2:L778),"")</f>
        <v/>
      </c>
      <c r="V778" s="5" t="str">
        <f t="shared" si="154"/>
        <v/>
      </c>
      <c r="W778" s="35" t="str">
        <f>IF(AND(S778=3,K778="F",NOT(O778="Unattached")),SUMIF(R$2:R778,R778,L$2:L778),"")</f>
        <v/>
      </c>
      <c r="X778" s="6" t="str">
        <f t="shared" si="157"/>
        <v/>
      </c>
      <c r="Y778" s="6" t="str">
        <f t="shared" si="162"/>
        <v/>
      </c>
      <c r="Z778" s="33" t="str">
        <f t="shared" si="158"/>
        <v xml:space="preserve"> </v>
      </c>
      <c r="AA778" s="33" t="str">
        <f>IF(K778="M",IF(S778&lt;&gt;4,"",VLOOKUP(CONCATENATE(R778," ",(S778-3)),$Z$2:AD778,5,0)),IF(S778&lt;&gt;3,"",VLOOKUP(CONCATENATE(R778," ",(S778-2)),$Z$2:AD778,5,0)))</f>
        <v/>
      </c>
      <c r="AB778" s="33" t="str">
        <f>IF(K778="M",IF(S778&lt;&gt;4,"",VLOOKUP(CONCATENATE(R778," ",(S778-2)),$Z$2:AD778,5,0)),IF(S778&lt;&gt;3,"",VLOOKUP(CONCATENATE(R778," ",(S778-1)),$Z$2:AD778,5,0)))</f>
        <v/>
      </c>
      <c r="AC778" s="33" t="str">
        <f>IF(K778="M",IF(S778&lt;&gt;4,"",VLOOKUP(CONCATENATE(R778," ",(S778-1)),$Z$2:AD778,5,0)),IF(S778&lt;&gt;3,"",VLOOKUP(CONCATENATE(R778," ",(S778)),$Z$2:AD778,5,0)))</f>
        <v/>
      </c>
      <c r="AD778" s="33" t="str">
        <f t="shared" si="163"/>
        <v/>
      </c>
    </row>
    <row r="779" spans="1:30" x14ac:dyDescent="0.25">
      <c r="A779" s="65" t="str">
        <f t="shared" si="155"/>
        <v/>
      </c>
      <c r="B779" s="65" t="str">
        <f t="shared" si="156"/>
        <v/>
      </c>
      <c r="C779" s="103">
        <v>778</v>
      </c>
      <c r="D779" s="99"/>
      <c r="E779" s="100">
        <f t="shared" si="164"/>
        <v>1</v>
      </c>
      <c r="F779" s="100"/>
      <c r="G779" s="100"/>
      <c r="H779" s="107" t="str">
        <f t="shared" si="159"/>
        <v/>
      </c>
      <c r="I779" s="108" t="str">
        <f>IF(D779="","",VLOOKUP(D779,ENTRANTS!$A$1:$H$1000,2,0))</f>
        <v/>
      </c>
      <c r="J779" s="108" t="str">
        <f>IF(D779="","",VLOOKUP(D779,ENTRANTS!$A$1:$H$1000,3,0))</f>
        <v/>
      </c>
      <c r="K779" s="103" t="str">
        <f>IF(D779="","",LEFT(VLOOKUP(D779,ENTRANTS!$A$1:$H$1000,5,0),1))</f>
        <v/>
      </c>
      <c r="L779" s="103" t="str">
        <f>IF(D779="","",COUNTIF($K$2:K779,K779))</f>
        <v/>
      </c>
      <c r="M779" s="103" t="str">
        <f>IF(D779="","",VLOOKUP(D779,ENTRANTS!$A$1:$H$1000,4,0))</f>
        <v/>
      </c>
      <c r="N779" s="103" t="str">
        <f>IF(D779="","",COUNTIF($M$2:M779,M779))</f>
        <v/>
      </c>
      <c r="O779" s="108" t="str">
        <f>IF(D779="","",VLOOKUP(D779,ENTRANTS!$A$1:$H$1000,6,0))</f>
        <v/>
      </c>
      <c r="P779" s="86" t="str">
        <f t="shared" si="160"/>
        <v/>
      </c>
      <c r="Q779" s="31"/>
      <c r="R779" s="3" t="str">
        <f t="shared" si="161"/>
        <v/>
      </c>
      <c r="S779" s="4" t="str">
        <f>IF(D779="","",COUNTIF($R$2:R779,R779))</f>
        <v/>
      </c>
      <c r="T779" s="5" t="str">
        <f t="shared" si="153"/>
        <v/>
      </c>
      <c r="U779" s="35" t="str">
        <f>IF(AND(S779=4,K779="M",NOT(O779="Unattached")),SUMIF(R$2:R779,R779,L$2:L779),"")</f>
        <v/>
      </c>
      <c r="V779" s="5" t="str">
        <f t="shared" si="154"/>
        <v/>
      </c>
      <c r="W779" s="35" t="str">
        <f>IF(AND(S779=3,K779="F",NOT(O779="Unattached")),SUMIF(R$2:R779,R779,L$2:L779),"")</f>
        <v/>
      </c>
      <c r="X779" s="6" t="str">
        <f t="shared" si="157"/>
        <v/>
      </c>
      <c r="Y779" s="6" t="str">
        <f t="shared" si="162"/>
        <v/>
      </c>
      <c r="Z779" s="33" t="str">
        <f t="shared" si="158"/>
        <v xml:space="preserve"> </v>
      </c>
      <c r="AA779" s="33" t="str">
        <f>IF(K779="M",IF(S779&lt;&gt;4,"",VLOOKUP(CONCATENATE(R779," ",(S779-3)),$Z$2:AD779,5,0)),IF(S779&lt;&gt;3,"",VLOOKUP(CONCATENATE(R779," ",(S779-2)),$Z$2:AD779,5,0)))</f>
        <v/>
      </c>
      <c r="AB779" s="33" t="str">
        <f>IF(K779="M",IF(S779&lt;&gt;4,"",VLOOKUP(CONCATENATE(R779," ",(S779-2)),$Z$2:AD779,5,0)),IF(S779&lt;&gt;3,"",VLOOKUP(CONCATENATE(R779," ",(S779-1)),$Z$2:AD779,5,0)))</f>
        <v/>
      </c>
      <c r="AC779" s="33" t="str">
        <f>IF(K779="M",IF(S779&lt;&gt;4,"",VLOOKUP(CONCATENATE(R779," ",(S779-1)),$Z$2:AD779,5,0)),IF(S779&lt;&gt;3,"",VLOOKUP(CONCATENATE(R779," ",(S779)),$Z$2:AD779,5,0)))</f>
        <v/>
      </c>
      <c r="AD779" s="33" t="str">
        <f t="shared" si="163"/>
        <v/>
      </c>
    </row>
    <row r="780" spans="1:30" x14ac:dyDescent="0.25">
      <c r="A780" s="65" t="str">
        <f t="shared" si="155"/>
        <v/>
      </c>
      <c r="B780" s="65" t="str">
        <f t="shared" si="156"/>
        <v/>
      </c>
      <c r="C780" s="103">
        <v>779</v>
      </c>
      <c r="D780" s="99"/>
      <c r="E780" s="100">
        <f t="shared" si="164"/>
        <v>1</v>
      </c>
      <c r="F780" s="100"/>
      <c r="G780" s="100"/>
      <c r="H780" s="107" t="str">
        <f t="shared" si="159"/>
        <v/>
      </c>
      <c r="I780" s="108" t="str">
        <f>IF(D780="","",VLOOKUP(D780,ENTRANTS!$A$1:$H$1000,2,0))</f>
        <v/>
      </c>
      <c r="J780" s="108" t="str">
        <f>IF(D780="","",VLOOKUP(D780,ENTRANTS!$A$1:$H$1000,3,0))</f>
        <v/>
      </c>
      <c r="K780" s="103" t="str">
        <f>IF(D780="","",LEFT(VLOOKUP(D780,ENTRANTS!$A$1:$H$1000,5,0),1))</f>
        <v/>
      </c>
      <c r="L780" s="103" t="str">
        <f>IF(D780="","",COUNTIF($K$2:K780,K780))</f>
        <v/>
      </c>
      <c r="M780" s="103" t="str">
        <f>IF(D780="","",VLOOKUP(D780,ENTRANTS!$A$1:$H$1000,4,0))</f>
        <v/>
      </c>
      <c r="N780" s="103" t="str">
        <f>IF(D780="","",COUNTIF($M$2:M780,M780))</f>
        <v/>
      </c>
      <c r="O780" s="108" t="str">
        <f>IF(D780="","",VLOOKUP(D780,ENTRANTS!$A$1:$H$1000,6,0))</f>
        <v/>
      </c>
      <c r="P780" s="86" t="str">
        <f t="shared" si="160"/>
        <v/>
      </c>
      <c r="Q780" s="31"/>
      <c r="R780" s="3" t="str">
        <f t="shared" si="161"/>
        <v/>
      </c>
      <c r="S780" s="4" t="str">
        <f>IF(D780="","",COUNTIF($R$2:R780,R780))</f>
        <v/>
      </c>
      <c r="T780" s="5" t="str">
        <f t="shared" si="153"/>
        <v/>
      </c>
      <c r="U780" s="35" t="str">
        <f>IF(AND(S780=4,K780="M",NOT(O780="Unattached")),SUMIF(R$2:R780,R780,L$2:L780),"")</f>
        <v/>
      </c>
      <c r="V780" s="5" t="str">
        <f t="shared" si="154"/>
        <v/>
      </c>
      <c r="W780" s="35" t="str">
        <f>IF(AND(S780=3,K780="F",NOT(O780="Unattached")),SUMIF(R$2:R780,R780,L$2:L780),"")</f>
        <v/>
      </c>
      <c r="X780" s="6" t="str">
        <f t="shared" si="157"/>
        <v/>
      </c>
      <c r="Y780" s="6" t="str">
        <f t="shared" si="162"/>
        <v/>
      </c>
      <c r="Z780" s="33" t="str">
        <f t="shared" si="158"/>
        <v xml:space="preserve"> </v>
      </c>
      <c r="AA780" s="33" t="str">
        <f>IF(K780="M",IF(S780&lt;&gt;4,"",VLOOKUP(CONCATENATE(R780," ",(S780-3)),$Z$2:AD780,5,0)),IF(S780&lt;&gt;3,"",VLOOKUP(CONCATENATE(R780," ",(S780-2)),$Z$2:AD780,5,0)))</f>
        <v/>
      </c>
      <c r="AB780" s="33" t="str">
        <f>IF(K780="M",IF(S780&lt;&gt;4,"",VLOOKUP(CONCATENATE(R780," ",(S780-2)),$Z$2:AD780,5,0)),IF(S780&lt;&gt;3,"",VLOOKUP(CONCATENATE(R780," ",(S780-1)),$Z$2:AD780,5,0)))</f>
        <v/>
      </c>
      <c r="AC780" s="33" t="str">
        <f>IF(K780="M",IF(S780&lt;&gt;4,"",VLOOKUP(CONCATENATE(R780," ",(S780-1)),$Z$2:AD780,5,0)),IF(S780&lt;&gt;3,"",VLOOKUP(CONCATENATE(R780," ",(S780)),$Z$2:AD780,5,0)))</f>
        <v/>
      </c>
      <c r="AD780" s="33" t="str">
        <f t="shared" si="163"/>
        <v/>
      </c>
    </row>
    <row r="781" spans="1:30" x14ac:dyDescent="0.25">
      <c r="A781" s="65" t="str">
        <f t="shared" si="155"/>
        <v/>
      </c>
      <c r="B781" s="65" t="str">
        <f t="shared" si="156"/>
        <v/>
      </c>
      <c r="C781" s="103">
        <v>780</v>
      </c>
      <c r="D781" s="99"/>
      <c r="E781" s="100">
        <f t="shared" si="164"/>
        <v>1</v>
      </c>
      <c r="F781" s="100"/>
      <c r="G781" s="100"/>
      <c r="H781" s="107" t="str">
        <f t="shared" si="159"/>
        <v/>
      </c>
      <c r="I781" s="108" t="str">
        <f>IF(D781="","",VLOOKUP(D781,ENTRANTS!$A$1:$H$1000,2,0))</f>
        <v/>
      </c>
      <c r="J781" s="108" t="str">
        <f>IF(D781="","",VLOOKUP(D781,ENTRANTS!$A$1:$H$1000,3,0))</f>
        <v/>
      </c>
      <c r="K781" s="103" t="str">
        <f>IF(D781="","",LEFT(VLOOKUP(D781,ENTRANTS!$A$1:$H$1000,5,0),1))</f>
        <v/>
      </c>
      <c r="L781" s="103" t="str">
        <f>IF(D781="","",COUNTIF($K$2:K781,K781))</f>
        <v/>
      </c>
      <c r="M781" s="103" t="str">
        <f>IF(D781="","",VLOOKUP(D781,ENTRANTS!$A$1:$H$1000,4,0))</f>
        <v/>
      </c>
      <c r="N781" s="103" t="str">
        <f>IF(D781="","",COUNTIF($M$2:M781,M781))</f>
        <v/>
      </c>
      <c r="O781" s="108" t="str">
        <f>IF(D781="","",VLOOKUP(D781,ENTRANTS!$A$1:$H$1000,6,0))</f>
        <v/>
      </c>
      <c r="P781" s="86" t="str">
        <f t="shared" si="160"/>
        <v/>
      </c>
      <c r="Q781" s="31"/>
      <c r="R781" s="3" t="str">
        <f t="shared" si="161"/>
        <v/>
      </c>
      <c r="S781" s="4" t="str">
        <f>IF(D781="","",COUNTIF($R$2:R781,R781))</f>
        <v/>
      </c>
      <c r="T781" s="5" t="str">
        <f t="shared" si="153"/>
        <v/>
      </c>
      <c r="U781" s="35" t="str">
        <f>IF(AND(S781=4,K781="M",NOT(O781="Unattached")),SUMIF(R$2:R781,R781,L$2:L781),"")</f>
        <v/>
      </c>
      <c r="V781" s="5" t="str">
        <f t="shared" si="154"/>
        <v/>
      </c>
      <c r="W781" s="35" t="str">
        <f>IF(AND(S781=3,K781="F",NOT(O781="Unattached")),SUMIF(R$2:R781,R781,L$2:L781),"")</f>
        <v/>
      </c>
      <c r="X781" s="6" t="str">
        <f t="shared" si="157"/>
        <v/>
      </c>
      <c r="Y781" s="6" t="str">
        <f t="shared" si="162"/>
        <v/>
      </c>
      <c r="Z781" s="33" t="str">
        <f t="shared" si="158"/>
        <v xml:space="preserve"> </v>
      </c>
      <c r="AA781" s="33" t="str">
        <f>IF(K781="M",IF(S781&lt;&gt;4,"",VLOOKUP(CONCATENATE(R781," ",(S781-3)),$Z$2:AD781,5,0)),IF(S781&lt;&gt;3,"",VLOOKUP(CONCATENATE(R781," ",(S781-2)),$Z$2:AD781,5,0)))</f>
        <v/>
      </c>
      <c r="AB781" s="33" t="str">
        <f>IF(K781="M",IF(S781&lt;&gt;4,"",VLOOKUP(CONCATENATE(R781," ",(S781-2)),$Z$2:AD781,5,0)),IF(S781&lt;&gt;3,"",VLOOKUP(CONCATENATE(R781," ",(S781-1)),$Z$2:AD781,5,0)))</f>
        <v/>
      </c>
      <c r="AC781" s="33" t="str">
        <f>IF(K781="M",IF(S781&lt;&gt;4,"",VLOOKUP(CONCATENATE(R781," ",(S781-1)),$Z$2:AD781,5,0)),IF(S781&lt;&gt;3,"",VLOOKUP(CONCATENATE(R781," ",(S781)),$Z$2:AD781,5,0)))</f>
        <v/>
      </c>
      <c r="AD781" s="33" t="str">
        <f t="shared" si="163"/>
        <v/>
      </c>
    </row>
    <row r="782" spans="1:30" x14ac:dyDescent="0.25">
      <c r="A782" s="65" t="str">
        <f t="shared" si="155"/>
        <v/>
      </c>
      <c r="B782" s="65" t="str">
        <f t="shared" si="156"/>
        <v/>
      </c>
      <c r="C782" s="103">
        <v>781</v>
      </c>
      <c r="D782" s="99"/>
      <c r="E782" s="100">
        <f t="shared" si="164"/>
        <v>1</v>
      </c>
      <c r="F782" s="100"/>
      <c r="G782" s="100"/>
      <c r="H782" s="107" t="str">
        <f t="shared" si="159"/>
        <v/>
      </c>
      <c r="I782" s="108" t="str">
        <f>IF(D782="","",VLOOKUP(D782,ENTRANTS!$A$1:$H$1000,2,0))</f>
        <v/>
      </c>
      <c r="J782" s="108" t="str">
        <f>IF(D782="","",VLOOKUP(D782,ENTRANTS!$A$1:$H$1000,3,0))</f>
        <v/>
      </c>
      <c r="K782" s="103" t="str">
        <f>IF(D782="","",LEFT(VLOOKUP(D782,ENTRANTS!$A$1:$H$1000,5,0),1))</f>
        <v/>
      </c>
      <c r="L782" s="103" t="str">
        <f>IF(D782="","",COUNTIF($K$2:K782,K782))</f>
        <v/>
      </c>
      <c r="M782" s="103" t="str">
        <f>IF(D782="","",VLOOKUP(D782,ENTRANTS!$A$1:$H$1000,4,0))</f>
        <v/>
      </c>
      <c r="N782" s="103" t="str">
        <f>IF(D782="","",COUNTIF($M$2:M782,M782))</f>
        <v/>
      </c>
      <c r="O782" s="108" t="str">
        <f>IF(D782="","",VLOOKUP(D782,ENTRANTS!$A$1:$H$1000,6,0))</f>
        <v/>
      </c>
      <c r="P782" s="86" t="str">
        <f t="shared" si="160"/>
        <v/>
      </c>
      <c r="Q782" s="31"/>
      <c r="R782" s="3" t="str">
        <f t="shared" si="161"/>
        <v/>
      </c>
      <c r="S782" s="4" t="str">
        <f>IF(D782="","",COUNTIF($R$2:R782,R782))</f>
        <v/>
      </c>
      <c r="T782" s="5" t="str">
        <f t="shared" si="153"/>
        <v/>
      </c>
      <c r="U782" s="35" t="str">
        <f>IF(AND(S782=4,K782="M",NOT(O782="Unattached")),SUMIF(R$2:R782,R782,L$2:L782),"")</f>
        <v/>
      </c>
      <c r="V782" s="5" t="str">
        <f t="shared" si="154"/>
        <v/>
      </c>
      <c r="W782" s="35" t="str">
        <f>IF(AND(S782=3,K782="F",NOT(O782="Unattached")),SUMIF(R$2:R782,R782,L$2:L782),"")</f>
        <v/>
      </c>
      <c r="X782" s="6" t="str">
        <f t="shared" si="157"/>
        <v/>
      </c>
      <c r="Y782" s="6" t="str">
        <f t="shared" si="162"/>
        <v/>
      </c>
      <c r="Z782" s="33" t="str">
        <f t="shared" si="158"/>
        <v xml:space="preserve"> </v>
      </c>
      <c r="AA782" s="33" t="str">
        <f>IF(K782="M",IF(S782&lt;&gt;4,"",VLOOKUP(CONCATENATE(R782," ",(S782-3)),$Z$2:AD782,5,0)),IF(S782&lt;&gt;3,"",VLOOKUP(CONCATENATE(R782," ",(S782-2)),$Z$2:AD782,5,0)))</f>
        <v/>
      </c>
      <c r="AB782" s="33" t="str">
        <f>IF(K782="M",IF(S782&lt;&gt;4,"",VLOOKUP(CONCATENATE(R782," ",(S782-2)),$Z$2:AD782,5,0)),IF(S782&lt;&gt;3,"",VLOOKUP(CONCATENATE(R782," ",(S782-1)),$Z$2:AD782,5,0)))</f>
        <v/>
      </c>
      <c r="AC782" s="33" t="str">
        <f>IF(K782="M",IF(S782&lt;&gt;4,"",VLOOKUP(CONCATENATE(R782," ",(S782-1)),$Z$2:AD782,5,0)),IF(S782&lt;&gt;3,"",VLOOKUP(CONCATENATE(R782," ",(S782)),$Z$2:AD782,5,0)))</f>
        <v/>
      </c>
      <c r="AD782" s="33" t="str">
        <f t="shared" si="163"/>
        <v/>
      </c>
    </row>
    <row r="783" spans="1:30" x14ac:dyDescent="0.25">
      <c r="A783" s="65" t="str">
        <f t="shared" si="155"/>
        <v/>
      </c>
      <c r="B783" s="65" t="str">
        <f t="shared" si="156"/>
        <v/>
      </c>
      <c r="C783" s="103">
        <v>782</v>
      </c>
      <c r="D783" s="99"/>
      <c r="E783" s="100">
        <f t="shared" si="164"/>
        <v>1</v>
      </c>
      <c r="F783" s="100"/>
      <c r="G783" s="100"/>
      <c r="H783" s="107" t="str">
        <f t="shared" si="159"/>
        <v/>
      </c>
      <c r="I783" s="108" t="str">
        <f>IF(D783="","",VLOOKUP(D783,ENTRANTS!$A$1:$H$1000,2,0))</f>
        <v/>
      </c>
      <c r="J783" s="108" t="str">
        <f>IF(D783="","",VLOOKUP(D783,ENTRANTS!$A$1:$H$1000,3,0))</f>
        <v/>
      </c>
      <c r="K783" s="103" t="str">
        <f>IF(D783="","",LEFT(VLOOKUP(D783,ENTRANTS!$A$1:$H$1000,5,0),1))</f>
        <v/>
      </c>
      <c r="L783" s="103" t="str">
        <f>IF(D783="","",COUNTIF($K$2:K783,K783))</f>
        <v/>
      </c>
      <c r="M783" s="103" t="str">
        <f>IF(D783="","",VLOOKUP(D783,ENTRANTS!$A$1:$H$1000,4,0))</f>
        <v/>
      </c>
      <c r="N783" s="103" t="str">
        <f>IF(D783="","",COUNTIF($M$2:M783,M783))</f>
        <v/>
      </c>
      <c r="O783" s="108" t="str">
        <f>IF(D783="","",VLOOKUP(D783,ENTRANTS!$A$1:$H$1000,6,0))</f>
        <v/>
      </c>
      <c r="P783" s="86" t="str">
        <f t="shared" si="160"/>
        <v/>
      </c>
      <c r="Q783" s="31"/>
      <c r="R783" s="3" t="str">
        <f t="shared" si="161"/>
        <v/>
      </c>
      <c r="S783" s="4" t="str">
        <f>IF(D783="","",COUNTIF($R$2:R783,R783))</f>
        <v/>
      </c>
      <c r="T783" s="5" t="str">
        <f t="shared" si="153"/>
        <v/>
      </c>
      <c r="U783" s="35" t="str">
        <f>IF(AND(S783=4,K783="M",NOT(O783="Unattached")),SUMIF(R$2:R783,R783,L$2:L783),"")</f>
        <v/>
      </c>
      <c r="V783" s="5" t="str">
        <f t="shared" si="154"/>
        <v/>
      </c>
      <c r="W783" s="35" t="str">
        <f>IF(AND(S783=3,K783="F",NOT(O783="Unattached")),SUMIF(R$2:R783,R783,L$2:L783),"")</f>
        <v/>
      </c>
      <c r="X783" s="6" t="str">
        <f t="shared" si="157"/>
        <v/>
      </c>
      <c r="Y783" s="6" t="str">
        <f t="shared" si="162"/>
        <v/>
      </c>
      <c r="Z783" s="33" t="str">
        <f t="shared" si="158"/>
        <v xml:space="preserve"> </v>
      </c>
      <c r="AA783" s="33" t="str">
        <f>IF(K783="M",IF(S783&lt;&gt;4,"",VLOOKUP(CONCATENATE(R783," ",(S783-3)),$Z$2:AD783,5,0)),IF(S783&lt;&gt;3,"",VLOOKUP(CONCATENATE(R783," ",(S783-2)),$Z$2:AD783,5,0)))</f>
        <v/>
      </c>
      <c r="AB783" s="33" t="str">
        <f>IF(K783="M",IF(S783&lt;&gt;4,"",VLOOKUP(CONCATENATE(R783," ",(S783-2)),$Z$2:AD783,5,0)),IF(S783&lt;&gt;3,"",VLOOKUP(CONCATENATE(R783," ",(S783-1)),$Z$2:AD783,5,0)))</f>
        <v/>
      </c>
      <c r="AC783" s="33" t="str">
        <f>IF(K783="M",IF(S783&lt;&gt;4,"",VLOOKUP(CONCATENATE(R783," ",(S783-1)),$Z$2:AD783,5,0)),IF(S783&lt;&gt;3,"",VLOOKUP(CONCATENATE(R783," ",(S783)),$Z$2:AD783,5,0)))</f>
        <v/>
      </c>
      <c r="AD783" s="33" t="str">
        <f t="shared" si="163"/>
        <v/>
      </c>
    </row>
    <row r="784" spans="1:30" x14ac:dyDescent="0.25">
      <c r="A784" s="65" t="str">
        <f t="shared" si="155"/>
        <v/>
      </c>
      <c r="B784" s="65" t="str">
        <f t="shared" si="156"/>
        <v/>
      </c>
      <c r="C784" s="103">
        <v>783</v>
      </c>
      <c r="D784" s="99"/>
      <c r="E784" s="100">
        <f t="shared" si="164"/>
        <v>1</v>
      </c>
      <c r="F784" s="100"/>
      <c r="G784" s="100"/>
      <c r="H784" s="107" t="str">
        <f t="shared" si="159"/>
        <v/>
      </c>
      <c r="I784" s="108" t="str">
        <f>IF(D784="","",VLOOKUP(D784,ENTRANTS!$A$1:$H$1000,2,0))</f>
        <v/>
      </c>
      <c r="J784" s="108" t="str">
        <f>IF(D784="","",VLOOKUP(D784,ENTRANTS!$A$1:$H$1000,3,0))</f>
        <v/>
      </c>
      <c r="K784" s="103" t="str">
        <f>IF(D784="","",LEFT(VLOOKUP(D784,ENTRANTS!$A$1:$H$1000,5,0),1))</f>
        <v/>
      </c>
      <c r="L784" s="103" t="str">
        <f>IF(D784="","",COUNTIF($K$2:K784,K784))</f>
        <v/>
      </c>
      <c r="M784" s="103" t="str">
        <f>IF(D784="","",VLOOKUP(D784,ENTRANTS!$A$1:$H$1000,4,0))</f>
        <v/>
      </c>
      <c r="N784" s="103" t="str">
        <f>IF(D784="","",COUNTIF($M$2:M784,M784))</f>
        <v/>
      </c>
      <c r="O784" s="108" t="str">
        <f>IF(D784="","",VLOOKUP(D784,ENTRANTS!$A$1:$H$1000,6,0))</f>
        <v/>
      </c>
      <c r="P784" s="86" t="str">
        <f t="shared" si="160"/>
        <v/>
      </c>
      <c r="Q784" s="31"/>
      <c r="R784" s="3" t="str">
        <f t="shared" si="161"/>
        <v/>
      </c>
      <c r="S784" s="4" t="str">
        <f>IF(D784="","",COUNTIF($R$2:R784,R784))</f>
        <v/>
      </c>
      <c r="T784" s="5" t="str">
        <f t="shared" si="153"/>
        <v/>
      </c>
      <c r="U784" s="35" t="str">
        <f>IF(AND(S784=4,K784="M",NOT(O784="Unattached")),SUMIF(R$2:R784,R784,L$2:L784),"")</f>
        <v/>
      </c>
      <c r="V784" s="5" t="str">
        <f t="shared" si="154"/>
        <v/>
      </c>
      <c r="W784" s="35" t="str">
        <f>IF(AND(S784=3,K784="F",NOT(O784="Unattached")),SUMIF(R$2:R784,R784,L$2:L784),"")</f>
        <v/>
      </c>
      <c r="X784" s="6" t="str">
        <f t="shared" si="157"/>
        <v/>
      </c>
      <c r="Y784" s="6" t="str">
        <f t="shared" si="162"/>
        <v/>
      </c>
      <c r="Z784" s="33" t="str">
        <f t="shared" si="158"/>
        <v xml:space="preserve"> </v>
      </c>
      <c r="AA784" s="33" t="str">
        <f>IF(K784="M",IF(S784&lt;&gt;4,"",VLOOKUP(CONCATENATE(R784," ",(S784-3)),$Z$2:AD784,5,0)),IF(S784&lt;&gt;3,"",VLOOKUP(CONCATENATE(R784," ",(S784-2)),$Z$2:AD784,5,0)))</f>
        <v/>
      </c>
      <c r="AB784" s="33" t="str">
        <f>IF(K784="M",IF(S784&lt;&gt;4,"",VLOOKUP(CONCATENATE(R784," ",(S784-2)),$Z$2:AD784,5,0)),IF(S784&lt;&gt;3,"",VLOOKUP(CONCATENATE(R784," ",(S784-1)),$Z$2:AD784,5,0)))</f>
        <v/>
      </c>
      <c r="AC784" s="33" t="str">
        <f>IF(K784="M",IF(S784&lt;&gt;4,"",VLOOKUP(CONCATENATE(R784," ",(S784-1)),$Z$2:AD784,5,0)),IF(S784&lt;&gt;3,"",VLOOKUP(CONCATENATE(R784," ",(S784)),$Z$2:AD784,5,0)))</f>
        <v/>
      </c>
      <c r="AD784" s="33" t="str">
        <f t="shared" si="163"/>
        <v/>
      </c>
    </row>
    <row r="785" spans="1:30" x14ac:dyDescent="0.25">
      <c r="A785" s="65" t="str">
        <f t="shared" si="155"/>
        <v/>
      </c>
      <c r="B785" s="65" t="str">
        <f t="shared" si="156"/>
        <v/>
      </c>
      <c r="C785" s="103">
        <v>784</v>
      </c>
      <c r="D785" s="99"/>
      <c r="E785" s="100">
        <f t="shared" si="164"/>
        <v>1</v>
      </c>
      <c r="F785" s="100"/>
      <c r="G785" s="100"/>
      <c r="H785" s="107" t="str">
        <f t="shared" si="159"/>
        <v/>
      </c>
      <c r="I785" s="108" t="str">
        <f>IF(D785="","",VLOOKUP(D785,ENTRANTS!$A$1:$H$1000,2,0))</f>
        <v/>
      </c>
      <c r="J785" s="108" t="str">
        <f>IF(D785="","",VLOOKUP(D785,ENTRANTS!$A$1:$H$1000,3,0))</f>
        <v/>
      </c>
      <c r="K785" s="103" t="str">
        <f>IF(D785="","",LEFT(VLOOKUP(D785,ENTRANTS!$A$1:$H$1000,5,0),1))</f>
        <v/>
      </c>
      <c r="L785" s="103" t="str">
        <f>IF(D785="","",COUNTIF($K$2:K785,K785))</f>
        <v/>
      </c>
      <c r="M785" s="103" t="str">
        <f>IF(D785="","",VLOOKUP(D785,ENTRANTS!$A$1:$H$1000,4,0))</f>
        <v/>
      </c>
      <c r="N785" s="103" t="str">
        <f>IF(D785="","",COUNTIF($M$2:M785,M785))</f>
        <v/>
      </c>
      <c r="O785" s="108" t="str">
        <f>IF(D785="","",VLOOKUP(D785,ENTRANTS!$A$1:$H$1000,6,0))</f>
        <v/>
      </c>
      <c r="P785" s="86" t="str">
        <f t="shared" si="160"/>
        <v/>
      </c>
      <c r="Q785" s="31"/>
      <c r="R785" s="3" t="str">
        <f t="shared" si="161"/>
        <v/>
      </c>
      <c r="S785" s="4" t="str">
        <f>IF(D785="","",COUNTIF($R$2:R785,R785))</f>
        <v/>
      </c>
      <c r="T785" s="5" t="str">
        <f t="shared" si="153"/>
        <v/>
      </c>
      <c r="U785" s="35" t="str">
        <f>IF(AND(S785=4,K785="M",NOT(O785="Unattached")),SUMIF(R$2:R785,R785,L$2:L785),"")</f>
        <v/>
      </c>
      <c r="V785" s="5" t="str">
        <f t="shared" si="154"/>
        <v/>
      </c>
      <c r="W785" s="35" t="str">
        <f>IF(AND(S785=3,K785="F",NOT(O785="Unattached")),SUMIF(R$2:R785,R785,L$2:L785),"")</f>
        <v/>
      </c>
      <c r="X785" s="6" t="str">
        <f t="shared" si="157"/>
        <v/>
      </c>
      <c r="Y785" s="6" t="str">
        <f t="shared" si="162"/>
        <v/>
      </c>
      <c r="Z785" s="33" t="str">
        <f t="shared" si="158"/>
        <v xml:space="preserve"> </v>
      </c>
      <c r="AA785" s="33" t="str">
        <f>IF(K785="M",IF(S785&lt;&gt;4,"",VLOOKUP(CONCATENATE(R785," ",(S785-3)),$Z$2:AD785,5,0)),IF(S785&lt;&gt;3,"",VLOOKUP(CONCATENATE(R785," ",(S785-2)),$Z$2:AD785,5,0)))</f>
        <v/>
      </c>
      <c r="AB785" s="33" t="str">
        <f>IF(K785="M",IF(S785&lt;&gt;4,"",VLOOKUP(CONCATENATE(R785," ",(S785-2)),$Z$2:AD785,5,0)),IF(S785&lt;&gt;3,"",VLOOKUP(CONCATENATE(R785," ",(S785-1)),$Z$2:AD785,5,0)))</f>
        <v/>
      </c>
      <c r="AC785" s="33" t="str">
        <f>IF(K785="M",IF(S785&lt;&gt;4,"",VLOOKUP(CONCATENATE(R785," ",(S785-1)),$Z$2:AD785,5,0)),IF(S785&lt;&gt;3,"",VLOOKUP(CONCATENATE(R785," ",(S785)),$Z$2:AD785,5,0)))</f>
        <v/>
      </c>
      <c r="AD785" s="33" t="str">
        <f t="shared" si="163"/>
        <v/>
      </c>
    </row>
    <row r="786" spans="1:30" x14ac:dyDescent="0.25">
      <c r="A786" s="65" t="str">
        <f t="shared" si="155"/>
        <v/>
      </c>
      <c r="B786" s="65" t="str">
        <f t="shared" si="156"/>
        <v/>
      </c>
      <c r="C786" s="103">
        <v>785</v>
      </c>
      <c r="D786" s="99"/>
      <c r="E786" s="100">
        <f t="shared" si="164"/>
        <v>1</v>
      </c>
      <c r="F786" s="100"/>
      <c r="G786" s="100"/>
      <c r="H786" s="107" t="str">
        <f t="shared" si="159"/>
        <v/>
      </c>
      <c r="I786" s="108" t="str">
        <f>IF(D786="","",VLOOKUP(D786,ENTRANTS!$A$1:$H$1000,2,0))</f>
        <v/>
      </c>
      <c r="J786" s="108" t="str">
        <f>IF(D786="","",VLOOKUP(D786,ENTRANTS!$A$1:$H$1000,3,0))</f>
        <v/>
      </c>
      <c r="K786" s="103" t="str">
        <f>IF(D786="","",LEFT(VLOOKUP(D786,ENTRANTS!$A$1:$H$1000,5,0),1))</f>
        <v/>
      </c>
      <c r="L786" s="103" t="str">
        <f>IF(D786="","",COUNTIF($K$2:K786,K786))</f>
        <v/>
      </c>
      <c r="M786" s="103" t="str">
        <f>IF(D786="","",VLOOKUP(D786,ENTRANTS!$A$1:$H$1000,4,0))</f>
        <v/>
      </c>
      <c r="N786" s="103" t="str">
        <f>IF(D786="","",COUNTIF($M$2:M786,M786))</f>
        <v/>
      </c>
      <c r="O786" s="108" t="str">
        <f>IF(D786="","",VLOOKUP(D786,ENTRANTS!$A$1:$H$1000,6,0))</f>
        <v/>
      </c>
      <c r="P786" s="86" t="str">
        <f t="shared" si="160"/>
        <v/>
      </c>
      <c r="Q786" s="31"/>
      <c r="R786" s="3" t="str">
        <f t="shared" si="161"/>
        <v/>
      </c>
      <c r="S786" s="4" t="str">
        <f>IF(D786="","",COUNTIF($R$2:R786,R786))</f>
        <v/>
      </c>
      <c r="T786" s="5" t="str">
        <f t="shared" si="153"/>
        <v/>
      </c>
      <c r="U786" s="35" t="str">
        <f>IF(AND(S786=4,K786="M",NOT(O786="Unattached")),SUMIF(R$2:R786,R786,L$2:L786),"")</f>
        <v/>
      </c>
      <c r="V786" s="5" t="str">
        <f t="shared" si="154"/>
        <v/>
      </c>
      <c r="W786" s="35" t="str">
        <f>IF(AND(S786=3,K786="F",NOT(O786="Unattached")),SUMIF(R$2:R786,R786,L$2:L786),"")</f>
        <v/>
      </c>
      <c r="X786" s="6" t="str">
        <f t="shared" si="157"/>
        <v/>
      </c>
      <c r="Y786" s="6" t="str">
        <f t="shared" si="162"/>
        <v/>
      </c>
      <c r="Z786" s="33" t="str">
        <f t="shared" si="158"/>
        <v xml:space="preserve"> </v>
      </c>
      <c r="AA786" s="33" t="str">
        <f>IF(K786="M",IF(S786&lt;&gt;4,"",VLOOKUP(CONCATENATE(R786," ",(S786-3)),$Z$2:AD786,5,0)),IF(S786&lt;&gt;3,"",VLOOKUP(CONCATENATE(R786," ",(S786-2)),$Z$2:AD786,5,0)))</f>
        <v/>
      </c>
      <c r="AB786" s="33" t="str">
        <f>IF(K786="M",IF(S786&lt;&gt;4,"",VLOOKUP(CONCATENATE(R786," ",(S786-2)),$Z$2:AD786,5,0)),IF(S786&lt;&gt;3,"",VLOOKUP(CONCATENATE(R786," ",(S786-1)),$Z$2:AD786,5,0)))</f>
        <v/>
      </c>
      <c r="AC786" s="33" t="str">
        <f>IF(K786="M",IF(S786&lt;&gt;4,"",VLOOKUP(CONCATENATE(R786," ",(S786-1)),$Z$2:AD786,5,0)),IF(S786&lt;&gt;3,"",VLOOKUP(CONCATENATE(R786," ",(S786)),$Z$2:AD786,5,0)))</f>
        <v/>
      </c>
      <c r="AD786" s="33" t="str">
        <f t="shared" si="163"/>
        <v/>
      </c>
    </row>
    <row r="787" spans="1:30" x14ac:dyDescent="0.25">
      <c r="A787" s="65" t="str">
        <f t="shared" si="155"/>
        <v/>
      </c>
      <c r="B787" s="65" t="str">
        <f t="shared" si="156"/>
        <v/>
      </c>
      <c r="C787" s="103">
        <v>786</v>
      </c>
      <c r="D787" s="99"/>
      <c r="E787" s="100">
        <f t="shared" si="164"/>
        <v>1</v>
      </c>
      <c r="F787" s="100"/>
      <c r="G787" s="100"/>
      <c r="H787" s="107" t="str">
        <f t="shared" si="159"/>
        <v/>
      </c>
      <c r="I787" s="108" t="str">
        <f>IF(D787="","",VLOOKUP(D787,ENTRANTS!$A$1:$H$1000,2,0))</f>
        <v/>
      </c>
      <c r="J787" s="108" t="str">
        <f>IF(D787="","",VLOOKUP(D787,ENTRANTS!$A$1:$H$1000,3,0))</f>
        <v/>
      </c>
      <c r="K787" s="103" t="str">
        <f>IF(D787="","",LEFT(VLOOKUP(D787,ENTRANTS!$A$1:$H$1000,5,0),1))</f>
        <v/>
      </c>
      <c r="L787" s="103" t="str">
        <f>IF(D787="","",COUNTIF($K$2:K787,K787))</f>
        <v/>
      </c>
      <c r="M787" s="103" t="str">
        <f>IF(D787="","",VLOOKUP(D787,ENTRANTS!$A$1:$H$1000,4,0))</f>
        <v/>
      </c>
      <c r="N787" s="103" t="str">
        <f>IF(D787="","",COUNTIF($M$2:M787,M787))</f>
        <v/>
      </c>
      <c r="O787" s="108" t="str">
        <f>IF(D787="","",VLOOKUP(D787,ENTRANTS!$A$1:$H$1000,6,0))</f>
        <v/>
      </c>
      <c r="P787" s="86" t="str">
        <f t="shared" si="160"/>
        <v/>
      </c>
      <c r="Q787" s="31"/>
      <c r="R787" s="3" t="str">
        <f t="shared" si="161"/>
        <v/>
      </c>
      <c r="S787" s="4" t="str">
        <f>IF(D787="","",COUNTIF($R$2:R787,R787))</f>
        <v/>
      </c>
      <c r="T787" s="5" t="str">
        <f t="shared" si="153"/>
        <v/>
      </c>
      <c r="U787" s="35" t="str">
        <f>IF(AND(S787=4,K787="M",NOT(O787="Unattached")),SUMIF(R$2:R787,R787,L$2:L787),"")</f>
        <v/>
      </c>
      <c r="V787" s="5" t="str">
        <f t="shared" si="154"/>
        <v/>
      </c>
      <c r="W787" s="35" t="str">
        <f>IF(AND(S787=3,K787="F",NOT(O787="Unattached")),SUMIF(R$2:R787,R787,L$2:L787),"")</f>
        <v/>
      </c>
      <c r="X787" s="6" t="str">
        <f t="shared" si="157"/>
        <v/>
      </c>
      <c r="Y787" s="6" t="str">
        <f t="shared" si="162"/>
        <v/>
      </c>
      <c r="Z787" s="33" t="str">
        <f t="shared" si="158"/>
        <v xml:space="preserve"> </v>
      </c>
      <c r="AA787" s="33" t="str">
        <f>IF(K787="M",IF(S787&lt;&gt;4,"",VLOOKUP(CONCATENATE(R787," ",(S787-3)),$Z$2:AD787,5,0)),IF(S787&lt;&gt;3,"",VLOOKUP(CONCATENATE(R787," ",(S787-2)),$Z$2:AD787,5,0)))</f>
        <v/>
      </c>
      <c r="AB787" s="33" t="str">
        <f>IF(K787="M",IF(S787&lt;&gt;4,"",VLOOKUP(CONCATENATE(R787," ",(S787-2)),$Z$2:AD787,5,0)),IF(S787&lt;&gt;3,"",VLOOKUP(CONCATENATE(R787," ",(S787-1)),$Z$2:AD787,5,0)))</f>
        <v/>
      </c>
      <c r="AC787" s="33" t="str">
        <f>IF(K787="M",IF(S787&lt;&gt;4,"",VLOOKUP(CONCATENATE(R787," ",(S787-1)),$Z$2:AD787,5,0)),IF(S787&lt;&gt;3,"",VLOOKUP(CONCATENATE(R787," ",(S787)),$Z$2:AD787,5,0)))</f>
        <v/>
      </c>
      <c r="AD787" s="33" t="str">
        <f t="shared" si="163"/>
        <v/>
      </c>
    </row>
    <row r="788" spans="1:30" x14ac:dyDescent="0.25">
      <c r="A788" s="65" t="str">
        <f t="shared" si="155"/>
        <v/>
      </c>
      <c r="B788" s="65" t="str">
        <f t="shared" si="156"/>
        <v/>
      </c>
      <c r="C788" s="103">
        <v>787</v>
      </c>
      <c r="D788" s="99"/>
      <c r="E788" s="100">
        <f t="shared" si="164"/>
        <v>1</v>
      </c>
      <c r="F788" s="100"/>
      <c r="G788" s="100"/>
      <c r="H788" s="107" t="str">
        <f t="shared" si="159"/>
        <v/>
      </c>
      <c r="I788" s="108" t="str">
        <f>IF(D788="","",VLOOKUP(D788,ENTRANTS!$A$1:$H$1000,2,0))</f>
        <v/>
      </c>
      <c r="J788" s="108" t="str">
        <f>IF(D788="","",VLOOKUP(D788,ENTRANTS!$A$1:$H$1000,3,0))</f>
        <v/>
      </c>
      <c r="K788" s="103" t="str">
        <f>IF(D788="","",LEFT(VLOOKUP(D788,ENTRANTS!$A$1:$H$1000,5,0),1))</f>
        <v/>
      </c>
      <c r="L788" s="103" t="str">
        <f>IF(D788="","",COUNTIF($K$2:K788,K788))</f>
        <v/>
      </c>
      <c r="M788" s="103" t="str">
        <f>IF(D788="","",VLOOKUP(D788,ENTRANTS!$A$1:$H$1000,4,0))</f>
        <v/>
      </c>
      <c r="N788" s="103" t="str">
        <f>IF(D788="","",COUNTIF($M$2:M788,M788))</f>
        <v/>
      </c>
      <c r="O788" s="108" t="str">
        <f>IF(D788="","",VLOOKUP(D788,ENTRANTS!$A$1:$H$1000,6,0))</f>
        <v/>
      </c>
      <c r="P788" s="86" t="str">
        <f t="shared" si="160"/>
        <v/>
      </c>
      <c r="Q788" s="31"/>
      <c r="R788" s="3" t="str">
        <f t="shared" si="161"/>
        <v/>
      </c>
      <c r="S788" s="4" t="str">
        <f>IF(D788="","",COUNTIF($R$2:R788,R788))</f>
        <v/>
      </c>
      <c r="T788" s="5" t="str">
        <f t="shared" si="153"/>
        <v/>
      </c>
      <c r="U788" s="35" t="str">
        <f>IF(AND(S788=4,K788="M",NOT(O788="Unattached")),SUMIF(R$2:R788,R788,L$2:L788),"")</f>
        <v/>
      </c>
      <c r="V788" s="5" t="str">
        <f t="shared" si="154"/>
        <v/>
      </c>
      <c r="W788" s="35" t="str">
        <f>IF(AND(S788=3,K788="F",NOT(O788="Unattached")),SUMIF(R$2:R788,R788,L$2:L788),"")</f>
        <v/>
      </c>
      <c r="X788" s="6" t="str">
        <f t="shared" si="157"/>
        <v/>
      </c>
      <c r="Y788" s="6" t="str">
        <f t="shared" si="162"/>
        <v/>
      </c>
      <c r="Z788" s="33" t="str">
        <f t="shared" si="158"/>
        <v xml:space="preserve"> </v>
      </c>
      <c r="AA788" s="33" t="str">
        <f>IF(K788="M",IF(S788&lt;&gt;4,"",VLOOKUP(CONCATENATE(R788," ",(S788-3)),$Z$2:AD788,5,0)),IF(S788&lt;&gt;3,"",VLOOKUP(CONCATENATE(R788," ",(S788-2)),$Z$2:AD788,5,0)))</f>
        <v/>
      </c>
      <c r="AB788" s="33" t="str">
        <f>IF(K788="M",IF(S788&lt;&gt;4,"",VLOOKUP(CONCATENATE(R788," ",(S788-2)),$Z$2:AD788,5,0)),IF(S788&lt;&gt;3,"",VLOOKUP(CONCATENATE(R788," ",(S788-1)),$Z$2:AD788,5,0)))</f>
        <v/>
      </c>
      <c r="AC788" s="33" t="str">
        <f>IF(K788="M",IF(S788&lt;&gt;4,"",VLOOKUP(CONCATENATE(R788," ",(S788-1)),$Z$2:AD788,5,0)),IF(S788&lt;&gt;3,"",VLOOKUP(CONCATENATE(R788," ",(S788)),$Z$2:AD788,5,0)))</f>
        <v/>
      </c>
      <c r="AD788" s="33" t="str">
        <f t="shared" si="163"/>
        <v/>
      </c>
    </row>
    <row r="789" spans="1:30" x14ac:dyDescent="0.25">
      <c r="A789" s="65" t="str">
        <f t="shared" si="155"/>
        <v/>
      </c>
      <c r="B789" s="65" t="str">
        <f t="shared" si="156"/>
        <v/>
      </c>
      <c r="C789" s="103">
        <v>788</v>
      </c>
      <c r="D789" s="99"/>
      <c r="E789" s="100">
        <f t="shared" si="164"/>
        <v>1</v>
      </c>
      <c r="F789" s="100"/>
      <c r="G789" s="100"/>
      <c r="H789" s="107" t="str">
        <f t="shared" si="159"/>
        <v/>
      </c>
      <c r="I789" s="108" t="str">
        <f>IF(D789="","",VLOOKUP(D789,ENTRANTS!$A$1:$H$1000,2,0))</f>
        <v/>
      </c>
      <c r="J789" s="108" t="str">
        <f>IF(D789="","",VLOOKUP(D789,ENTRANTS!$A$1:$H$1000,3,0))</f>
        <v/>
      </c>
      <c r="K789" s="103" t="str">
        <f>IF(D789="","",LEFT(VLOOKUP(D789,ENTRANTS!$A$1:$H$1000,5,0),1))</f>
        <v/>
      </c>
      <c r="L789" s="103" t="str">
        <f>IF(D789="","",COUNTIF($K$2:K789,K789))</f>
        <v/>
      </c>
      <c r="M789" s="103" t="str">
        <f>IF(D789="","",VLOOKUP(D789,ENTRANTS!$A$1:$H$1000,4,0))</f>
        <v/>
      </c>
      <c r="N789" s="103" t="str">
        <f>IF(D789="","",COUNTIF($M$2:M789,M789))</f>
        <v/>
      </c>
      <c r="O789" s="108" t="str">
        <f>IF(D789="","",VLOOKUP(D789,ENTRANTS!$A$1:$H$1000,6,0))</f>
        <v/>
      </c>
      <c r="P789" s="86" t="str">
        <f t="shared" si="160"/>
        <v/>
      </c>
      <c r="Q789" s="31"/>
      <c r="R789" s="3" t="str">
        <f t="shared" si="161"/>
        <v/>
      </c>
      <c r="S789" s="4" t="str">
        <f>IF(D789="","",COUNTIF($R$2:R789,R789))</f>
        <v/>
      </c>
      <c r="T789" s="5" t="str">
        <f t="shared" si="153"/>
        <v/>
      </c>
      <c r="U789" s="35" t="str">
        <f>IF(AND(S789=4,K789="M",NOT(O789="Unattached")),SUMIF(R$2:R789,R789,L$2:L789),"")</f>
        <v/>
      </c>
      <c r="V789" s="5" t="str">
        <f t="shared" si="154"/>
        <v/>
      </c>
      <c r="W789" s="35" t="str">
        <f>IF(AND(S789=3,K789="F",NOT(O789="Unattached")),SUMIF(R$2:R789,R789,L$2:L789),"")</f>
        <v/>
      </c>
      <c r="X789" s="6" t="str">
        <f t="shared" si="157"/>
        <v/>
      </c>
      <c r="Y789" s="6" t="str">
        <f t="shared" si="162"/>
        <v/>
      </c>
      <c r="Z789" s="33" t="str">
        <f t="shared" si="158"/>
        <v xml:space="preserve"> </v>
      </c>
      <c r="AA789" s="33" t="str">
        <f>IF(K789="M",IF(S789&lt;&gt;4,"",VLOOKUP(CONCATENATE(R789," ",(S789-3)),$Z$2:AD789,5,0)),IF(S789&lt;&gt;3,"",VLOOKUP(CONCATENATE(R789," ",(S789-2)),$Z$2:AD789,5,0)))</f>
        <v/>
      </c>
      <c r="AB789" s="33" t="str">
        <f>IF(K789="M",IF(S789&lt;&gt;4,"",VLOOKUP(CONCATENATE(R789," ",(S789-2)),$Z$2:AD789,5,0)),IF(S789&lt;&gt;3,"",VLOOKUP(CONCATENATE(R789," ",(S789-1)),$Z$2:AD789,5,0)))</f>
        <v/>
      </c>
      <c r="AC789" s="33" t="str">
        <f>IF(K789="M",IF(S789&lt;&gt;4,"",VLOOKUP(CONCATENATE(R789," ",(S789-1)),$Z$2:AD789,5,0)),IF(S789&lt;&gt;3,"",VLOOKUP(CONCATENATE(R789," ",(S789)),$Z$2:AD789,5,0)))</f>
        <v/>
      </c>
      <c r="AD789" s="33" t="str">
        <f t="shared" si="163"/>
        <v/>
      </c>
    </row>
    <row r="790" spans="1:30" x14ac:dyDescent="0.25">
      <c r="A790" s="65" t="str">
        <f t="shared" si="155"/>
        <v/>
      </c>
      <c r="B790" s="65" t="str">
        <f t="shared" si="156"/>
        <v/>
      </c>
      <c r="C790" s="103">
        <v>789</v>
      </c>
      <c r="D790" s="99"/>
      <c r="E790" s="100">
        <f t="shared" si="164"/>
        <v>1</v>
      </c>
      <c r="F790" s="100"/>
      <c r="G790" s="100"/>
      <c r="H790" s="107" t="str">
        <f t="shared" si="159"/>
        <v/>
      </c>
      <c r="I790" s="108" t="str">
        <f>IF(D790="","",VLOOKUP(D790,ENTRANTS!$A$1:$H$1000,2,0))</f>
        <v/>
      </c>
      <c r="J790" s="108" t="str">
        <f>IF(D790="","",VLOOKUP(D790,ENTRANTS!$A$1:$H$1000,3,0))</f>
        <v/>
      </c>
      <c r="K790" s="103" t="str">
        <f>IF(D790="","",LEFT(VLOOKUP(D790,ENTRANTS!$A$1:$H$1000,5,0),1))</f>
        <v/>
      </c>
      <c r="L790" s="103" t="str">
        <f>IF(D790="","",COUNTIF($K$2:K790,K790))</f>
        <v/>
      </c>
      <c r="M790" s="103" t="str">
        <f>IF(D790="","",VLOOKUP(D790,ENTRANTS!$A$1:$H$1000,4,0))</f>
        <v/>
      </c>
      <c r="N790" s="103" t="str">
        <f>IF(D790="","",COUNTIF($M$2:M790,M790))</f>
        <v/>
      </c>
      <c r="O790" s="108" t="str">
        <f>IF(D790="","",VLOOKUP(D790,ENTRANTS!$A$1:$H$1000,6,0))</f>
        <v/>
      </c>
      <c r="P790" s="86" t="str">
        <f t="shared" si="160"/>
        <v/>
      </c>
      <c r="Q790" s="31"/>
      <c r="R790" s="3" t="str">
        <f t="shared" si="161"/>
        <v/>
      </c>
      <c r="S790" s="4" t="str">
        <f>IF(D790="","",COUNTIF($R$2:R790,R790))</f>
        <v/>
      </c>
      <c r="T790" s="5" t="str">
        <f t="shared" ref="T790:T853" si="165">IF(U790="","",RANK(U790,$U$2:$U$1000,1))</f>
        <v/>
      </c>
      <c r="U790" s="35" t="str">
        <f>IF(AND(S790=4,K790="M",NOT(O790="Unattached")),SUMIF(R$2:R790,R790,L$2:L790),"")</f>
        <v/>
      </c>
      <c r="V790" s="5" t="str">
        <f t="shared" ref="V790:V853" si="166">IF(W790="","",RANK(W790,$W$2:$W$1000,1))</f>
        <v/>
      </c>
      <c r="W790" s="35" t="str">
        <f>IF(AND(S790=3,K790="F",NOT(O790="Unattached")),SUMIF(R$2:R790,R790,L$2:L790),"")</f>
        <v/>
      </c>
      <c r="X790" s="6" t="str">
        <f t="shared" si="157"/>
        <v/>
      </c>
      <c r="Y790" s="6" t="str">
        <f t="shared" si="162"/>
        <v/>
      </c>
      <c r="Z790" s="33" t="str">
        <f t="shared" si="158"/>
        <v xml:space="preserve"> </v>
      </c>
      <c r="AA790" s="33" t="str">
        <f>IF(K790="M",IF(S790&lt;&gt;4,"",VLOOKUP(CONCATENATE(R790," ",(S790-3)),$Z$2:AD790,5,0)),IF(S790&lt;&gt;3,"",VLOOKUP(CONCATENATE(R790," ",(S790-2)),$Z$2:AD790,5,0)))</f>
        <v/>
      </c>
      <c r="AB790" s="33" t="str">
        <f>IF(K790="M",IF(S790&lt;&gt;4,"",VLOOKUP(CONCATENATE(R790," ",(S790-2)),$Z$2:AD790,5,0)),IF(S790&lt;&gt;3,"",VLOOKUP(CONCATENATE(R790," ",(S790-1)),$Z$2:AD790,5,0)))</f>
        <v/>
      </c>
      <c r="AC790" s="33" t="str">
        <f>IF(K790="M",IF(S790&lt;&gt;4,"",VLOOKUP(CONCATENATE(R790," ",(S790-1)),$Z$2:AD790,5,0)),IF(S790&lt;&gt;3,"",VLOOKUP(CONCATENATE(R790," ",(S790)),$Z$2:AD790,5,0)))</f>
        <v/>
      </c>
      <c r="AD790" s="33" t="str">
        <f t="shared" si="163"/>
        <v/>
      </c>
    </row>
    <row r="791" spans="1:30" x14ac:dyDescent="0.25">
      <c r="A791" s="65" t="str">
        <f t="shared" si="155"/>
        <v/>
      </c>
      <c r="B791" s="65" t="str">
        <f t="shared" si="156"/>
        <v/>
      </c>
      <c r="C791" s="103">
        <v>790</v>
      </c>
      <c r="D791" s="99"/>
      <c r="E791" s="100">
        <f t="shared" si="164"/>
        <v>1</v>
      </c>
      <c r="F791" s="100"/>
      <c r="G791" s="100"/>
      <c r="H791" s="107" t="str">
        <f t="shared" si="159"/>
        <v/>
      </c>
      <c r="I791" s="108" t="str">
        <f>IF(D791="","",VLOOKUP(D791,ENTRANTS!$A$1:$H$1000,2,0))</f>
        <v/>
      </c>
      <c r="J791" s="108" t="str">
        <f>IF(D791="","",VLOOKUP(D791,ENTRANTS!$A$1:$H$1000,3,0))</f>
        <v/>
      </c>
      <c r="K791" s="103" t="str">
        <f>IF(D791="","",LEFT(VLOOKUP(D791,ENTRANTS!$A$1:$H$1000,5,0),1))</f>
        <v/>
      </c>
      <c r="L791" s="103" t="str">
        <f>IF(D791="","",COUNTIF($K$2:K791,K791))</f>
        <v/>
      </c>
      <c r="M791" s="103" t="str">
        <f>IF(D791="","",VLOOKUP(D791,ENTRANTS!$A$1:$H$1000,4,0))</f>
        <v/>
      </c>
      <c r="N791" s="103" t="str">
        <f>IF(D791="","",COUNTIF($M$2:M791,M791))</f>
        <v/>
      </c>
      <c r="O791" s="108" t="str">
        <f>IF(D791="","",VLOOKUP(D791,ENTRANTS!$A$1:$H$1000,6,0))</f>
        <v/>
      </c>
      <c r="P791" s="86" t="str">
        <f t="shared" si="160"/>
        <v/>
      </c>
      <c r="Q791" s="31"/>
      <c r="R791" s="3" t="str">
        <f t="shared" si="161"/>
        <v/>
      </c>
      <c r="S791" s="4" t="str">
        <f>IF(D791="","",COUNTIF($R$2:R791,R791))</f>
        <v/>
      </c>
      <c r="T791" s="5" t="str">
        <f t="shared" si="165"/>
        <v/>
      </c>
      <c r="U791" s="35" t="str">
        <f>IF(AND(S791=4,K791="M",NOT(O791="Unattached")),SUMIF(R$2:R791,R791,L$2:L791),"")</f>
        <v/>
      </c>
      <c r="V791" s="5" t="str">
        <f t="shared" si="166"/>
        <v/>
      </c>
      <c r="W791" s="35" t="str">
        <f>IF(AND(S791=3,K791="F",NOT(O791="Unattached")),SUMIF(R$2:R791,R791,L$2:L791),"")</f>
        <v/>
      </c>
      <c r="X791" s="6" t="str">
        <f t="shared" si="157"/>
        <v/>
      </c>
      <c r="Y791" s="6" t="str">
        <f t="shared" si="162"/>
        <v/>
      </c>
      <c r="Z791" s="33" t="str">
        <f t="shared" si="158"/>
        <v xml:space="preserve"> </v>
      </c>
      <c r="AA791" s="33" t="str">
        <f>IF(K791="M",IF(S791&lt;&gt;4,"",VLOOKUP(CONCATENATE(R791," ",(S791-3)),$Z$2:AD791,5,0)),IF(S791&lt;&gt;3,"",VLOOKUP(CONCATENATE(R791," ",(S791-2)),$Z$2:AD791,5,0)))</f>
        <v/>
      </c>
      <c r="AB791" s="33" t="str">
        <f>IF(K791="M",IF(S791&lt;&gt;4,"",VLOOKUP(CONCATENATE(R791," ",(S791-2)),$Z$2:AD791,5,0)),IF(S791&lt;&gt;3,"",VLOOKUP(CONCATENATE(R791," ",(S791-1)),$Z$2:AD791,5,0)))</f>
        <v/>
      </c>
      <c r="AC791" s="33" t="str">
        <f>IF(K791="M",IF(S791&lt;&gt;4,"",VLOOKUP(CONCATENATE(R791," ",(S791-1)),$Z$2:AD791,5,0)),IF(S791&lt;&gt;3,"",VLOOKUP(CONCATENATE(R791," ",(S791)),$Z$2:AD791,5,0)))</f>
        <v/>
      </c>
      <c r="AD791" s="33" t="str">
        <f t="shared" si="163"/>
        <v/>
      </c>
    </row>
    <row r="792" spans="1:30" x14ac:dyDescent="0.25">
      <c r="A792" s="65" t="str">
        <f t="shared" si="155"/>
        <v/>
      </c>
      <c r="B792" s="65" t="str">
        <f t="shared" si="156"/>
        <v/>
      </c>
      <c r="C792" s="103">
        <v>791</v>
      </c>
      <c r="D792" s="99"/>
      <c r="E792" s="100">
        <f t="shared" si="164"/>
        <v>1</v>
      </c>
      <c r="F792" s="100"/>
      <c r="G792" s="100"/>
      <c r="H792" s="107" t="str">
        <f t="shared" si="159"/>
        <v/>
      </c>
      <c r="I792" s="108" t="str">
        <f>IF(D792="","",VLOOKUP(D792,ENTRANTS!$A$1:$H$1000,2,0))</f>
        <v/>
      </c>
      <c r="J792" s="108" t="str">
        <f>IF(D792="","",VLOOKUP(D792,ENTRANTS!$A$1:$H$1000,3,0))</f>
        <v/>
      </c>
      <c r="K792" s="103" t="str">
        <f>IF(D792="","",LEFT(VLOOKUP(D792,ENTRANTS!$A$1:$H$1000,5,0),1))</f>
        <v/>
      </c>
      <c r="L792" s="103" t="str">
        <f>IF(D792="","",COUNTIF($K$2:K792,K792))</f>
        <v/>
      </c>
      <c r="M792" s="103" t="str">
        <f>IF(D792="","",VLOOKUP(D792,ENTRANTS!$A$1:$H$1000,4,0))</f>
        <v/>
      </c>
      <c r="N792" s="103" t="str">
        <f>IF(D792="","",COUNTIF($M$2:M792,M792))</f>
        <v/>
      </c>
      <c r="O792" s="108" t="str">
        <f>IF(D792="","",VLOOKUP(D792,ENTRANTS!$A$1:$H$1000,6,0))</f>
        <v/>
      </c>
      <c r="P792" s="86" t="str">
        <f t="shared" si="160"/>
        <v/>
      </c>
      <c r="Q792" s="31"/>
      <c r="R792" s="3" t="str">
        <f t="shared" si="161"/>
        <v/>
      </c>
      <c r="S792" s="4" t="str">
        <f>IF(D792="","",COUNTIF($R$2:R792,R792))</f>
        <v/>
      </c>
      <c r="T792" s="5" t="str">
        <f t="shared" si="165"/>
        <v/>
      </c>
      <c r="U792" s="35" t="str">
        <f>IF(AND(S792=4,K792="M",NOT(O792="Unattached")),SUMIF(R$2:R792,R792,L$2:L792),"")</f>
        <v/>
      </c>
      <c r="V792" s="5" t="str">
        <f t="shared" si="166"/>
        <v/>
      </c>
      <c r="W792" s="35" t="str">
        <f>IF(AND(S792=3,K792="F",NOT(O792="Unattached")),SUMIF(R$2:R792,R792,L$2:L792),"")</f>
        <v/>
      </c>
      <c r="X792" s="6" t="str">
        <f t="shared" si="157"/>
        <v/>
      </c>
      <c r="Y792" s="6" t="str">
        <f t="shared" si="162"/>
        <v/>
      </c>
      <c r="Z792" s="33" t="str">
        <f t="shared" si="158"/>
        <v xml:space="preserve"> </v>
      </c>
      <c r="AA792" s="33" t="str">
        <f>IF(K792="M",IF(S792&lt;&gt;4,"",VLOOKUP(CONCATENATE(R792," ",(S792-3)),$Z$2:AD792,5,0)),IF(S792&lt;&gt;3,"",VLOOKUP(CONCATENATE(R792," ",(S792-2)),$Z$2:AD792,5,0)))</f>
        <v/>
      </c>
      <c r="AB792" s="33" t="str">
        <f>IF(K792="M",IF(S792&lt;&gt;4,"",VLOOKUP(CONCATENATE(R792," ",(S792-2)),$Z$2:AD792,5,0)),IF(S792&lt;&gt;3,"",VLOOKUP(CONCATENATE(R792," ",(S792-1)),$Z$2:AD792,5,0)))</f>
        <v/>
      </c>
      <c r="AC792" s="33" t="str">
        <f>IF(K792="M",IF(S792&lt;&gt;4,"",VLOOKUP(CONCATENATE(R792," ",(S792-1)),$Z$2:AD792,5,0)),IF(S792&lt;&gt;3,"",VLOOKUP(CONCATENATE(R792," ",(S792)),$Z$2:AD792,5,0)))</f>
        <v/>
      </c>
      <c r="AD792" s="33" t="str">
        <f t="shared" si="163"/>
        <v/>
      </c>
    </row>
    <row r="793" spans="1:30" x14ac:dyDescent="0.25">
      <c r="A793" s="65" t="str">
        <f t="shared" si="155"/>
        <v/>
      </c>
      <c r="B793" s="65" t="str">
        <f t="shared" si="156"/>
        <v/>
      </c>
      <c r="C793" s="103">
        <v>792</v>
      </c>
      <c r="D793" s="99"/>
      <c r="E793" s="100">
        <f t="shared" si="164"/>
        <v>1</v>
      </c>
      <c r="F793" s="100"/>
      <c r="G793" s="100"/>
      <c r="H793" s="107" t="str">
        <f t="shared" si="159"/>
        <v/>
      </c>
      <c r="I793" s="108" t="str">
        <f>IF(D793="","",VLOOKUP(D793,ENTRANTS!$A$1:$H$1000,2,0))</f>
        <v/>
      </c>
      <c r="J793" s="108" t="str">
        <f>IF(D793="","",VLOOKUP(D793,ENTRANTS!$A$1:$H$1000,3,0))</f>
        <v/>
      </c>
      <c r="K793" s="103" t="str">
        <f>IF(D793="","",LEFT(VLOOKUP(D793,ENTRANTS!$A$1:$H$1000,5,0),1))</f>
        <v/>
      </c>
      <c r="L793" s="103" t="str">
        <f>IF(D793="","",COUNTIF($K$2:K793,K793))</f>
        <v/>
      </c>
      <c r="M793" s="103" t="str">
        <f>IF(D793="","",VLOOKUP(D793,ENTRANTS!$A$1:$H$1000,4,0))</f>
        <v/>
      </c>
      <c r="N793" s="103" t="str">
        <f>IF(D793="","",COUNTIF($M$2:M793,M793))</f>
        <v/>
      </c>
      <c r="O793" s="108" t="str">
        <f>IF(D793="","",VLOOKUP(D793,ENTRANTS!$A$1:$H$1000,6,0))</f>
        <v/>
      </c>
      <c r="P793" s="86" t="str">
        <f t="shared" si="160"/>
        <v/>
      </c>
      <c r="Q793" s="31"/>
      <c r="R793" s="3" t="str">
        <f t="shared" si="161"/>
        <v/>
      </c>
      <c r="S793" s="4" t="str">
        <f>IF(D793="","",COUNTIF($R$2:R793,R793))</f>
        <v/>
      </c>
      <c r="T793" s="5" t="str">
        <f t="shared" si="165"/>
        <v/>
      </c>
      <c r="U793" s="35" t="str">
        <f>IF(AND(S793=4,K793="M",NOT(O793="Unattached")),SUMIF(R$2:R793,R793,L$2:L793),"")</f>
        <v/>
      </c>
      <c r="V793" s="5" t="str">
        <f t="shared" si="166"/>
        <v/>
      </c>
      <c r="W793" s="35" t="str">
        <f>IF(AND(S793=3,K793="F",NOT(O793="Unattached")),SUMIF(R$2:R793,R793,L$2:L793),"")</f>
        <v/>
      </c>
      <c r="X793" s="6" t="str">
        <f t="shared" si="157"/>
        <v/>
      </c>
      <c r="Y793" s="6" t="str">
        <f t="shared" si="162"/>
        <v/>
      </c>
      <c r="Z793" s="33" t="str">
        <f t="shared" si="158"/>
        <v xml:space="preserve"> </v>
      </c>
      <c r="AA793" s="33" t="str">
        <f>IF(K793="M",IF(S793&lt;&gt;4,"",VLOOKUP(CONCATENATE(R793," ",(S793-3)),$Z$2:AD793,5,0)),IF(S793&lt;&gt;3,"",VLOOKUP(CONCATENATE(R793," ",(S793-2)),$Z$2:AD793,5,0)))</f>
        <v/>
      </c>
      <c r="AB793" s="33" t="str">
        <f>IF(K793="M",IF(S793&lt;&gt;4,"",VLOOKUP(CONCATENATE(R793," ",(S793-2)),$Z$2:AD793,5,0)),IF(S793&lt;&gt;3,"",VLOOKUP(CONCATENATE(R793," ",(S793-1)),$Z$2:AD793,5,0)))</f>
        <v/>
      </c>
      <c r="AC793" s="33" t="str">
        <f>IF(K793="M",IF(S793&lt;&gt;4,"",VLOOKUP(CONCATENATE(R793," ",(S793-1)),$Z$2:AD793,5,0)),IF(S793&lt;&gt;3,"",VLOOKUP(CONCATENATE(R793," ",(S793)),$Z$2:AD793,5,0)))</f>
        <v/>
      </c>
      <c r="AD793" s="33" t="str">
        <f t="shared" si="163"/>
        <v/>
      </c>
    </row>
    <row r="794" spans="1:30" x14ac:dyDescent="0.25">
      <c r="A794" s="65" t="str">
        <f t="shared" si="155"/>
        <v/>
      </c>
      <c r="B794" s="65" t="str">
        <f t="shared" si="156"/>
        <v/>
      </c>
      <c r="C794" s="103">
        <v>793</v>
      </c>
      <c r="D794" s="99"/>
      <c r="E794" s="100">
        <f t="shared" si="164"/>
        <v>1</v>
      </c>
      <c r="F794" s="100"/>
      <c r="G794" s="100"/>
      <c r="H794" s="107" t="str">
        <f t="shared" si="159"/>
        <v/>
      </c>
      <c r="I794" s="108" t="str">
        <f>IF(D794="","",VLOOKUP(D794,ENTRANTS!$A$1:$H$1000,2,0))</f>
        <v/>
      </c>
      <c r="J794" s="108" t="str">
        <f>IF(D794="","",VLOOKUP(D794,ENTRANTS!$A$1:$H$1000,3,0))</f>
        <v/>
      </c>
      <c r="K794" s="103" t="str">
        <f>IF(D794="","",LEFT(VLOOKUP(D794,ENTRANTS!$A$1:$H$1000,5,0),1))</f>
        <v/>
      </c>
      <c r="L794" s="103" t="str">
        <f>IF(D794="","",COUNTIF($K$2:K794,K794))</f>
        <v/>
      </c>
      <c r="M794" s="103" t="str">
        <f>IF(D794="","",VLOOKUP(D794,ENTRANTS!$A$1:$H$1000,4,0))</f>
        <v/>
      </c>
      <c r="N794" s="103" t="str">
        <f>IF(D794="","",COUNTIF($M$2:M794,M794))</f>
        <v/>
      </c>
      <c r="O794" s="108" t="str">
        <f>IF(D794="","",VLOOKUP(D794,ENTRANTS!$A$1:$H$1000,6,0))</f>
        <v/>
      </c>
      <c r="P794" s="86" t="str">
        <f t="shared" si="160"/>
        <v/>
      </c>
      <c r="Q794" s="31"/>
      <c r="R794" s="3" t="str">
        <f t="shared" si="161"/>
        <v/>
      </c>
      <c r="S794" s="4" t="str">
        <f>IF(D794="","",COUNTIF($R$2:R794,R794))</f>
        <v/>
      </c>
      <c r="T794" s="5" t="str">
        <f t="shared" si="165"/>
        <v/>
      </c>
      <c r="U794" s="35" t="str">
        <f>IF(AND(S794=4,K794="M",NOT(O794="Unattached")),SUMIF(R$2:R794,R794,L$2:L794),"")</f>
        <v/>
      </c>
      <c r="V794" s="5" t="str">
        <f t="shared" si="166"/>
        <v/>
      </c>
      <c r="W794" s="35" t="str">
        <f>IF(AND(S794=3,K794="F",NOT(O794="Unattached")),SUMIF(R$2:R794,R794,L$2:L794),"")</f>
        <v/>
      </c>
      <c r="X794" s="6" t="str">
        <f t="shared" si="157"/>
        <v/>
      </c>
      <c r="Y794" s="6" t="str">
        <f t="shared" si="162"/>
        <v/>
      </c>
      <c r="Z794" s="33" t="str">
        <f t="shared" si="158"/>
        <v xml:space="preserve"> </v>
      </c>
      <c r="AA794" s="33" t="str">
        <f>IF(K794="M",IF(S794&lt;&gt;4,"",VLOOKUP(CONCATENATE(R794," ",(S794-3)),$Z$2:AD794,5,0)),IF(S794&lt;&gt;3,"",VLOOKUP(CONCATENATE(R794," ",(S794-2)),$Z$2:AD794,5,0)))</f>
        <v/>
      </c>
      <c r="AB794" s="33" t="str">
        <f>IF(K794="M",IF(S794&lt;&gt;4,"",VLOOKUP(CONCATENATE(R794," ",(S794-2)),$Z$2:AD794,5,0)),IF(S794&lt;&gt;3,"",VLOOKUP(CONCATENATE(R794," ",(S794-1)),$Z$2:AD794,5,0)))</f>
        <v/>
      </c>
      <c r="AC794" s="33" t="str">
        <f>IF(K794="M",IF(S794&lt;&gt;4,"",VLOOKUP(CONCATENATE(R794," ",(S794-1)),$Z$2:AD794,5,0)),IF(S794&lt;&gt;3,"",VLOOKUP(CONCATENATE(R794," ",(S794)),$Z$2:AD794,5,0)))</f>
        <v/>
      </c>
      <c r="AD794" s="33" t="str">
        <f t="shared" si="163"/>
        <v/>
      </c>
    </row>
    <row r="795" spans="1:30" x14ac:dyDescent="0.25">
      <c r="A795" s="65" t="str">
        <f t="shared" si="155"/>
        <v/>
      </c>
      <c r="B795" s="65" t="str">
        <f t="shared" si="156"/>
        <v/>
      </c>
      <c r="C795" s="103">
        <v>794</v>
      </c>
      <c r="D795" s="99"/>
      <c r="E795" s="100">
        <f t="shared" si="164"/>
        <v>1</v>
      </c>
      <c r="F795" s="100"/>
      <c r="G795" s="100"/>
      <c r="H795" s="107" t="str">
        <f t="shared" si="159"/>
        <v/>
      </c>
      <c r="I795" s="108" t="str">
        <f>IF(D795="","",VLOOKUP(D795,ENTRANTS!$A$1:$H$1000,2,0))</f>
        <v/>
      </c>
      <c r="J795" s="108" t="str">
        <f>IF(D795="","",VLOOKUP(D795,ENTRANTS!$A$1:$H$1000,3,0))</f>
        <v/>
      </c>
      <c r="K795" s="103" t="str">
        <f>IF(D795="","",LEFT(VLOOKUP(D795,ENTRANTS!$A$1:$H$1000,5,0),1))</f>
        <v/>
      </c>
      <c r="L795" s="103" t="str">
        <f>IF(D795="","",COUNTIF($K$2:K795,K795))</f>
        <v/>
      </c>
      <c r="M795" s="103" t="str">
        <f>IF(D795="","",VLOOKUP(D795,ENTRANTS!$A$1:$H$1000,4,0))</f>
        <v/>
      </c>
      <c r="N795" s="103" t="str">
        <f>IF(D795="","",COUNTIF($M$2:M795,M795))</f>
        <v/>
      </c>
      <c r="O795" s="108" t="str">
        <f>IF(D795="","",VLOOKUP(D795,ENTRANTS!$A$1:$H$1000,6,0))</f>
        <v/>
      </c>
      <c r="P795" s="86" t="str">
        <f t="shared" si="160"/>
        <v/>
      </c>
      <c r="Q795" s="31"/>
      <c r="R795" s="3" t="str">
        <f t="shared" si="161"/>
        <v/>
      </c>
      <c r="S795" s="4" t="str">
        <f>IF(D795="","",COUNTIF($R$2:R795,R795))</f>
        <v/>
      </c>
      <c r="T795" s="5" t="str">
        <f t="shared" si="165"/>
        <v/>
      </c>
      <c r="U795" s="35" t="str">
        <f>IF(AND(S795=4,K795="M",NOT(O795="Unattached")),SUMIF(R$2:R795,R795,L$2:L795),"")</f>
        <v/>
      </c>
      <c r="V795" s="5" t="str">
        <f t="shared" si="166"/>
        <v/>
      </c>
      <c r="W795" s="35" t="str">
        <f>IF(AND(S795=3,K795="F",NOT(O795="Unattached")),SUMIF(R$2:R795,R795,L$2:L795),"")</f>
        <v/>
      </c>
      <c r="X795" s="6" t="str">
        <f t="shared" si="157"/>
        <v/>
      </c>
      <c r="Y795" s="6" t="str">
        <f t="shared" si="162"/>
        <v/>
      </c>
      <c r="Z795" s="33" t="str">
        <f t="shared" si="158"/>
        <v xml:space="preserve"> </v>
      </c>
      <c r="AA795" s="33" t="str">
        <f>IF(K795="M",IF(S795&lt;&gt;4,"",VLOOKUP(CONCATENATE(R795," ",(S795-3)),$Z$2:AD795,5,0)),IF(S795&lt;&gt;3,"",VLOOKUP(CONCATENATE(R795," ",(S795-2)),$Z$2:AD795,5,0)))</f>
        <v/>
      </c>
      <c r="AB795" s="33" t="str">
        <f>IF(K795="M",IF(S795&lt;&gt;4,"",VLOOKUP(CONCATENATE(R795," ",(S795-2)),$Z$2:AD795,5,0)),IF(S795&lt;&gt;3,"",VLOOKUP(CONCATENATE(R795," ",(S795-1)),$Z$2:AD795,5,0)))</f>
        <v/>
      </c>
      <c r="AC795" s="33" t="str">
        <f>IF(K795="M",IF(S795&lt;&gt;4,"",VLOOKUP(CONCATENATE(R795," ",(S795-1)),$Z$2:AD795,5,0)),IF(S795&lt;&gt;3,"",VLOOKUP(CONCATENATE(R795," ",(S795)),$Z$2:AD795,5,0)))</f>
        <v/>
      </c>
      <c r="AD795" s="33" t="str">
        <f t="shared" si="163"/>
        <v/>
      </c>
    </row>
    <row r="796" spans="1:30" x14ac:dyDescent="0.25">
      <c r="A796" s="65" t="str">
        <f t="shared" si="155"/>
        <v/>
      </c>
      <c r="B796" s="65" t="str">
        <f t="shared" si="156"/>
        <v/>
      </c>
      <c r="C796" s="103">
        <v>795</v>
      </c>
      <c r="D796" s="99"/>
      <c r="E796" s="100">
        <f t="shared" si="164"/>
        <v>1</v>
      </c>
      <c r="F796" s="100"/>
      <c r="G796" s="100"/>
      <c r="H796" s="107" t="str">
        <f t="shared" si="159"/>
        <v/>
      </c>
      <c r="I796" s="108" t="str">
        <f>IF(D796="","",VLOOKUP(D796,ENTRANTS!$A$1:$H$1000,2,0))</f>
        <v/>
      </c>
      <c r="J796" s="108" t="str">
        <f>IF(D796="","",VLOOKUP(D796,ENTRANTS!$A$1:$H$1000,3,0))</f>
        <v/>
      </c>
      <c r="K796" s="103" t="str">
        <f>IF(D796="","",LEFT(VLOOKUP(D796,ENTRANTS!$A$1:$H$1000,5,0),1))</f>
        <v/>
      </c>
      <c r="L796" s="103" t="str">
        <f>IF(D796="","",COUNTIF($K$2:K796,K796))</f>
        <v/>
      </c>
      <c r="M796" s="103" t="str">
        <f>IF(D796="","",VLOOKUP(D796,ENTRANTS!$A$1:$H$1000,4,0))</f>
        <v/>
      </c>
      <c r="N796" s="103" t="str">
        <f>IF(D796="","",COUNTIF($M$2:M796,M796))</f>
        <v/>
      </c>
      <c r="O796" s="108" t="str">
        <f>IF(D796="","",VLOOKUP(D796,ENTRANTS!$A$1:$H$1000,6,0))</f>
        <v/>
      </c>
      <c r="P796" s="86" t="str">
        <f t="shared" si="160"/>
        <v/>
      </c>
      <c r="Q796" s="31"/>
      <c r="R796" s="3" t="str">
        <f t="shared" si="161"/>
        <v/>
      </c>
      <c r="S796" s="4" t="str">
        <f>IF(D796="","",COUNTIF($R$2:R796,R796))</f>
        <v/>
      </c>
      <c r="T796" s="5" t="str">
        <f t="shared" si="165"/>
        <v/>
      </c>
      <c r="U796" s="35" t="str">
        <f>IF(AND(S796=4,K796="M",NOT(O796="Unattached")),SUMIF(R$2:R796,R796,L$2:L796),"")</f>
        <v/>
      </c>
      <c r="V796" s="5" t="str">
        <f t="shared" si="166"/>
        <v/>
      </c>
      <c r="W796" s="35" t="str">
        <f>IF(AND(S796=3,K796="F",NOT(O796="Unattached")),SUMIF(R$2:R796,R796,L$2:L796),"")</f>
        <v/>
      </c>
      <c r="X796" s="6" t="str">
        <f t="shared" si="157"/>
        <v/>
      </c>
      <c r="Y796" s="6" t="str">
        <f t="shared" si="162"/>
        <v/>
      </c>
      <c r="Z796" s="33" t="str">
        <f t="shared" si="158"/>
        <v xml:space="preserve"> </v>
      </c>
      <c r="AA796" s="33" t="str">
        <f>IF(K796="M",IF(S796&lt;&gt;4,"",VLOOKUP(CONCATENATE(R796," ",(S796-3)),$Z$2:AD796,5,0)),IF(S796&lt;&gt;3,"",VLOOKUP(CONCATENATE(R796," ",(S796-2)),$Z$2:AD796,5,0)))</f>
        <v/>
      </c>
      <c r="AB796" s="33" t="str">
        <f>IF(K796="M",IF(S796&lt;&gt;4,"",VLOOKUP(CONCATENATE(R796," ",(S796-2)),$Z$2:AD796,5,0)),IF(S796&lt;&gt;3,"",VLOOKUP(CONCATENATE(R796," ",(S796-1)),$Z$2:AD796,5,0)))</f>
        <v/>
      </c>
      <c r="AC796" s="33" t="str">
        <f>IF(K796="M",IF(S796&lt;&gt;4,"",VLOOKUP(CONCATENATE(R796," ",(S796-1)),$Z$2:AD796,5,0)),IF(S796&lt;&gt;3,"",VLOOKUP(CONCATENATE(R796," ",(S796)),$Z$2:AD796,5,0)))</f>
        <v/>
      </c>
      <c r="AD796" s="33" t="str">
        <f t="shared" si="163"/>
        <v/>
      </c>
    </row>
    <row r="797" spans="1:30" x14ac:dyDescent="0.25">
      <c r="A797" s="65" t="str">
        <f t="shared" si="155"/>
        <v/>
      </c>
      <c r="B797" s="65" t="str">
        <f t="shared" si="156"/>
        <v/>
      </c>
      <c r="C797" s="103">
        <v>796</v>
      </c>
      <c r="D797" s="99"/>
      <c r="E797" s="100">
        <f t="shared" si="164"/>
        <v>1</v>
      </c>
      <c r="F797" s="100"/>
      <c r="G797" s="100"/>
      <c r="H797" s="107" t="str">
        <f t="shared" si="159"/>
        <v/>
      </c>
      <c r="I797" s="108" t="str">
        <f>IF(D797="","",VLOOKUP(D797,ENTRANTS!$A$1:$H$1000,2,0))</f>
        <v/>
      </c>
      <c r="J797" s="108" t="str">
        <f>IF(D797="","",VLOOKUP(D797,ENTRANTS!$A$1:$H$1000,3,0))</f>
        <v/>
      </c>
      <c r="K797" s="103" t="str">
        <f>IF(D797="","",LEFT(VLOOKUP(D797,ENTRANTS!$A$1:$H$1000,5,0),1))</f>
        <v/>
      </c>
      <c r="L797" s="103" t="str">
        <f>IF(D797="","",COUNTIF($K$2:K797,K797))</f>
        <v/>
      </c>
      <c r="M797" s="103" t="str">
        <f>IF(D797="","",VLOOKUP(D797,ENTRANTS!$A$1:$H$1000,4,0))</f>
        <v/>
      </c>
      <c r="N797" s="103" t="str">
        <f>IF(D797="","",COUNTIF($M$2:M797,M797))</f>
        <v/>
      </c>
      <c r="O797" s="108" t="str">
        <f>IF(D797="","",VLOOKUP(D797,ENTRANTS!$A$1:$H$1000,6,0))</f>
        <v/>
      </c>
      <c r="P797" s="86" t="str">
        <f t="shared" si="160"/>
        <v/>
      </c>
      <c r="Q797" s="31"/>
      <c r="R797" s="3" t="str">
        <f t="shared" si="161"/>
        <v/>
      </c>
      <c r="S797" s="4" t="str">
        <f>IF(D797="","",COUNTIF($R$2:R797,R797))</f>
        <v/>
      </c>
      <c r="T797" s="5" t="str">
        <f t="shared" si="165"/>
        <v/>
      </c>
      <c r="U797" s="35" t="str">
        <f>IF(AND(S797=4,K797="M",NOT(O797="Unattached")),SUMIF(R$2:R797,R797,L$2:L797),"")</f>
        <v/>
      </c>
      <c r="V797" s="5" t="str">
        <f t="shared" si="166"/>
        <v/>
      </c>
      <c r="W797" s="35" t="str">
        <f>IF(AND(S797=3,K797="F",NOT(O797="Unattached")),SUMIF(R$2:R797,R797,L$2:L797),"")</f>
        <v/>
      </c>
      <c r="X797" s="6" t="str">
        <f t="shared" si="157"/>
        <v/>
      </c>
      <c r="Y797" s="6" t="str">
        <f t="shared" si="162"/>
        <v/>
      </c>
      <c r="Z797" s="33" t="str">
        <f t="shared" si="158"/>
        <v xml:space="preserve"> </v>
      </c>
      <c r="AA797" s="33" t="str">
        <f>IF(K797="M",IF(S797&lt;&gt;4,"",VLOOKUP(CONCATENATE(R797," ",(S797-3)),$Z$2:AD797,5,0)),IF(S797&lt;&gt;3,"",VLOOKUP(CONCATENATE(R797," ",(S797-2)),$Z$2:AD797,5,0)))</f>
        <v/>
      </c>
      <c r="AB797" s="33" t="str">
        <f>IF(K797="M",IF(S797&lt;&gt;4,"",VLOOKUP(CONCATENATE(R797," ",(S797-2)),$Z$2:AD797,5,0)),IF(S797&lt;&gt;3,"",VLOOKUP(CONCATENATE(R797," ",(S797-1)),$Z$2:AD797,5,0)))</f>
        <v/>
      </c>
      <c r="AC797" s="33" t="str">
        <f>IF(K797="M",IF(S797&lt;&gt;4,"",VLOOKUP(CONCATENATE(R797," ",(S797-1)),$Z$2:AD797,5,0)),IF(S797&lt;&gt;3,"",VLOOKUP(CONCATENATE(R797," ",(S797)),$Z$2:AD797,5,0)))</f>
        <v/>
      </c>
      <c r="AD797" s="33" t="str">
        <f t="shared" si="163"/>
        <v/>
      </c>
    </row>
    <row r="798" spans="1:30" x14ac:dyDescent="0.25">
      <c r="A798" s="65" t="str">
        <f t="shared" si="155"/>
        <v/>
      </c>
      <c r="B798" s="65" t="str">
        <f t="shared" si="156"/>
        <v/>
      </c>
      <c r="C798" s="103">
        <v>797</v>
      </c>
      <c r="D798" s="99"/>
      <c r="E798" s="100">
        <f t="shared" si="164"/>
        <v>1</v>
      </c>
      <c r="F798" s="100"/>
      <c r="G798" s="100"/>
      <c r="H798" s="107" t="str">
        <f t="shared" si="159"/>
        <v/>
      </c>
      <c r="I798" s="108" t="str">
        <f>IF(D798="","",VLOOKUP(D798,ENTRANTS!$A$1:$H$1000,2,0))</f>
        <v/>
      </c>
      <c r="J798" s="108" t="str">
        <f>IF(D798="","",VLOOKUP(D798,ENTRANTS!$A$1:$H$1000,3,0))</f>
        <v/>
      </c>
      <c r="K798" s="103" t="str">
        <f>IF(D798="","",LEFT(VLOOKUP(D798,ENTRANTS!$A$1:$H$1000,5,0),1))</f>
        <v/>
      </c>
      <c r="L798" s="103" t="str">
        <f>IF(D798="","",COUNTIF($K$2:K798,K798))</f>
        <v/>
      </c>
      <c r="M798" s="103" t="str">
        <f>IF(D798="","",VLOOKUP(D798,ENTRANTS!$A$1:$H$1000,4,0))</f>
        <v/>
      </c>
      <c r="N798" s="103" t="str">
        <f>IF(D798="","",COUNTIF($M$2:M798,M798))</f>
        <v/>
      </c>
      <c r="O798" s="108" t="str">
        <f>IF(D798="","",VLOOKUP(D798,ENTRANTS!$A$1:$H$1000,6,0))</f>
        <v/>
      </c>
      <c r="P798" s="86" t="str">
        <f t="shared" si="160"/>
        <v/>
      </c>
      <c r="Q798" s="31"/>
      <c r="R798" s="3" t="str">
        <f t="shared" si="161"/>
        <v/>
      </c>
      <c r="S798" s="4" t="str">
        <f>IF(D798="","",COUNTIF($R$2:R798,R798))</f>
        <v/>
      </c>
      <c r="T798" s="5" t="str">
        <f t="shared" si="165"/>
        <v/>
      </c>
      <c r="U798" s="35" t="str">
        <f>IF(AND(S798=4,K798="M",NOT(O798="Unattached")),SUMIF(R$2:R798,R798,L$2:L798),"")</f>
        <v/>
      </c>
      <c r="V798" s="5" t="str">
        <f t="shared" si="166"/>
        <v/>
      </c>
      <c r="W798" s="35" t="str">
        <f>IF(AND(S798=3,K798="F",NOT(O798="Unattached")),SUMIF(R$2:R798,R798,L$2:L798),"")</f>
        <v/>
      </c>
      <c r="X798" s="6" t="str">
        <f t="shared" si="157"/>
        <v/>
      </c>
      <c r="Y798" s="6" t="str">
        <f t="shared" si="162"/>
        <v/>
      </c>
      <c r="Z798" s="33" t="str">
        <f t="shared" si="158"/>
        <v xml:space="preserve"> </v>
      </c>
      <c r="AA798" s="33" t="str">
        <f>IF(K798="M",IF(S798&lt;&gt;4,"",VLOOKUP(CONCATENATE(R798," ",(S798-3)),$Z$2:AD798,5,0)),IF(S798&lt;&gt;3,"",VLOOKUP(CONCATENATE(R798," ",(S798-2)),$Z$2:AD798,5,0)))</f>
        <v/>
      </c>
      <c r="AB798" s="33" t="str">
        <f>IF(K798="M",IF(S798&lt;&gt;4,"",VLOOKUP(CONCATENATE(R798," ",(S798-2)),$Z$2:AD798,5,0)),IF(S798&lt;&gt;3,"",VLOOKUP(CONCATENATE(R798," ",(S798-1)),$Z$2:AD798,5,0)))</f>
        <v/>
      </c>
      <c r="AC798" s="33" t="str">
        <f>IF(K798="M",IF(S798&lt;&gt;4,"",VLOOKUP(CONCATENATE(R798," ",(S798-1)),$Z$2:AD798,5,0)),IF(S798&lt;&gt;3,"",VLOOKUP(CONCATENATE(R798," ",(S798)),$Z$2:AD798,5,0)))</f>
        <v/>
      </c>
      <c r="AD798" s="33" t="str">
        <f t="shared" si="163"/>
        <v/>
      </c>
    </row>
    <row r="799" spans="1:30" x14ac:dyDescent="0.25">
      <c r="A799" s="65" t="str">
        <f t="shared" si="155"/>
        <v/>
      </c>
      <c r="B799" s="65" t="str">
        <f t="shared" si="156"/>
        <v/>
      </c>
      <c r="C799" s="103">
        <v>798</v>
      </c>
      <c r="D799" s="99"/>
      <c r="E799" s="100">
        <f t="shared" si="164"/>
        <v>1</v>
      </c>
      <c r="F799" s="100"/>
      <c r="G799" s="100"/>
      <c r="H799" s="107" t="str">
        <f t="shared" si="159"/>
        <v/>
      </c>
      <c r="I799" s="108" t="str">
        <f>IF(D799="","",VLOOKUP(D799,ENTRANTS!$A$1:$H$1000,2,0))</f>
        <v/>
      </c>
      <c r="J799" s="108" t="str">
        <f>IF(D799="","",VLOOKUP(D799,ENTRANTS!$A$1:$H$1000,3,0))</f>
        <v/>
      </c>
      <c r="K799" s="103" t="str">
        <f>IF(D799="","",LEFT(VLOOKUP(D799,ENTRANTS!$A$1:$H$1000,5,0),1))</f>
        <v/>
      </c>
      <c r="L799" s="103" t="str">
        <f>IF(D799="","",COUNTIF($K$2:K799,K799))</f>
        <v/>
      </c>
      <c r="M799" s="103" t="str">
        <f>IF(D799="","",VLOOKUP(D799,ENTRANTS!$A$1:$H$1000,4,0))</f>
        <v/>
      </c>
      <c r="N799" s="103" t="str">
        <f>IF(D799="","",COUNTIF($M$2:M799,M799))</f>
        <v/>
      </c>
      <c r="O799" s="108" t="str">
        <f>IF(D799="","",VLOOKUP(D799,ENTRANTS!$A$1:$H$1000,6,0))</f>
        <v/>
      </c>
      <c r="P799" s="86" t="str">
        <f t="shared" si="160"/>
        <v/>
      </c>
      <c r="Q799" s="31"/>
      <c r="R799" s="3" t="str">
        <f t="shared" si="161"/>
        <v/>
      </c>
      <c r="S799" s="4" t="str">
        <f>IF(D799="","",COUNTIF($R$2:R799,R799))</f>
        <v/>
      </c>
      <c r="T799" s="5" t="str">
        <f t="shared" si="165"/>
        <v/>
      </c>
      <c r="U799" s="35" t="str">
        <f>IF(AND(S799=4,K799="M",NOT(O799="Unattached")),SUMIF(R$2:R799,R799,L$2:L799),"")</f>
        <v/>
      </c>
      <c r="V799" s="5" t="str">
        <f t="shared" si="166"/>
        <v/>
      </c>
      <c r="W799" s="35" t="str">
        <f>IF(AND(S799=3,K799="F",NOT(O799="Unattached")),SUMIF(R$2:R799,R799,L$2:L799),"")</f>
        <v/>
      </c>
      <c r="X799" s="6" t="str">
        <f t="shared" si="157"/>
        <v/>
      </c>
      <c r="Y799" s="6" t="str">
        <f t="shared" si="162"/>
        <v/>
      </c>
      <c r="Z799" s="33" t="str">
        <f t="shared" si="158"/>
        <v xml:space="preserve"> </v>
      </c>
      <c r="AA799" s="33" t="str">
        <f>IF(K799="M",IF(S799&lt;&gt;4,"",VLOOKUP(CONCATENATE(R799," ",(S799-3)),$Z$2:AD799,5,0)),IF(S799&lt;&gt;3,"",VLOOKUP(CONCATENATE(R799," ",(S799-2)),$Z$2:AD799,5,0)))</f>
        <v/>
      </c>
      <c r="AB799" s="33" t="str">
        <f>IF(K799="M",IF(S799&lt;&gt;4,"",VLOOKUP(CONCATENATE(R799," ",(S799-2)),$Z$2:AD799,5,0)),IF(S799&lt;&gt;3,"",VLOOKUP(CONCATENATE(R799," ",(S799-1)),$Z$2:AD799,5,0)))</f>
        <v/>
      </c>
      <c r="AC799" s="33" t="str">
        <f>IF(K799="M",IF(S799&lt;&gt;4,"",VLOOKUP(CONCATENATE(R799," ",(S799-1)),$Z$2:AD799,5,0)),IF(S799&lt;&gt;3,"",VLOOKUP(CONCATENATE(R799," ",(S799)),$Z$2:AD799,5,0)))</f>
        <v/>
      </c>
      <c r="AD799" s="33" t="str">
        <f t="shared" si="163"/>
        <v/>
      </c>
    </row>
    <row r="800" spans="1:30" x14ac:dyDescent="0.25">
      <c r="A800" s="65" t="str">
        <f t="shared" si="155"/>
        <v/>
      </c>
      <c r="B800" s="65" t="str">
        <f t="shared" si="156"/>
        <v/>
      </c>
      <c r="C800" s="103">
        <v>799</v>
      </c>
      <c r="D800" s="99"/>
      <c r="E800" s="100">
        <f t="shared" si="164"/>
        <v>1</v>
      </c>
      <c r="F800" s="100"/>
      <c r="G800" s="100"/>
      <c r="H800" s="107" t="str">
        <f t="shared" si="159"/>
        <v/>
      </c>
      <c r="I800" s="108" t="str">
        <f>IF(D800="","",VLOOKUP(D800,ENTRANTS!$A$1:$H$1000,2,0))</f>
        <v/>
      </c>
      <c r="J800" s="108" t="str">
        <f>IF(D800="","",VLOOKUP(D800,ENTRANTS!$A$1:$H$1000,3,0))</f>
        <v/>
      </c>
      <c r="K800" s="103" t="str">
        <f>IF(D800="","",LEFT(VLOOKUP(D800,ENTRANTS!$A$1:$H$1000,5,0),1))</f>
        <v/>
      </c>
      <c r="L800" s="103" t="str">
        <f>IF(D800="","",COUNTIF($K$2:K800,K800))</f>
        <v/>
      </c>
      <c r="M800" s="103" t="str">
        <f>IF(D800="","",VLOOKUP(D800,ENTRANTS!$A$1:$H$1000,4,0))</f>
        <v/>
      </c>
      <c r="N800" s="103" t="str">
        <f>IF(D800="","",COUNTIF($M$2:M800,M800))</f>
        <v/>
      </c>
      <c r="O800" s="108" t="str">
        <f>IF(D800="","",VLOOKUP(D800,ENTRANTS!$A$1:$H$1000,6,0))</f>
        <v/>
      </c>
      <c r="P800" s="86" t="str">
        <f t="shared" si="160"/>
        <v/>
      </c>
      <c r="Q800" s="31"/>
      <c r="R800" s="3" t="str">
        <f t="shared" si="161"/>
        <v/>
      </c>
      <c r="S800" s="4" t="str">
        <f>IF(D800="","",COUNTIF($R$2:R800,R800))</f>
        <v/>
      </c>
      <c r="T800" s="5" t="str">
        <f t="shared" si="165"/>
        <v/>
      </c>
      <c r="U800" s="35" t="str">
        <f>IF(AND(S800=4,K800="M",NOT(O800="Unattached")),SUMIF(R$2:R800,R800,L$2:L800),"")</f>
        <v/>
      </c>
      <c r="V800" s="5" t="str">
        <f t="shared" si="166"/>
        <v/>
      </c>
      <c r="W800" s="35" t="str">
        <f>IF(AND(S800=3,K800="F",NOT(O800="Unattached")),SUMIF(R$2:R800,R800,L$2:L800),"")</f>
        <v/>
      </c>
      <c r="X800" s="6" t="str">
        <f t="shared" si="157"/>
        <v/>
      </c>
      <c r="Y800" s="6" t="str">
        <f t="shared" si="162"/>
        <v/>
      </c>
      <c r="Z800" s="33" t="str">
        <f t="shared" si="158"/>
        <v xml:space="preserve"> </v>
      </c>
      <c r="AA800" s="33" t="str">
        <f>IF(K800="M",IF(S800&lt;&gt;4,"",VLOOKUP(CONCATENATE(R800," ",(S800-3)),$Z$2:AD800,5,0)),IF(S800&lt;&gt;3,"",VLOOKUP(CONCATENATE(R800," ",(S800-2)),$Z$2:AD800,5,0)))</f>
        <v/>
      </c>
      <c r="AB800" s="33" t="str">
        <f>IF(K800="M",IF(S800&lt;&gt;4,"",VLOOKUP(CONCATENATE(R800," ",(S800-2)),$Z$2:AD800,5,0)),IF(S800&lt;&gt;3,"",VLOOKUP(CONCATENATE(R800," ",(S800-1)),$Z$2:AD800,5,0)))</f>
        <v/>
      </c>
      <c r="AC800" s="33" t="str">
        <f>IF(K800="M",IF(S800&lt;&gt;4,"",VLOOKUP(CONCATENATE(R800," ",(S800-1)),$Z$2:AD800,5,0)),IF(S800&lt;&gt;3,"",VLOOKUP(CONCATENATE(R800," ",(S800)),$Z$2:AD800,5,0)))</f>
        <v/>
      </c>
      <c r="AD800" s="33" t="str">
        <f t="shared" si="163"/>
        <v/>
      </c>
    </row>
    <row r="801" spans="1:30" x14ac:dyDescent="0.25">
      <c r="A801" s="65" t="str">
        <f t="shared" si="155"/>
        <v/>
      </c>
      <c r="B801" s="65" t="str">
        <f t="shared" si="156"/>
        <v/>
      </c>
      <c r="C801" s="103">
        <v>800</v>
      </c>
      <c r="D801" s="99"/>
      <c r="E801" s="100">
        <f t="shared" si="164"/>
        <v>1</v>
      </c>
      <c r="F801" s="100"/>
      <c r="G801" s="100"/>
      <c r="H801" s="107" t="str">
        <f t="shared" si="159"/>
        <v/>
      </c>
      <c r="I801" s="108" t="str">
        <f>IF(D801="","",VLOOKUP(D801,ENTRANTS!$A$1:$H$1000,2,0))</f>
        <v/>
      </c>
      <c r="J801" s="108" t="str">
        <f>IF(D801="","",VLOOKUP(D801,ENTRANTS!$A$1:$H$1000,3,0))</f>
        <v/>
      </c>
      <c r="K801" s="103" t="str">
        <f>IF(D801="","",LEFT(VLOOKUP(D801,ENTRANTS!$A$1:$H$1000,5,0),1))</f>
        <v/>
      </c>
      <c r="L801" s="103" t="str">
        <f>IF(D801="","",COUNTIF($K$2:K801,K801))</f>
        <v/>
      </c>
      <c r="M801" s="103" t="str">
        <f>IF(D801="","",VLOOKUP(D801,ENTRANTS!$A$1:$H$1000,4,0))</f>
        <v/>
      </c>
      <c r="N801" s="103" t="str">
        <f>IF(D801="","",COUNTIF($M$2:M801,M801))</f>
        <v/>
      </c>
      <c r="O801" s="108" t="str">
        <f>IF(D801="","",VLOOKUP(D801,ENTRANTS!$A$1:$H$1000,6,0))</f>
        <v/>
      </c>
      <c r="P801" s="86" t="str">
        <f t="shared" si="160"/>
        <v/>
      </c>
      <c r="Q801" s="31"/>
      <c r="R801" s="3" t="str">
        <f t="shared" si="161"/>
        <v/>
      </c>
      <c r="S801" s="4" t="str">
        <f>IF(D801="","",COUNTIF($R$2:R801,R801))</f>
        <v/>
      </c>
      <c r="T801" s="5" t="str">
        <f t="shared" si="165"/>
        <v/>
      </c>
      <c r="U801" s="35" t="str">
        <f>IF(AND(S801=4,K801="M",NOT(O801="Unattached")),SUMIF(R$2:R801,R801,L$2:L801),"")</f>
        <v/>
      </c>
      <c r="V801" s="5" t="str">
        <f t="shared" si="166"/>
        <v/>
      </c>
      <c r="W801" s="35" t="str">
        <f>IF(AND(S801=3,K801="F",NOT(O801="Unattached")),SUMIF(R$2:R801,R801,L$2:L801),"")</f>
        <v/>
      </c>
      <c r="X801" s="6" t="str">
        <f t="shared" si="157"/>
        <v/>
      </c>
      <c r="Y801" s="6" t="str">
        <f t="shared" si="162"/>
        <v/>
      </c>
      <c r="Z801" s="33" t="str">
        <f t="shared" si="158"/>
        <v xml:space="preserve"> </v>
      </c>
      <c r="AA801" s="33" t="str">
        <f>IF(K801="M",IF(S801&lt;&gt;4,"",VLOOKUP(CONCATENATE(R801," ",(S801-3)),$Z$2:AD801,5,0)),IF(S801&lt;&gt;3,"",VLOOKUP(CONCATENATE(R801," ",(S801-2)),$Z$2:AD801,5,0)))</f>
        <v/>
      </c>
      <c r="AB801" s="33" t="str">
        <f>IF(K801="M",IF(S801&lt;&gt;4,"",VLOOKUP(CONCATENATE(R801," ",(S801-2)),$Z$2:AD801,5,0)),IF(S801&lt;&gt;3,"",VLOOKUP(CONCATENATE(R801," ",(S801-1)),$Z$2:AD801,5,0)))</f>
        <v/>
      </c>
      <c r="AC801" s="33" t="str">
        <f>IF(K801="M",IF(S801&lt;&gt;4,"",VLOOKUP(CONCATENATE(R801," ",(S801-1)),$Z$2:AD801,5,0)),IF(S801&lt;&gt;3,"",VLOOKUP(CONCATENATE(R801," ",(S801)),$Z$2:AD801,5,0)))</f>
        <v/>
      </c>
      <c r="AD801" s="33" t="str">
        <f t="shared" si="163"/>
        <v/>
      </c>
    </row>
    <row r="802" spans="1:30" x14ac:dyDescent="0.25">
      <c r="A802" s="65" t="str">
        <f t="shared" si="155"/>
        <v/>
      </c>
      <c r="B802" s="65" t="str">
        <f t="shared" si="156"/>
        <v/>
      </c>
      <c r="C802" s="103">
        <v>801</v>
      </c>
      <c r="D802" s="99"/>
      <c r="E802" s="100">
        <f t="shared" si="164"/>
        <v>1</v>
      </c>
      <c r="F802" s="100"/>
      <c r="G802" s="100"/>
      <c r="H802" s="107" t="str">
        <f t="shared" si="159"/>
        <v/>
      </c>
      <c r="I802" s="108" t="str">
        <f>IF(D802="","",VLOOKUP(D802,ENTRANTS!$A$1:$H$1000,2,0))</f>
        <v/>
      </c>
      <c r="J802" s="108" t="str">
        <f>IF(D802="","",VLOOKUP(D802,ENTRANTS!$A$1:$H$1000,3,0))</f>
        <v/>
      </c>
      <c r="K802" s="103" t="str">
        <f>IF(D802="","",LEFT(VLOOKUP(D802,ENTRANTS!$A$1:$H$1000,5,0),1))</f>
        <v/>
      </c>
      <c r="L802" s="103" t="str">
        <f>IF(D802="","",COUNTIF($K$2:K802,K802))</f>
        <v/>
      </c>
      <c r="M802" s="103" t="str">
        <f>IF(D802="","",VLOOKUP(D802,ENTRANTS!$A$1:$H$1000,4,0))</f>
        <v/>
      </c>
      <c r="N802" s="103" t="str">
        <f>IF(D802="","",COUNTIF($M$2:M802,M802))</f>
        <v/>
      </c>
      <c r="O802" s="108" t="str">
        <f>IF(D802="","",VLOOKUP(D802,ENTRANTS!$A$1:$H$1000,6,0))</f>
        <v/>
      </c>
      <c r="P802" s="86" t="str">
        <f t="shared" si="160"/>
        <v/>
      </c>
      <c r="Q802" s="31"/>
      <c r="R802" s="3" t="str">
        <f t="shared" si="161"/>
        <v/>
      </c>
      <c r="S802" s="4" t="str">
        <f>IF(D802="","",COUNTIF($R$2:R802,R802))</f>
        <v/>
      </c>
      <c r="T802" s="5" t="str">
        <f t="shared" si="165"/>
        <v/>
      </c>
      <c r="U802" s="35" t="str">
        <f>IF(AND(S802=4,K802="M",NOT(O802="Unattached")),SUMIF(R$2:R802,R802,L$2:L802),"")</f>
        <v/>
      </c>
      <c r="V802" s="5" t="str">
        <f t="shared" si="166"/>
        <v/>
      </c>
      <c r="W802" s="35" t="str">
        <f>IF(AND(S802=3,K802="F",NOT(O802="Unattached")),SUMIF(R$2:R802,R802,L$2:L802),"")</f>
        <v/>
      </c>
      <c r="X802" s="6" t="str">
        <f t="shared" si="157"/>
        <v/>
      </c>
      <c r="Y802" s="6" t="str">
        <f t="shared" si="162"/>
        <v/>
      </c>
      <c r="Z802" s="33" t="str">
        <f t="shared" si="158"/>
        <v xml:space="preserve"> </v>
      </c>
      <c r="AA802" s="33" t="str">
        <f>IF(K802="M",IF(S802&lt;&gt;4,"",VLOOKUP(CONCATENATE(R802," ",(S802-3)),$Z$2:AD802,5,0)),IF(S802&lt;&gt;3,"",VLOOKUP(CONCATENATE(R802," ",(S802-2)),$Z$2:AD802,5,0)))</f>
        <v/>
      </c>
      <c r="AB802" s="33" t="str">
        <f>IF(K802="M",IF(S802&lt;&gt;4,"",VLOOKUP(CONCATENATE(R802," ",(S802-2)),$Z$2:AD802,5,0)),IF(S802&lt;&gt;3,"",VLOOKUP(CONCATENATE(R802," ",(S802-1)),$Z$2:AD802,5,0)))</f>
        <v/>
      </c>
      <c r="AC802" s="33" t="str">
        <f>IF(K802="M",IF(S802&lt;&gt;4,"",VLOOKUP(CONCATENATE(R802," ",(S802-1)),$Z$2:AD802,5,0)),IF(S802&lt;&gt;3,"",VLOOKUP(CONCATENATE(R802," ",(S802)),$Z$2:AD802,5,0)))</f>
        <v/>
      </c>
      <c r="AD802" s="33" t="str">
        <f t="shared" si="163"/>
        <v/>
      </c>
    </row>
    <row r="803" spans="1:30" x14ac:dyDescent="0.25">
      <c r="A803" s="65" t="str">
        <f t="shared" si="155"/>
        <v/>
      </c>
      <c r="B803" s="65" t="str">
        <f t="shared" si="156"/>
        <v/>
      </c>
      <c r="C803" s="103">
        <v>802</v>
      </c>
      <c r="D803" s="99"/>
      <c r="E803" s="100">
        <f t="shared" si="164"/>
        <v>1</v>
      </c>
      <c r="F803" s="100"/>
      <c r="G803" s="100"/>
      <c r="H803" s="107" t="str">
        <f t="shared" si="159"/>
        <v/>
      </c>
      <c r="I803" s="108" t="str">
        <f>IF(D803="","",VLOOKUP(D803,ENTRANTS!$A$1:$H$1000,2,0))</f>
        <v/>
      </c>
      <c r="J803" s="108" t="str">
        <f>IF(D803="","",VLOOKUP(D803,ENTRANTS!$A$1:$H$1000,3,0))</f>
        <v/>
      </c>
      <c r="K803" s="103" t="str">
        <f>IF(D803="","",LEFT(VLOOKUP(D803,ENTRANTS!$A$1:$H$1000,5,0),1))</f>
        <v/>
      </c>
      <c r="L803" s="103" t="str">
        <f>IF(D803="","",COUNTIF($K$2:K803,K803))</f>
        <v/>
      </c>
      <c r="M803" s="103" t="str">
        <f>IF(D803="","",VLOOKUP(D803,ENTRANTS!$A$1:$H$1000,4,0))</f>
        <v/>
      </c>
      <c r="N803" s="103" t="str">
        <f>IF(D803="","",COUNTIF($M$2:M803,M803))</f>
        <v/>
      </c>
      <c r="O803" s="108" t="str">
        <f>IF(D803="","",VLOOKUP(D803,ENTRANTS!$A$1:$H$1000,6,0))</f>
        <v/>
      </c>
      <c r="P803" s="86" t="str">
        <f t="shared" si="160"/>
        <v/>
      </c>
      <c r="Q803" s="31"/>
      <c r="R803" s="3" t="str">
        <f t="shared" si="161"/>
        <v/>
      </c>
      <c r="S803" s="4" t="str">
        <f>IF(D803="","",COUNTIF($R$2:R803,R803))</f>
        <v/>
      </c>
      <c r="T803" s="5" t="str">
        <f t="shared" si="165"/>
        <v/>
      </c>
      <c r="U803" s="35" t="str">
        <f>IF(AND(S803=4,K803="M",NOT(O803="Unattached")),SUMIF(R$2:R803,R803,L$2:L803),"")</f>
        <v/>
      </c>
      <c r="V803" s="5" t="str">
        <f t="shared" si="166"/>
        <v/>
      </c>
      <c r="W803" s="35" t="str">
        <f>IF(AND(S803=3,K803="F",NOT(O803="Unattached")),SUMIF(R$2:R803,R803,L$2:L803),"")</f>
        <v/>
      </c>
      <c r="X803" s="6" t="str">
        <f t="shared" si="157"/>
        <v/>
      </c>
      <c r="Y803" s="6" t="str">
        <f t="shared" si="162"/>
        <v/>
      </c>
      <c r="Z803" s="33" t="str">
        <f t="shared" si="158"/>
        <v xml:space="preserve"> </v>
      </c>
      <c r="AA803" s="33" t="str">
        <f>IF(K803="M",IF(S803&lt;&gt;4,"",VLOOKUP(CONCATENATE(R803," ",(S803-3)),$Z$2:AD803,5,0)),IF(S803&lt;&gt;3,"",VLOOKUP(CONCATENATE(R803," ",(S803-2)),$Z$2:AD803,5,0)))</f>
        <v/>
      </c>
      <c r="AB803" s="33" t="str">
        <f>IF(K803="M",IF(S803&lt;&gt;4,"",VLOOKUP(CONCATENATE(R803," ",(S803-2)),$Z$2:AD803,5,0)),IF(S803&lt;&gt;3,"",VLOOKUP(CONCATENATE(R803," ",(S803-1)),$Z$2:AD803,5,0)))</f>
        <v/>
      </c>
      <c r="AC803" s="33" t="str">
        <f>IF(K803="M",IF(S803&lt;&gt;4,"",VLOOKUP(CONCATENATE(R803," ",(S803-1)),$Z$2:AD803,5,0)),IF(S803&lt;&gt;3,"",VLOOKUP(CONCATENATE(R803," ",(S803)),$Z$2:AD803,5,0)))</f>
        <v/>
      </c>
      <c r="AD803" s="33" t="str">
        <f t="shared" si="163"/>
        <v/>
      </c>
    </row>
    <row r="804" spans="1:30" x14ac:dyDescent="0.25">
      <c r="A804" s="65" t="str">
        <f t="shared" si="155"/>
        <v/>
      </c>
      <c r="B804" s="65" t="str">
        <f t="shared" si="156"/>
        <v/>
      </c>
      <c r="C804" s="103">
        <v>803</v>
      </c>
      <c r="D804" s="99"/>
      <c r="E804" s="100">
        <f t="shared" si="164"/>
        <v>1</v>
      </c>
      <c r="F804" s="100"/>
      <c r="G804" s="100"/>
      <c r="H804" s="107" t="str">
        <f t="shared" si="159"/>
        <v/>
      </c>
      <c r="I804" s="108" t="str">
        <f>IF(D804="","",VLOOKUP(D804,ENTRANTS!$A$1:$H$1000,2,0))</f>
        <v/>
      </c>
      <c r="J804" s="108" t="str">
        <f>IF(D804="","",VLOOKUP(D804,ENTRANTS!$A$1:$H$1000,3,0))</f>
        <v/>
      </c>
      <c r="K804" s="103" t="str">
        <f>IF(D804="","",LEFT(VLOOKUP(D804,ENTRANTS!$A$1:$H$1000,5,0),1))</f>
        <v/>
      </c>
      <c r="L804" s="103" t="str">
        <f>IF(D804="","",COUNTIF($K$2:K804,K804))</f>
        <v/>
      </c>
      <c r="M804" s="103" t="str">
        <f>IF(D804="","",VLOOKUP(D804,ENTRANTS!$A$1:$H$1000,4,0))</f>
        <v/>
      </c>
      <c r="N804" s="103" t="str">
        <f>IF(D804="","",COUNTIF($M$2:M804,M804))</f>
        <v/>
      </c>
      <c r="O804" s="108" t="str">
        <f>IF(D804="","",VLOOKUP(D804,ENTRANTS!$A$1:$H$1000,6,0))</f>
        <v/>
      </c>
      <c r="P804" s="86" t="str">
        <f t="shared" si="160"/>
        <v/>
      </c>
      <c r="Q804" s="31"/>
      <c r="R804" s="3" t="str">
        <f t="shared" si="161"/>
        <v/>
      </c>
      <c r="S804" s="4" t="str">
        <f>IF(D804="","",COUNTIF($R$2:R804,R804))</f>
        <v/>
      </c>
      <c r="T804" s="5" t="str">
        <f t="shared" si="165"/>
        <v/>
      </c>
      <c r="U804" s="35" t="str">
        <f>IF(AND(S804=4,K804="M",NOT(O804="Unattached")),SUMIF(R$2:R804,R804,L$2:L804),"")</f>
        <v/>
      </c>
      <c r="V804" s="5" t="str">
        <f t="shared" si="166"/>
        <v/>
      </c>
      <c r="W804" s="35" t="str">
        <f>IF(AND(S804=3,K804="F",NOT(O804="Unattached")),SUMIF(R$2:R804,R804,L$2:L804),"")</f>
        <v/>
      </c>
      <c r="X804" s="6" t="str">
        <f t="shared" si="157"/>
        <v/>
      </c>
      <c r="Y804" s="6" t="str">
        <f t="shared" si="162"/>
        <v/>
      </c>
      <c r="Z804" s="33" t="str">
        <f t="shared" si="158"/>
        <v xml:space="preserve"> </v>
      </c>
      <c r="AA804" s="33" t="str">
        <f>IF(K804="M",IF(S804&lt;&gt;4,"",VLOOKUP(CONCATENATE(R804," ",(S804-3)),$Z$2:AD804,5,0)),IF(S804&lt;&gt;3,"",VLOOKUP(CONCATENATE(R804," ",(S804-2)),$Z$2:AD804,5,0)))</f>
        <v/>
      </c>
      <c r="AB804" s="33" t="str">
        <f>IF(K804="M",IF(S804&lt;&gt;4,"",VLOOKUP(CONCATENATE(R804," ",(S804-2)),$Z$2:AD804,5,0)),IF(S804&lt;&gt;3,"",VLOOKUP(CONCATENATE(R804," ",(S804-1)),$Z$2:AD804,5,0)))</f>
        <v/>
      </c>
      <c r="AC804" s="33" t="str">
        <f>IF(K804="M",IF(S804&lt;&gt;4,"",VLOOKUP(CONCATENATE(R804," ",(S804-1)),$Z$2:AD804,5,0)),IF(S804&lt;&gt;3,"",VLOOKUP(CONCATENATE(R804," ",(S804)),$Z$2:AD804,5,0)))</f>
        <v/>
      </c>
      <c r="AD804" s="33" t="str">
        <f t="shared" si="163"/>
        <v/>
      </c>
    </row>
    <row r="805" spans="1:30" x14ac:dyDescent="0.25">
      <c r="A805" s="65" t="str">
        <f t="shared" si="155"/>
        <v/>
      </c>
      <c r="B805" s="65" t="str">
        <f t="shared" si="156"/>
        <v/>
      </c>
      <c r="C805" s="103">
        <v>804</v>
      </c>
      <c r="D805" s="99"/>
      <c r="E805" s="100">
        <f t="shared" si="164"/>
        <v>1</v>
      </c>
      <c r="F805" s="100"/>
      <c r="G805" s="100"/>
      <c r="H805" s="107" t="str">
        <f t="shared" si="159"/>
        <v/>
      </c>
      <c r="I805" s="108" t="str">
        <f>IF(D805="","",VLOOKUP(D805,ENTRANTS!$A$1:$H$1000,2,0))</f>
        <v/>
      </c>
      <c r="J805" s="108" t="str">
        <f>IF(D805="","",VLOOKUP(D805,ENTRANTS!$A$1:$H$1000,3,0))</f>
        <v/>
      </c>
      <c r="K805" s="103" t="str">
        <f>IF(D805="","",LEFT(VLOOKUP(D805,ENTRANTS!$A$1:$H$1000,5,0),1))</f>
        <v/>
      </c>
      <c r="L805" s="103" t="str">
        <f>IF(D805="","",COUNTIF($K$2:K805,K805))</f>
        <v/>
      </c>
      <c r="M805" s="103" t="str">
        <f>IF(D805="","",VLOOKUP(D805,ENTRANTS!$A$1:$H$1000,4,0))</f>
        <v/>
      </c>
      <c r="N805" s="103" t="str">
        <f>IF(D805="","",COUNTIF($M$2:M805,M805))</f>
        <v/>
      </c>
      <c r="O805" s="108" t="str">
        <f>IF(D805="","",VLOOKUP(D805,ENTRANTS!$A$1:$H$1000,6,0))</f>
        <v/>
      </c>
      <c r="P805" s="86" t="str">
        <f t="shared" si="160"/>
        <v/>
      </c>
      <c r="Q805" s="31"/>
      <c r="R805" s="3" t="str">
        <f t="shared" si="161"/>
        <v/>
      </c>
      <c r="S805" s="4" t="str">
        <f>IF(D805="","",COUNTIF($R$2:R805,R805))</f>
        <v/>
      </c>
      <c r="T805" s="5" t="str">
        <f t="shared" si="165"/>
        <v/>
      </c>
      <c r="U805" s="35" t="str">
        <f>IF(AND(S805=4,K805="M",NOT(O805="Unattached")),SUMIF(R$2:R805,R805,L$2:L805),"")</f>
        <v/>
      </c>
      <c r="V805" s="5" t="str">
        <f t="shared" si="166"/>
        <v/>
      </c>
      <c r="W805" s="35" t="str">
        <f>IF(AND(S805=3,K805="F",NOT(O805="Unattached")),SUMIF(R$2:R805,R805,L$2:L805),"")</f>
        <v/>
      </c>
      <c r="X805" s="6" t="str">
        <f t="shared" si="157"/>
        <v/>
      </c>
      <c r="Y805" s="6" t="str">
        <f t="shared" si="162"/>
        <v/>
      </c>
      <c r="Z805" s="33" t="str">
        <f t="shared" si="158"/>
        <v xml:space="preserve"> </v>
      </c>
      <c r="AA805" s="33" t="str">
        <f>IF(K805="M",IF(S805&lt;&gt;4,"",VLOOKUP(CONCATENATE(R805," ",(S805-3)),$Z$2:AD805,5,0)),IF(S805&lt;&gt;3,"",VLOOKUP(CONCATENATE(R805," ",(S805-2)),$Z$2:AD805,5,0)))</f>
        <v/>
      </c>
      <c r="AB805" s="33" t="str">
        <f>IF(K805="M",IF(S805&lt;&gt;4,"",VLOOKUP(CONCATENATE(R805," ",(S805-2)),$Z$2:AD805,5,0)),IF(S805&lt;&gt;3,"",VLOOKUP(CONCATENATE(R805," ",(S805-1)),$Z$2:AD805,5,0)))</f>
        <v/>
      </c>
      <c r="AC805" s="33" t="str">
        <f>IF(K805="M",IF(S805&lt;&gt;4,"",VLOOKUP(CONCATENATE(R805," ",(S805-1)),$Z$2:AD805,5,0)),IF(S805&lt;&gt;3,"",VLOOKUP(CONCATENATE(R805," ",(S805)),$Z$2:AD805,5,0)))</f>
        <v/>
      </c>
      <c r="AD805" s="33" t="str">
        <f t="shared" si="163"/>
        <v/>
      </c>
    </row>
    <row r="806" spans="1:30" x14ac:dyDescent="0.25">
      <c r="A806" s="65" t="str">
        <f t="shared" si="155"/>
        <v/>
      </c>
      <c r="B806" s="65" t="str">
        <f t="shared" si="156"/>
        <v/>
      </c>
      <c r="C806" s="103">
        <v>805</v>
      </c>
      <c r="D806" s="99"/>
      <c r="E806" s="100">
        <f t="shared" si="164"/>
        <v>1</v>
      </c>
      <c r="F806" s="100"/>
      <c r="G806" s="100"/>
      <c r="H806" s="107" t="str">
        <f t="shared" si="159"/>
        <v/>
      </c>
      <c r="I806" s="108" t="str">
        <f>IF(D806="","",VLOOKUP(D806,ENTRANTS!$A$1:$H$1000,2,0))</f>
        <v/>
      </c>
      <c r="J806" s="108" t="str">
        <f>IF(D806="","",VLOOKUP(D806,ENTRANTS!$A$1:$H$1000,3,0))</f>
        <v/>
      </c>
      <c r="K806" s="103" t="str">
        <f>IF(D806="","",LEFT(VLOOKUP(D806,ENTRANTS!$A$1:$H$1000,5,0),1))</f>
        <v/>
      </c>
      <c r="L806" s="103" t="str">
        <f>IF(D806="","",COUNTIF($K$2:K806,K806))</f>
        <v/>
      </c>
      <c r="M806" s="103" t="str">
        <f>IF(D806="","",VLOOKUP(D806,ENTRANTS!$A$1:$H$1000,4,0))</f>
        <v/>
      </c>
      <c r="N806" s="103" t="str">
        <f>IF(D806="","",COUNTIF($M$2:M806,M806))</f>
        <v/>
      </c>
      <c r="O806" s="108" t="str">
        <f>IF(D806="","",VLOOKUP(D806,ENTRANTS!$A$1:$H$1000,6,0))</f>
        <v/>
      </c>
      <c r="P806" s="86" t="str">
        <f t="shared" si="160"/>
        <v/>
      </c>
      <c r="Q806" s="31"/>
      <c r="R806" s="3" t="str">
        <f t="shared" si="161"/>
        <v/>
      </c>
      <c r="S806" s="4" t="str">
        <f>IF(D806="","",COUNTIF($R$2:R806,R806))</f>
        <v/>
      </c>
      <c r="T806" s="5" t="str">
        <f t="shared" si="165"/>
        <v/>
      </c>
      <c r="U806" s="35" t="str">
        <f>IF(AND(S806=4,K806="M",NOT(O806="Unattached")),SUMIF(R$2:R806,R806,L$2:L806),"")</f>
        <v/>
      </c>
      <c r="V806" s="5" t="str">
        <f t="shared" si="166"/>
        <v/>
      </c>
      <c r="W806" s="35" t="str">
        <f>IF(AND(S806=3,K806="F",NOT(O806="Unattached")),SUMIF(R$2:R806,R806,L$2:L806),"")</f>
        <v/>
      </c>
      <c r="X806" s="6" t="str">
        <f t="shared" si="157"/>
        <v/>
      </c>
      <c r="Y806" s="6" t="str">
        <f t="shared" si="162"/>
        <v/>
      </c>
      <c r="Z806" s="33" t="str">
        <f t="shared" si="158"/>
        <v xml:space="preserve"> </v>
      </c>
      <c r="AA806" s="33" t="str">
        <f>IF(K806="M",IF(S806&lt;&gt;4,"",VLOOKUP(CONCATENATE(R806," ",(S806-3)),$Z$2:AD806,5,0)),IF(S806&lt;&gt;3,"",VLOOKUP(CONCATENATE(R806," ",(S806-2)),$Z$2:AD806,5,0)))</f>
        <v/>
      </c>
      <c r="AB806" s="33" t="str">
        <f>IF(K806="M",IF(S806&lt;&gt;4,"",VLOOKUP(CONCATENATE(R806," ",(S806-2)),$Z$2:AD806,5,0)),IF(S806&lt;&gt;3,"",VLOOKUP(CONCATENATE(R806," ",(S806-1)),$Z$2:AD806,5,0)))</f>
        <v/>
      </c>
      <c r="AC806" s="33" t="str">
        <f>IF(K806="M",IF(S806&lt;&gt;4,"",VLOOKUP(CONCATENATE(R806," ",(S806-1)),$Z$2:AD806,5,0)),IF(S806&lt;&gt;3,"",VLOOKUP(CONCATENATE(R806," ",(S806)),$Z$2:AD806,5,0)))</f>
        <v/>
      </c>
      <c r="AD806" s="33" t="str">
        <f t="shared" si="163"/>
        <v/>
      </c>
    </row>
    <row r="807" spans="1:30" x14ac:dyDescent="0.25">
      <c r="A807" s="65" t="str">
        <f t="shared" si="155"/>
        <v/>
      </c>
      <c r="B807" s="65" t="str">
        <f t="shared" si="156"/>
        <v/>
      </c>
      <c r="C807" s="103">
        <v>806</v>
      </c>
      <c r="D807" s="99"/>
      <c r="E807" s="100">
        <f t="shared" si="164"/>
        <v>1</v>
      </c>
      <c r="F807" s="100"/>
      <c r="G807" s="100"/>
      <c r="H807" s="107" t="str">
        <f t="shared" si="159"/>
        <v/>
      </c>
      <c r="I807" s="108" t="str">
        <f>IF(D807="","",VLOOKUP(D807,ENTRANTS!$A$1:$H$1000,2,0))</f>
        <v/>
      </c>
      <c r="J807" s="108" t="str">
        <f>IF(D807="","",VLOOKUP(D807,ENTRANTS!$A$1:$H$1000,3,0))</f>
        <v/>
      </c>
      <c r="K807" s="103" t="str">
        <f>IF(D807="","",LEFT(VLOOKUP(D807,ENTRANTS!$A$1:$H$1000,5,0),1))</f>
        <v/>
      </c>
      <c r="L807" s="103" t="str">
        <f>IF(D807="","",COUNTIF($K$2:K807,K807))</f>
        <v/>
      </c>
      <c r="M807" s="103" t="str">
        <f>IF(D807="","",VLOOKUP(D807,ENTRANTS!$A$1:$H$1000,4,0))</f>
        <v/>
      </c>
      <c r="N807" s="103" t="str">
        <f>IF(D807="","",COUNTIF($M$2:M807,M807))</f>
        <v/>
      </c>
      <c r="O807" s="108" t="str">
        <f>IF(D807="","",VLOOKUP(D807,ENTRANTS!$A$1:$H$1000,6,0))</f>
        <v/>
      </c>
      <c r="P807" s="86" t="str">
        <f t="shared" si="160"/>
        <v/>
      </c>
      <c r="Q807" s="31"/>
      <c r="R807" s="3" t="str">
        <f t="shared" si="161"/>
        <v/>
      </c>
      <c r="S807" s="4" t="str">
        <f>IF(D807="","",COUNTIF($R$2:R807,R807))</f>
        <v/>
      </c>
      <c r="T807" s="5" t="str">
        <f t="shared" si="165"/>
        <v/>
      </c>
      <c r="U807" s="35" t="str">
        <f>IF(AND(S807=4,K807="M",NOT(O807="Unattached")),SUMIF(R$2:R807,R807,L$2:L807),"")</f>
        <v/>
      </c>
      <c r="V807" s="5" t="str">
        <f t="shared" si="166"/>
        <v/>
      </c>
      <c r="W807" s="35" t="str">
        <f>IF(AND(S807=3,K807="F",NOT(O807="Unattached")),SUMIF(R$2:R807,R807,L$2:L807),"")</f>
        <v/>
      </c>
      <c r="X807" s="6" t="str">
        <f t="shared" si="157"/>
        <v/>
      </c>
      <c r="Y807" s="6" t="str">
        <f t="shared" si="162"/>
        <v/>
      </c>
      <c r="Z807" s="33" t="str">
        <f t="shared" si="158"/>
        <v xml:space="preserve"> </v>
      </c>
      <c r="AA807" s="33" t="str">
        <f>IF(K807="M",IF(S807&lt;&gt;4,"",VLOOKUP(CONCATENATE(R807," ",(S807-3)),$Z$2:AD807,5,0)),IF(S807&lt;&gt;3,"",VLOOKUP(CONCATENATE(R807," ",(S807-2)),$Z$2:AD807,5,0)))</f>
        <v/>
      </c>
      <c r="AB807" s="33" t="str">
        <f>IF(K807="M",IF(S807&lt;&gt;4,"",VLOOKUP(CONCATENATE(R807," ",(S807-2)),$Z$2:AD807,5,0)),IF(S807&lt;&gt;3,"",VLOOKUP(CONCATENATE(R807," ",(S807-1)),$Z$2:AD807,5,0)))</f>
        <v/>
      </c>
      <c r="AC807" s="33" t="str">
        <f>IF(K807="M",IF(S807&lt;&gt;4,"",VLOOKUP(CONCATENATE(R807," ",(S807-1)),$Z$2:AD807,5,0)),IF(S807&lt;&gt;3,"",VLOOKUP(CONCATENATE(R807," ",(S807)),$Z$2:AD807,5,0)))</f>
        <v/>
      </c>
      <c r="AD807" s="33" t="str">
        <f t="shared" si="163"/>
        <v/>
      </c>
    </row>
    <row r="808" spans="1:30" x14ac:dyDescent="0.25">
      <c r="A808" s="65" t="str">
        <f t="shared" si="155"/>
        <v/>
      </c>
      <c r="B808" s="65" t="str">
        <f t="shared" si="156"/>
        <v/>
      </c>
      <c r="C808" s="103">
        <v>807</v>
      </c>
      <c r="D808" s="99"/>
      <c r="E808" s="100">
        <f t="shared" si="164"/>
        <v>1</v>
      </c>
      <c r="F808" s="100"/>
      <c r="G808" s="100"/>
      <c r="H808" s="107" t="str">
        <f t="shared" si="159"/>
        <v/>
      </c>
      <c r="I808" s="108" t="str">
        <f>IF(D808="","",VLOOKUP(D808,ENTRANTS!$A$1:$H$1000,2,0))</f>
        <v/>
      </c>
      <c r="J808" s="108" t="str">
        <f>IF(D808="","",VLOOKUP(D808,ENTRANTS!$A$1:$H$1000,3,0))</f>
        <v/>
      </c>
      <c r="K808" s="103" t="str">
        <f>IF(D808="","",LEFT(VLOOKUP(D808,ENTRANTS!$A$1:$H$1000,5,0),1))</f>
        <v/>
      </c>
      <c r="L808" s="103" t="str">
        <f>IF(D808="","",COUNTIF($K$2:K808,K808))</f>
        <v/>
      </c>
      <c r="M808" s="103" t="str">
        <f>IF(D808="","",VLOOKUP(D808,ENTRANTS!$A$1:$H$1000,4,0))</f>
        <v/>
      </c>
      <c r="N808" s="103" t="str">
        <f>IF(D808="","",COUNTIF($M$2:M808,M808))</f>
        <v/>
      </c>
      <c r="O808" s="108" t="str">
        <f>IF(D808="","",VLOOKUP(D808,ENTRANTS!$A$1:$H$1000,6,0))</f>
        <v/>
      </c>
      <c r="P808" s="86" t="str">
        <f t="shared" si="160"/>
        <v/>
      </c>
      <c r="Q808" s="31"/>
      <c r="R808" s="3" t="str">
        <f t="shared" si="161"/>
        <v/>
      </c>
      <c r="S808" s="4" t="str">
        <f>IF(D808="","",COUNTIF($R$2:R808,R808))</f>
        <v/>
      </c>
      <c r="T808" s="5" t="str">
        <f t="shared" si="165"/>
        <v/>
      </c>
      <c r="U808" s="35" t="str">
        <f>IF(AND(S808=4,K808="M",NOT(O808="Unattached")),SUMIF(R$2:R808,R808,L$2:L808),"")</f>
        <v/>
      </c>
      <c r="V808" s="5" t="str">
        <f t="shared" si="166"/>
        <v/>
      </c>
      <c r="W808" s="35" t="str">
        <f>IF(AND(S808=3,K808="F",NOT(O808="Unattached")),SUMIF(R$2:R808,R808,L$2:L808),"")</f>
        <v/>
      </c>
      <c r="X808" s="6" t="str">
        <f t="shared" si="157"/>
        <v/>
      </c>
      <c r="Y808" s="6" t="str">
        <f t="shared" si="162"/>
        <v/>
      </c>
      <c r="Z808" s="33" t="str">
        <f t="shared" si="158"/>
        <v xml:space="preserve"> </v>
      </c>
      <c r="AA808" s="33" t="str">
        <f>IF(K808="M",IF(S808&lt;&gt;4,"",VLOOKUP(CONCATENATE(R808," ",(S808-3)),$Z$2:AD808,5,0)),IF(S808&lt;&gt;3,"",VLOOKUP(CONCATENATE(R808," ",(S808-2)),$Z$2:AD808,5,0)))</f>
        <v/>
      </c>
      <c r="AB808" s="33" t="str">
        <f>IF(K808="M",IF(S808&lt;&gt;4,"",VLOOKUP(CONCATENATE(R808," ",(S808-2)),$Z$2:AD808,5,0)),IF(S808&lt;&gt;3,"",VLOOKUP(CONCATENATE(R808," ",(S808-1)),$Z$2:AD808,5,0)))</f>
        <v/>
      </c>
      <c r="AC808" s="33" t="str">
        <f>IF(K808="M",IF(S808&lt;&gt;4,"",VLOOKUP(CONCATENATE(R808," ",(S808-1)),$Z$2:AD808,5,0)),IF(S808&lt;&gt;3,"",VLOOKUP(CONCATENATE(R808," ",(S808)),$Z$2:AD808,5,0)))</f>
        <v/>
      </c>
      <c r="AD808" s="33" t="str">
        <f t="shared" si="163"/>
        <v/>
      </c>
    </row>
    <row r="809" spans="1:30" x14ac:dyDescent="0.25">
      <c r="A809" s="65" t="str">
        <f t="shared" si="155"/>
        <v/>
      </c>
      <c r="B809" s="65" t="str">
        <f t="shared" si="156"/>
        <v/>
      </c>
      <c r="C809" s="103">
        <v>808</v>
      </c>
      <c r="D809" s="99"/>
      <c r="E809" s="100">
        <f t="shared" si="164"/>
        <v>1</v>
      </c>
      <c r="F809" s="100"/>
      <c r="G809" s="100"/>
      <c r="H809" s="107" t="str">
        <f t="shared" si="159"/>
        <v/>
      </c>
      <c r="I809" s="108" t="str">
        <f>IF(D809="","",VLOOKUP(D809,ENTRANTS!$A$1:$H$1000,2,0))</f>
        <v/>
      </c>
      <c r="J809" s="108" t="str">
        <f>IF(D809="","",VLOOKUP(D809,ENTRANTS!$A$1:$H$1000,3,0))</f>
        <v/>
      </c>
      <c r="K809" s="103" t="str">
        <f>IF(D809="","",LEFT(VLOOKUP(D809,ENTRANTS!$A$1:$H$1000,5,0),1))</f>
        <v/>
      </c>
      <c r="L809" s="103" t="str">
        <f>IF(D809="","",COUNTIF($K$2:K809,K809))</f>
        <v/>
      </c>
      <c r="M809" s="103" t="str">
        <f>IF(D809="","",VLOOKUP(D809,ENTRANTS!$A$1:$H$1000,4,0))</f>
        <v/>
      </c>
      <c r="N809" s="103" t="str">
        <f>IF(D809="","",COUNTIF($M$2:M809,M809))</f>
        <v/>
      </c>
      <c r="O809" s="108" t="str">
        <f>IF(D809="","",VLOOKUP(D809,ENTRANTS!$A$1:$H$1000,6,0))</f>
        <v/>
      </c>
      <c r="P809" s="86" t="str">
        <f t="shared" si="160"/>
        <v/>
      </c>
      <c r="Q809" s="31"/>
      <c r="R809" s="3" t="str">
        <f t="shared" si="161"/>
        <v/>
      </c>
      <c r="S809" s="4" t="str">
        <f>IF(D809="","",COUNTIF($R$2:R809,R809))</f>
        <v/>
      </c>
      <c r="T809" s="5" t="str">
        <f t="shared" si="165"/>
        <v/>
      </c>
      <c r="U809" s="35" t="str">
        <f>IF(AND(S809=4,K809="M",NOT(O809="Unattached")),SUMIF(R$2:R809,R809,L$2:L809),"")</f>
        <v/>
      </c>
      <c r="V809" s="5" t="str">
        <f t="shared" si="166"/>
        <v/>
      </c>
      <c r="W809" s="35" t="str">
        <f>IF(AND(S809=3,K809="F",NOT(O809="Unattached")),SUMIF(R$2:R809,R809,L$2:L809),"")</f>
        <v/>
      </c>
      <c r="X809" s="6" t="str">
        <f t="shared" si="157"/>
        <v/>
      </c>
      <c r="Y809" s="6" t="str">
        <f t="shared" si="162"/>
        <v/>
      </c>
      <c r="Z809" s="33" t="str">
        <f t="shared" si="158"/>
        <v xml:space="preserve"> </v>
      </c>
      <c r="AA809" s="33" t="str">
        <f>IF(K809="M",IF(S809&lt;&gt;4,"",VLOOKUP(CONCATENATE(R809," ",(S809-3)),$Z$2:AD809,5,0)),IF(S809&lt;&gt;3,"",VLOOKUP(CONCATENATE(R809," ",(S809-2)),$Z$2:AD809,5,0)))</f>
        <v/>
      </c>
      <c r="AB809" s="33" t="str">
        <f>IF(K809="M",IF(S809&lt;&gt;4,"",VLOOKUP(CONCATENATE(R809," ",(S809-2)),$Z$2:AD809,5,0)),IF(S809&lt;&gt;3,"",VLOOKUP(CONCATENATE(R809," ",(S809-1)),$Z$2:AD809,5,0)))</f>
        <v/>
      </c>
      <c r="AC809" s="33" t="str">
        <f>IF(K809="M",IF(S809&lt;&gt;4,"",VLOOKUP(CONCATENATE(R809," ",(S809-1)),$Z$2:AD809,5,0)),IF(S809&lt;&gt;3,"",VLOOKUP(CONCATENATE(R809," ",(S809)),$Z$2:AD809,5,0)))</f>
        <v/>
      </c>
      <c r="AD809" s="33" t="str">
        <f t="shared" si="163"/>
        <v/>
      </c>
    </row>
    <row r="810" spans="1:30" x14ac:dyDescent="0.25">
      <c r="A810" s="65" t="str">
        <f t="shared" si="155"/>
        <v/>
      </c>
      <c r="B810" s="65" t="str">
        <f t="shared" si="156"/>
        <v/>
      </c>
      <c r="C810" s="103">
        <v>809</v>
      </c>
      <c r="D810" s="99"/>
      <c r="E810" s="100">
        <f t="shared" si="164"/>
        <v>1</v>
      </c>
      <c r="F810" s="100"/>
      <c r="G810" s="100"/>
      <c r="H810" s="107" t="str">
        <f t="shared" si="159"/>
        <v/>
      </c>
      <c r="I810" s="108" t="str">
        <f>IF(D810="","",VLOOKUP(D810,ENTRANTS!$A$1:$H$1000,2,0))</f>
        <v/>
      </c>
      <c r="J810" s="108" t="str">
        <f>IF(D810="","",VLOOKUP(D810,ENTRANTS!$A$1:$H$1000,3,0))</f>
        <v/>
      </c>
      <c r="K810" s="103" t="str">
        <f>IF(D810="","",LEFT(VLOOKUP(D810,ENTRANTS!$A$1:$H$1000,5,0),1))</f>
        <v/>
      </c>
      <c r="L810" s="103" t="str">
        <f>IF(D810="","",COUNTIF($K$2:K810,K810))</f>
        <v/>
      </c>
      <c r="M810" s="103" t="str">
        <f>IF(D810="","",VLOOKUP(D810,ENTRANTS!$A$1:$H$1000,4,0))</f>
        <v/>
      </c>
      <c r="N810" s="103" t="str">
        <f>IF(D810="","",COUNTIF($M$2:M810,M810))</f>
        <v/>
      </c>
      <c r="O810" s="108" t="str">
        <f>IF(D810="","",VLOOKUP(D810,ENTRANTS!$A$1:$H$1000,6,0))</f>
        <v/>
      </c>
      <c r="P810" s="86" t="str">
        <f t="shared" si="160"/>
        <v/>
      </c>
      <c r="Q810" s="31"/>
      <c r="R810" s="3" t="str">
        <f t="shared" si="161"/>
        <v/>
      </c>
      <c r="S810" s="4" t="str">
        <f>IF(D810="","",COUNTIF($R$2:R810,R810))</f>
        <v/>
      </c>
      <c r="T810" s="5" t="str">
        <f t="shared" si="165"/>
        <v/>
      </c>
      <c r="U810" s="35" t="str">
        <f>IF(AND(S810=4,K810="M",NOT(O810="Unattached")),SUMIF(R$2:R810,R810,L$2:L810),"")</f>
        <v/>
      </c>
      <c r="V810" s="5" t="str">
        <f t="shared" si="166"/>
        <v/>
      </c>
      <c r="W810" s="35" t="str">
        <f>IF(AND(S810=3,K810="F",NOT(O810="Unattached")),SUMIF(R$2:R810,R810,L$2:L810),"")</f>
        <v/>
      </c>
      <c r="X810" s="6" t="str">
        <f t="shared" si="157"/>
        <v/>
      </c>
      <c r="Y810" s="6" t="str">
        <f t="shared" si="162"/>
        <v/>
      </c>
      <c r="Z810" s="33" t="str">
        <f t="shared" si="158"/>
        <v xml:space="preserve"> </v>
      </c>
      <c r="AA810" s="33" t="str">
        <f>IF(K810="M",IF(S810&lt;&gt;4,"",VLOOKUP(CONCATENATE(R810," ",(S810-3)),$Z$2:AD810,5,0)),IF(S810&lt;&gt;3,"",VLOOKUP(CONCATENATE(R810," ",(S810-2)),$Z$2:AD810,5,0)))</f>
        <v/>
      </c>
      <c r="AB810" s="33" t="str">
        <f>IF(K810="M",IF(S810&lt;&gt;4,"",VLOOKUP(CONCATENATE(R810," ",(S810-2)),$Z$2:AD810,5,0)),IF(S810&lt;&gt;3,"",VLOOKUP(CONCATENATE(R810," ",(S810-1)),$Z$2:AD810,5,0)))</f>
        <v/>
      </c>
      <c r="AC810" s="33" t="str">
        <f>IF(K810="M",IF(S810&lt;&gt;4,"",VLOOKUP(CONCATENATE(R810," ",(S810-1)),$Z$2:AD810,5,0)),IF(S810&lt;&gt;3,"",VLOOKUP(CONCATENATE(R810," ",(S810)),$Z$2:AD810,5,0)))</f>
        <v/>
      </c>
      <c r="AD810" s="33" t="str">
        <f t="shared" si="163"/>
        <v/>
      </c>
    </row>
    <row r="811" spans="1:30" x14ac:dyDescent="0.25">
      <c r="A811" s="65" t="str">
        <f t="shared" si="155"/>
        <v/>
      </c>
      <c r="B811" s="65" t="str">
        <f t="shared" si="156"/>
        <v/>
      </c>
      <c r="C811" s="103">
        <v>810</v>
      </c>
      <c r="D811" s="99"/>
      <c r="E811" s="100">
        <f t="shared" si="164"/>
        <v>1</v>
      </c>
      <c r="F811" s="100"/>
      <c r="G811" s="100"/>
      <c r="H811" s="107" t="str">
        <f t="shared" si="159"/>
        <v/>
      </c>
      <c r="I811" s="108" t="str">
        <f>IF(D811="","",VLOOKUP(D811,ENTRANTS!$A$1:$H$1000,2,0))</f>
        <v/>
      </c>
      <c r="J811" s="108" t="str">
        <f>IF(D811="","",VLOOKUP(D811,ENTRANTS!$A$1:$H$1000,3,0))</f>
        <v/>
      </c>
      <c r="K811" s="103" t="str">
        <f>IF(D811="","",LEFT(VLOOKUP(D811,ENTRANTS!$A$1:$H$1000,5,0),1))</f>
        <v/>
      </c>
      <c r="L811" s="103" t="str">
        <f>IF(D811="","",COUNTIF($K$2:K811,K811))</f>
        <v/>
      </c>
      <c r="M811" s="103" t="str">
        <f>IF(D811="","",VLOOKUP(D811,ENTRANTS!$A$1:$H$1000,4,0))</f>
        <v/>
      </c>
      <c r="N811" s="103" t="str">
        <f>IF(D811="","",COUNTIF($M$2:M811,M811))</f>
        <v/>
      </c>
      <c r="O811" s="108" t="str">
        <f>IF(D811="","",VLOOKUP(D811,ENTRANTS!$A$1:$H$1000,6,0))</f>
        <v/>
      </c>
      <c r="P811" s="86" t="str">
        <f t="shared" si="160"/>
        <v/>
      </c>
      <c r="Q811" s="31"/>
      <c r="R811" s="3" t="str">
        <f t="shared" si="161"/>
        <v/>
      </c>
      <c r="S811" s="4" t="str">
        <f>IF(D811="","",COUNTIF($R$2:R811,R811))</f>
        <v/>
      </c>
      <c r="T811" s="5" t="str">
        <f t="shared" si="165"/>
        <v/>
      </c>
      <c r="U811" s="35" t="str">
        <f>IF(AND(S811=4,K811="M",NOT(O811="Unattached")),SUMIF(R$2:R811,R811,L$2:L811),"")</f>
        <v/>
      </c>
      <c r="V811" s="5" t="str">
        <f t="shared" si="166"/>
        <v/>
      </c>
      <c r="W811" s="35" t="str">
        <f>IF(AND(S811=3,K811="F",NOT(O811="Unattached")),SUMIF(R$2:R811,R811,L$2:L811),"")</f>
        <v/>
      </c>
      <c r="X811" s="6" t="str">
        <f t="shared" si="157"/>
        <v/>
      </c>
      <c r="Y811" s="6" t="str">
        <f t="shared" si="162"/>
        <v/>
      </c>
      <c r="Z811" s="33" t="str">
        <f t="shared" si="158"/>
        <v xml:space="preserve"> </v>
      </c>
      <c r="AA811" s="33" t="str">
        <f>IF(K811="M",IF(S811&lt;&gt;4,"",VLOOKUP(CONCATENATE(R811," ",(S811-3)),$Z$2:AD811,5,0)),IF(S811&lt;&gt;3,"",VLOOKUP(CONCATENATE(R811," ",(S811-2)),$Z$2:AD811,5,0)))</f>
        <v/>
      </c>
      <c r="AB811" s="33" t="str">
        <f>IF(K811="M",IF(S811&lt;&gt;4,"",VLOOKUP(CONCATENATE(R811," ",(S811-2)),$Z$2:AD811,5,0)),IF(S811&lt;&gt;3,"",VLOOKUP(CONCATENATE(R811," ",(S811-1)),$Z$2:AD811,5,0)))</f>
        <v/>
      </c>
      <c r="AC811" s="33" t="str">
        <f>IF(K811="M",IF(S811&lt;&gt;4,"",VLOOKUP(CONCATENATE(R811," ",(S811-1)),$Z$2:AD811,5,0)),IF(S811&lt;&gt;3,"",VLOOKUP(CONCATENATE(R811," ",(S811)),$Z$2:AD811,5,0)))</f>
        <v/>
      </c>
      <c r="AD811" s="33" t="str">
        <f t="shared" si="163"/>
        <v/>
      </c>
    </row>
    <row r="812" spans="1:30" x14ac:dyDescent="0.25">
      <c r="A812" s="65" t="str">
        <f t="shared" si="155"/>
        <v/>
      </c>
      <c r="B812" s="65" t="str">
        <f t="shared" si="156"/>
        <v/>
      </c>
      <c r="C812" s="103">
        <v>811</v>
      </c>
      <c r="D812" s="99"/>
      <c r="E812" s="100">
        <f t="shared" si="164"/>
        <v>1</v>
      </c>
      <c r="F812" s="100"/>
      <c r="G812" s="100"/>
      <c r="H812" s="107" t="str">
        <f t="shared" si="159"/>
        <v/>
      </c>
      <c r="I812" s="108" t="str">
        <f>IF(D812="","",VLOOKUP(D812,ENTRANTS!$A$1:$H$1000,2,0))</f>
        <v/>
      </c>
      <c r="J812" s="108" t="str">
        <f>IF(D812="","",VLOOKUP(D812,ENTRANTS!$A$1:$H$1000,3,0))</f>
        <v/>
      </c>
      <c r="K812" s="103" t="str">
        <f>IF(D812="","",LEFT(VLOOKUP(D812,ENTRANTS!$A$1:$H$1000,5,0),1))</f>
        <v/>
      </c>
      <c r="L812" s="103" t="str">
        <f>IF(D812="","",COUNTIF($K$2:K812,K812))</f>
        <v/>
      </c>
      <c r="M812" s="103" t="str">
        <f>IF(D812="","",VLOOKUP(D812,ENTRANTS!$A$1:$H$1000,4,0))</f>
        <v/>
      </c>
      <c r="N812" s="103" t="str">
        <f>IF(D812="","",COUNTIF($M$2:M812,M812))</f>
        <v/>
      </c>
      <c r="O812" s="108" t="str">
        <f>IF(D812="","",VLOOKUP(D812,ENTRANTS!$A$1:$H$1000,6,0))</f>
        <v/>
      </c>
      <c r="P812" s="86" t="str">
        <f t="shared" si="160"/>
        <v/>
      </c>
      <c r="Q812" s="31"/>
      <c r="R812" s="3" t="str">
        <f t="shared" si="161"/>
        <v/>
      </c>
      <c r="S812" s="4" t="str">
        <f>IF(D812="","",COUNTIF($R$2:R812,R812))</f>
        <v/>
      </c>
      <c r="T812" s="5" t="str">
        <f t="shared" si="165"/>
        <v/>
      </c>
      <c r="U812" s="35" t="str">
        <f>IF(AND(S812=4,K812="M",NOT(O812="Unattached")),SUMIF(R$2:R812,R812,L$2:L812),"")</f>
        <v/>
      </c>
      <c r="V812" s="5" t="str">
        <f t="shared" si="166"/>
        <v/>
      </c>
      <c r="W812" s="35" t="str">
        <f>IF(AND(S812=3,K812="F",NOT(O812="Unattached")),SUMIF(R$2:R812,R812,L$2:L812),"")</f>
        <v/>
      </c>
      <c r="X812" s="6" t="str">
        <f t="shared" si="157"/>
        <v/>
      </c>
      <c r="Y812" s="6" t="str">
        <f t="shared" si="162"/>
        <v/>
      </c>
      <c r="Z812" s="33" t="str">
        <f t="shared" si="158"/>
        <v xml:space="preserve"> </v>
      </c>
      <c r="AA812" s="33" t="str">
        <f>IF(K812="M",IF(S812&lt;&gt;4,"",VLOOKUP(CONCATENATE(R812," ",(S812-3)),$Z$2:AD812,5,0)),IF(S812&lt;&gt;3,"",VLOOKUP(CONCATENATE(R812," ",(S812-2)),$Z$2:AD812,5,0)))</f>
        <v/>
      </c>
      <c r="AB812" s="33" t="str">
        <f>IF(K812="M",IF(S812&lt;&gt;4,"",VLOOKUP(CONCATENATE(R812," ",(S812-2)),$Z$2:AD812,5,0)),IF(S812&lt;&gt;3,"",VLOOKUP(CONCATENATE(R812," ",(S812-1)),$Z$2:AD812,5,0)))</f>
        <v/>
      </c>
      <c r="AC812" s="33" t="str">
        <f>IF(K812="M",IF(S812&lt;&gt;4,"",VLOOKUP(CONCATENATE(R812," ",(S812-1)),$Z$2:AD812,5,0)),IF(S812&lt;&gt;3,"",VLOOKUP(CONCATENATE(R812," ",(S812)),$Z$2:AD812,5,0)))</f>
        <v/>
      </c>
      <c r="AD812" s="33" t="str">
        <f t="shared" si="163"/>
        <v/>
      </c>
    </row>
    <row r="813" spans="1:30" x14ac:dyDescent="0.25">
      <c r="A813" s="65" t="str">
        <f t="shared" si="155"/>
        <v/>
      </c>
      <c r="B813" s="65" t="str">
        <f t="shared" si="156"/>
        <v/>
      </c>
      <c r="C813" s="103">
        <v>812</v>
      </c>
      <c r="D813" s="99"/>
      <c r="E813" s="100">
        <f t="shared" si="164"/>
        <v>1</v>
      </c>
      <c r="F813" s="100"/>
      <c r="G813" s="100"/>
      <c r="H813" s="107" t="str">
        <f t="shared" si="159"/>
        <v/>
      </c>
      <c r="I813" s="108" t="str">
        <f>IF(D813="","",VLOOKUP(D813,ENTRANTS!$A$1:$H$1000,2,0))</f>
        <v/>
      </c>
      <c r="J813" s="108" t="str">
        <f>IF(D813="","",VLOOKUP(D813,ENTRANTS!$A$1:$H$1000,3,0))</f>
        <v/>
      </c>
      <c r="K813" s="103" t="str">
        <f>IF(D813="","",LEFT(VLOOKUP(D813,ENTRANTS!$A$1:$H$1000,5,0),1))</f>
        <v/>
      </c>
      <c r="L813" s="103" t="str">
        <f>IF(D813="","",COUNTIF($K$2:K813,K813))</f>
        <v/>
      </c>
      <c r="M813" s="103" t="str">
        <f>IF(D813="","",VLOOKUP(D813,ENTRANTS!$A$1:$H$1000,4,0))</f>
        <v/>
      </c>
      <c r="N813" s="103" t="str">
        <f>IF(D813="","",COUNTIF($M$2:M813,M813))</f>
        <v/>
      </c>
      <c r="O813" s="108" t="str">
        <f>IF(D813="","",VLOOKUP(D813,ENTRANTS!$A$1:$H$1000,6,0))</f>
        <v/>
      </c>
      <c r="P813" s="86" t="str">
        <f t="shared" si="160"/>
        <v/>
      </c>
      <c r="Q813" s="31"/>
      <c r="R813" s="3" t="str">
        <f t="shared" si="161"/>
        <v/>
      </c>
      <c r="S813" s="4" t="str">
        <f>IF(D813="","",COUNTIF($R$2:R813,R813))</f>
        <v/>
      </c>
      <c r="T813" s="5" t="str">
        <f t="shared" si="165"/>
        <v/>
      </c>
      <c r="U813" s="35" t="str">
        <f>IF(AND(S813=4,K813="M",NOT(O813="Unattached")),SUMIF(R$2:R813,R813,L$2:L813),"")</f>
        <v/>
      </c>
      <c r="V813" s="5" t="str">
        <f t="shared" si="166"/>
        <v/>
      </c>
      <c r="W813" s="35" t="str">
        <f>IF(AND(S813=3,K813="F",NOT(O813="Unattached")),SUMIF(R$2:R813,R813,L$2:L813),"")</f>
        <v/>
      </c>
      <c r="X813" s="6" t="str">
        <f t="shared" si="157"/>
        <v/>
      </c>
      <c r="Y813" s="6" t="str">
        <f t="shared" si="162"/>
        <v/>
      </c>
      <c r="Z813" s="33" t="str">
        <f t="shared" si="158"/>
        <v xml:space="preserve"> </v>
      </c>
      <c r="AA813" s="33" t="str">
        <f>IF(K813="M",IF(S813&lt;&gt;4,"",VLOOKUP(CONCATENATE(R813," ",(S813-3)),$Z$2:AD813,5,0)),IF(S813&lt;&gt;3,"",VLOOKUP(CONCATENATE(R813," ",(S813-2)),$Z$2:AD813,5,0)))</f>
        <v/>
      </c>
      <c r="AB813" s="33" t="str">
        <f>IF(K813="M",IF(S813&lt;&gt;4,"",VLOOKUP(CONCATENATE(R813," ",(S813-2)),$Z$2:AD813,5,0)),IF(S813&lt;&gt;3,"",VLOOKUP(CONCATENATE(R813," ",(S813-1)),$Z$2:AD813,5,0)))</f>
        <v/>
      </c>
      <c r="AC813" s="33" t="str">
        <f>IF(K813="M",IF(S813&lt;&gt;4,"",VLOOKUP(CONCATENATE(R813," ",(S813-1)),$Z$2:AD813,5,0)),IF(S813&lt;&gt;3,"",VLOOKUP(CONCATENATE(R813," ",(S813)),$Z$2:AD813,5,0)))</f>
        <v/>
      </c>
      <c r="AD813" s="33" t="str">
        <f t="shared" si="163"/>
        <v/>
      </c>
    </row>
    <row r="814" spans="1:30" x14ac:dyDescent="0.25">
      <c r="A814" s="65" t="str">
        <f t="shared" si="155"/>
        <v/>
      </c>
      <c r="B814" s="65" t="str">
        <f t="shared" si="156"/>
        <v/>
      </c>
      <c r="C814" s="103">
        <v>813</v>
      </c>
      <c r="D814" s="99"/>
      <c r="E814" s="100">
        <f t="shared" si="164"/>
        <v>1</v>
      </c>
      <c r="F814" s="100"/>
      <c r="G814" s="100"/>
      <c r="H814" s="107" t="str">
        <f t="shared" si="159"/>
        <v/>
      </c>
      <c r="I814" s="108" t="str">
        <f>IF(D814="","",VLOOKUP(D814,ENTRANTS!$A$1:$H$1000,2,0))</f>
        <v/>
      </c>
      <c r="J814" s="108" t="str">
        <f>IF(D814="","",VLOOKUP(D814,ENTRANTS!$A$1:$H$1000,3,0))</f>
        <v/>
      </c>
      <c r="K814" s="103" t="str">
        <f>IF(D814="","",LEFT(VLOOKUP(D814,ENTRANTS!$A$1:$H$1000,5,0),1))</f>
        <v/>
      </c>
      <c r="L814" s="103" t="str">
        <f>IF(D814="","",COUNTIF($K$2:K814,K814))</f>
        <v/>
      </c>
      <c r="M814" s="103" t="str">
        <f>IF(D814="","",VLOOKUP(D814,ENTRANTS!$A$1:$H$1000,4,0))</f>
        <v/>
      </c>
      <c r="N814" s="103" t="str">
        <f>IF(D814="","",COUNTIF($M$2:M814,M814))</f>
        <v/>
      </c>
      <c r="O814" s="108" t="str">
        <f>IF(D814="","",VLOOKUP(D814,ENTRANTS!$A$1:$H$1000,6,0))</f>
        <v/>
      </c>
      <c r="P814" s="86" t="str">
        <f t="shared" si="160"/>
        <v/>
      </c>
      <c r="Q814" s="31"/>
      <c r="R814" s="3" t="str">
        <f t="shared" si="161"/>
        <v/>
      </c>
      <c r="S814" s="4" t="str">
        <f>IF(D814="","",COUNTIF($R$2:R814,R814))</f>
        <v/>
      </c>
      <c r="T814" s="5" t="str">
        <f t="shared" si="165"/>
        <v/>
      </c>
      <c r="U814" s="35" t="str">
        <f>IF(AND(S814=4,K814="M",NOT(O814="Unattached")),SUMIF(R$2:R814,R814,L$2:L814),"")</f>
        <v/>
      </c>
      <c r="V814" s="5" t="str">
        <f t="shared" si="166"/>
        <v/>
      </c>
      <c r="W814" s="35" t="str">
        <f>IF(AND(S814=3,K814="F",NOT(O814="Unattached")),SUMIF(R$2:R814,R814,L$2:L814),"")</f>
        <v/>
      </c>
      <c r="X814" s="6" t="str">
        <f t="shared" si="157"/>
        <v/>
      </c>
      <c r="Y814" s="6" t="str">
        <f t="shared" si="162"/>
        <v/>
      </c>
      <c r="Z814" s="33" t="str">
        <f t="shared" si="158"/>
        <v xml:space="preserve"> </v>
      </c>
      <c r="AA814" s="33" t="str">
        <f>IF(K814="M",IF(S814&lt;&gt;4,"",VLOOKUP(CONCATENATE(R814," ",(S814-3)),$Z$2:AD814,5,0)),IF(S814&lt;&gt;3,"",VLOOKUP(CONCATENATE(R814," ",(S814-2)),$Z$2:AD814,5,0)))</f>
        <v/>
      </c>
      <c r="AB814" s="33" t="str">
        <f>IF(K814="M",IF(S814&lt;&gt;4,"",VLOOKUP(CONCATENATE(R814," ",(S814-2)),$Z$2:AD814,5,0)),IF(S814&lt;&gt;3,"",VLOOKUP(CONCATENATE(R814," ",(S814-1)),$Z$2:AD814,5,0)))</f>
        <v/>
      </c>
      <c r="AC814" s="33" t="str">
        <f>IF(K814="M",IF(S814&lt;&gt;4,"",VLOOKUP(CONCATENATE(R814," ",(S814-1)),$Z$2:AD814,5,0)),IF(S814&lt;&gt;3,"",VLOOKUP(CONCATENATE(R814," ",(S814)),$Z$2:AD814,5,0)))</f>
        <v/>
      </c>
      <c r="AD814" s="33" t="str">
        <f t="shared" si="163"/>
        <v/>
      </c>
    </row>
    <row r="815" spans="1:30" x14ac:dyDescent="0.25">
      <c r="A815" s="65" t="str">
        <f t="shared" si="155"/>
        <v/>
      </c>
      <c r="B815" s="65" t="str">
        <f t="shared" si="156"/>
        <v/>
      </c>
      <c r="C815" s="103">
        <v>814</v>
      </c>
      <c r="D815" s="99"/>
      <c r="E815" s="100">
        <f t="shared" si="164"/>
        <v>1</v>
      </c>
      <c r="F815" s="100"/>
      <c r="G815" s="100"/>
      <c r="H815" s="107" t="str">
        <f t="shared" si="159"/>
        <v/>
      </c>
      <c r="I815" s="108" t="str">
        <f>IF(D815="","",VLOOKUP(D815,ENTRANTS!$A$1:$H$1000,2,0))</f>
        <v/>
      </c>
      <c r="J815" s="108" t="str">
        <f>IF(D815="","",VLOOKUP(D815,ENTRANTS!$A$1:$H$1000,3,0))</f>
        <v/>
      </c>
      <c r="K815" s="103" t="str">
        <f>IF(D815="","",LEFT(VLOOKUP(D815,ENTRANTS!$A$1:$H$1000,5,0),1))</f>
        <v/>
      </c>
      <c r="L815" s="103" t="str">
        <f>IF(D815="","",COUNTIF($K$2:K815,K815))</f>
        <v/>
      </c>
      <c r="M815" s="103" t="str">
        <f>IF(D815="","",VLOOKUP(D815,ENTRANTS!$A$1:$H$1000,4,0))</f>
        <v/>
      </c>
      <c r="N815" s="103" t="str">
        <f>IF(D815="","",COUNTIF($M$2:M815,M815))</f>
        <v/>
      </c>
      <c r="O815" s="108" t="str">
        <f>IF(D815="","",VLOOKUP(D815,ENTRANTS!$A$1:$H$1000,6,0))</f>
        <v/>
      </c>
      <c r="P815" s="86" t="str">
        <f t="shared" si="160"/>
        <v/>
      </c>
      <c r="Q815" s="31"/>
      <c r="R815" s="3" t="str">
        <f t="shared" si="161"/>
        <v/>
      </c>
      <c r="S815" s="4" t="str">
        <f>IF(D815="","",COUNTIF($R$2:R815,R815))</f>
        <v/>
      </c>
      <c r="T815" s="5" t="str">
        <f t="shared" si="165"/>
        <v/>
      </c>
      <c r="U815" s="35" t="str">
        <f>IF(AND(S815=4,K815="M",NOT(O815="Unattached")),SUMIF(R$2:R815,R815,L$2:L815),"")</f>
        <v/>
      </c>
      <c r="V815" s="5" t="str">
        <f t="shared" si="166"/>
        <v/>
      </c>
      <c r="W815" s="35" t="str">
        <f>IF(AND(S815=3,K815="F",NOT(O815="Unattached")),SUMIF(R$2:R815,R815,L$2:L815),"")</f>
        <v/>
      </c>
      <c r="X815" s="6" t="str">
        <f t="shared" si="157"/>
        <v/>
      </c>
      <c r="Y815" s="6" t="str">
        <f t="shared" si="162"/>
        <v/>
      </c>
      <c r="Z815" s="33" t="str">
        <f t="shared" si="158"/>
        <v xml:space="preserve"> </v>
      </c>
      <c r="AA815" s="33" t="str">
        <f>IF(K815="M",IF(S815&lt;&gt;4,"",VLOOKUP(CONCATENATE(R815," ",(S815-3)),$Z$2:AD815,5,0)),IF(S815&lt;&gt;3,"",VLOOKUP(CONCATENATE(R815," ",(S815-2)),$Z$2:AD815,5,0)))</f>
        <v/>
      </c>
      <c r="AB815" s="33" t="str">
        <f>IF(K815="M",IF(S815&lt;&gt;4,"",VLOOKUP(CONCATENATE(R815," ",(S815-2)),$Z$2:AD815,5,0)),IF(S815&lt;&gt;3,"",VLOOKUP(CONCATENATE(R815," ",(S815-1)),$Z$2:AD815,5,0)))</f>
        <v/>
      </c>
      <c r="AC815" s="33" t="str">
        <f>IF(K815="M",IF(S815&lt;&gt;4,"",VLOOKUP(CONCATENATE(R815," ",(S815-1)),$Z$2:AD815,5,0)),IF(S815&lt;&gt;3,"",VLOOKUP(CONCATENATE(R815," ",(S815)),$Z$2:AD815,5,0)))</f>
        <v/>
      </c>
      <c r="AD815" s="33" t="str">
        <f t="shared" si="163"/>
        <v/>
      </c>
    </row>
    <row r="816" spans="1:30" x14ac:dyDescent="0.25">
      <c r="A816" s="65" t="str">
        <f t="shared" si="155"/>
        <v/>
      </c>
      <c r="B816" s="65" t="str">
        <f t="shared" si="156"/>
        <v/>
      </c>
      <c r="C816" s="103">
        <v>815</v>
      </c>
      <c r="D816" s="99"/>
      <c r="E816" s="100">
        <f t="shared" si="164"/>
        <v>1</v>
      </c>
      <c r="F816" s="100"/>
      <c r="G816" s="100"/>
      <c r="H816" s="107" t="str">
        <f t="shared" si="159"/>
        <v/>
      </c>
      <c r="I816" s="108" t="str">
        <f>IF(D816="","",VLOOKUP(D816,ENTRANTS!$A$1:$H$1000,2,0))</f>
        <v/>
      </c>
      <c r="J816" s="108" t="str">
        <f>IF(D816="","",VLOOKUP(D816,ENTRANTS!$A$1:$H$1000,3,0))</f>
        <v/>
      </c>
      <c r="K816" s="103" t="str">
        <f>IF(D816="","",LEFT(VLOOKUP(D816,ENTRANTS!$A$1:$H$1000,5,0),1))</f>
        <v/>
      </c>
      <c r="L816" s="103" t="str">
        <f>IF(D816="","",COUNTIF($K$2:K816,K816))</f>
        <v/>
      </c>
      <c r="M816" s="103" t="str">
        <f>IF(D816="","",VLOOKUP(D816,ENTRANTS!$A$1:$H$1000,4,0))</f>
        <v/>
      </c>
      <c r="N816" s="103" t="str">
        <f>IF(D816="","",COUNTIF($M$2:M816,M816))</f>
        <v/>
      </c>
      <c r="O816" s="108" t="str">
        <f>IF(D816="","",VLOOKUP(D816,ENTRANTS!$A$1:$H$1000,6,0))</f>
        <v/>
      </c>
      <c r="P816" s="86" t="str">
        <f t="shared" si="160"/>
        <v/>
      </c>
      <c r="Q816" s="31"/>
      <c r="R816" s="3" t="str">
        <f t="shared" si="161"/>
        <v/>
      </c>
      <c r="S816" s="4" t="str">
        <f>IF(D816="","",COUNTIF($R$2:R816,R816))</f>
        <v/>
      </c>
      <c r="T816" s="5" t="str">
        <f t="shared" si="165"/>
        <v/>
      </c>
      <c r="U816" s="35" t="str">
        <f>IF(AND(S816=4,K816="M",NOT(O816="Unattached")),SUMIF(R$2:R816,R816,L$2:L816),"")</f>
        <v/>
      </c>
      <c r="V816" s="5" t="str">
        <f t="shared" si="166"/>
        <v/>
      </c>
      <c r="W816" s="35" t="str">
        <f>IF(AND(S816=3,K816="F",NOT(O816="Unattached")),SUMIF(R$2:R816,R816,L$2:L816),"")</f>
        <v/>
      </c>
      <c r="X816" s="6" t="str">
        <f t="shared" si="157"/>
        <v/>
      </c>
      <c r="Y816" s="6" t="str">
        <f t="shared" si="162"/>
        <v/>
      </c>
      <c r="Z816" s="33" t="str">
        <f t="shared" si="158"/>
        <v xml:space="preserve"> </v>
      </c>
      <c r="AA816" s="33" t="str">
        <f>IF(K816="M",IF(S816&lt;&gt;4,"",VLOOKUP(CONCATENATE(R816," ",(S816-3)),$Z$2:AD816,5,0)),IF(S816&lt;&gt;3,"",VLOOKUP(CONCATENATE(R816," ",(S816-2)),$Z$2:AD816,5,0)))</f>
        <v/>
      </c>
      <c r="AB816" s="33" t="str">
        <f>IF(K816="M",IF(S816&lt;&gt;4,"",VLOOKUP(CONCATENATE(R816," ",(S816-2)),$Z$2:AD816,5,0)),IF(S816&lt;&gt;3,"",VLOOKUP(CONCATENATE(R816," ",(S816-1)),$Z$2:AD816,5,0)))</f>
        <v/>
      </c>
      <c r="AC816" s="33" t="str">
        <f>IF(K816="M",IF(S816&lt;&gt;4,"",VLOOKUP(CONCATENATE(R816," ",(S816-1)),$Z$2:AD816,5,0)),IF(S816&lt;&gt;3,"",VLOOKUP(CONCATENATE(R816," ",(S816)),$Z$2:AD816,5,0)))</f>
        <v/>
      </c>
      <c r="AD816" s="33" t="str">
        <f t="shared" si="163"/>
        <v/>
      </c>
    </row>
    <row r="817" spans="1:30" x14ac:dyDescent="0.25">
      <c r="A817" s="65" t="str">
        <f t="shared" si="155"/>
        <v/>
      </c>
      <c r="B817" s="65" t="str">
        <f t="shared" si="156"/>
        <v/>
      </c>
      <c r="C817" s="103">
        <v>816</v>
      </c>
      <c r="D817" s="99"/>
      <c r="E817" s="100">
        <f t="shared" si="164"/>
        <v>1</v>
      </c>
      <c r="F817" s="100"/>
      <c r="G817" s="100"/>
      <c r="H817" s="107" t="str">
        <f t="shared" si="159"/>
        <v/>
      </c>
      <c r="I817" s="108" t="str">
        <f>IF(D817="","",VLOOKUP(D817,ENTRANTS!$A$1:$H$1000,2,0))</f>
        <v/>
      </c>
      <c r="J817" s="108" t="str">
        <f>IF(D817="","",VLOOKUP(D817,ENTRANTS!$A$1:$H$1000,3,0))</f>
        <v/>
      </c>
      <c r="K817" s="103" t="str">
        <f>IF(D817="","",LEFT(VLOOKUP(D817,ENTRANTS!$A$1:$H$1000,5,0),1))</f>
        <v/>
      </c>
      <c r="L817" s="103" t="str">
        <f>IF(D817="","",COUNTIF($K$2:K817,K817))</f>
        <v/>
      </c>
      <c r="M817" s="103" t="str">
        <f>IF(D817="","",VLOOKUP(D817,ENTRANTS!$A$1:$H$1000,4,0))</f>
        <v/>
      </c>
      <c r="N817" s="103" t="str">
        <f>IF(D817="","",COUNTIF($M$2:M817,M817))</f>
        <v/>
      </c>
      <c r="O817" s="108" t="str">
        <f>IF(D817="","",VLOOKUP(D817,ENTRANTS!$A$1:$H$1000,6,0))</f>
        <v/>
      </c>
      <c r="P817" s="86" t="str">
        <f t="shared" si="160"/>
        <v/>
      </c>
      <c r="Q817" s="31"/>
      <c r="R817" s="3" t="str">
        <f t="shared" si="161"/>
        <v/>
      </c>
      <c r="S817" s="4" t="str">
        <f>IF(D817="","",COUNTIF($R$2:R817,R817))</f>
        <v/>
      </c>
      <c r="T817" s="5" t="str">
        <f t="shared" si="165"/>
        <v/>
      </c>
      <c r="U817" s="35" t="str">
        <f>IF(AND(S817=4,K817="M",NOT(O817="Unattached")),SUMIF(R$2:R817,R817,L$2:L817),"")</f>
        <v/>
      </c>
      <c r="V817" s="5" t="str">
        <f t="shared" si="166"/>
        <v/>
      </c>
      <c r="W817" s="35" t="str">
        <f>IF(AND(S817=3,K817="F",NOT(O817="Unattached")),SUMIF(R$2:R817,R817,L$2:L817),"")</f>
        <v/>
      </c>
      <c r="X817" s="6" t="str">
        <f t="shared" si="157"/>
        <v/>
      </c>
      <c r="Y817" s="6" t="str">
        <f t="shared" si="162"/>
        <v/>
      </c>
      <c r="Z817" s="33" t="str">
        <f t="shared" si="158"/>
        <v xml:space="preserve"> </v>
      </c>
      <c r="AA817" s="33" t="str">
        <f>IF(K817="M",IF(S817&lt;&gt;4,"",VLOOKUP(CONCATENATE(R817," ",(S817-3)),$Z$2:AD817,5,0)),IF(S817&lt;&gt;3,"",VLOOKUP(CONCATENATE(R817," ",(S817-2)),$Z$2:AD817,5,0)))</f>
        <v/>
      </c>
      <c r="AB817" s="33" t="str">
        <f>IF(K817="M",IF(S817&lt;&gt;4,"",VLOOKUP(CONCATENATE(R817," ",(S817-2)),$Z$2:AD817,5,0)),IF(S817&lt;&gt;3,"",VLOOKUP(CONCATENATE(R817," ",(S817-1)),$Z$2:AD817,5,0)))</f>
        <v/>
      </c>
      <c r="AC817" s="33" t="str">
        <f>IF(K817="M",IF(S817&lt;&gt;4,"",VLOOKUP(CONCATENATE(R817," ",(S817-1)),$Z$2:AD817,5,0)),IF(S817&lt;&gt;3,"",VLOOKUP(CONCATENATE(R817," ",(S817)),$Z$2:AD817,5,0)))</f>
        <v/>
      </c>
      <c r="AD817" s="33" t="str">
        <f t="shared" si="163"/>
        <v/>
      </c>
    </row>
    <row r="818" spans="1:30" x14ac:dyDescent="0.25">
      <c r="A818" s="65" t="str">
        <f t="shared" si="155"/>
        <v/>
      </c>
      <c r="B818" s="65" t="str">
        <f t="shared" si="156"/>
        <v/>
      </c>
      <c r="C818" s="103">
        <v>817</v>
      </c>
      <c r="D818" s="99"/>
      <c r="E818" s="100">
        <f t="shared" si="164"/>
        <v>1</v>
      </c>
      <c r="F818" s="100"/>
      <c r="G818" s="100"/>
      <c r="H818" s="107" t="str">
        <f t="shared" si="159"/>
        <v/>
      </c>
      <c r="I818" s="108" t="str">
        <f>IF(D818="","",VLOOKUP(D818,ENTRANTS!$A$1:$H$1000,2,0))</f>
        <v/>
      </c>
      <c r="J818" s="108" t="str">
        <f>IF(D818="","",VLOOKUP(D818,ENTRANTS!$A$1:$H$1000,3,0))</f>
        <v/>
      </c>
      <c r="K818" s="103" t="str">
        <f>IF(D818="","",LEFT(VLOOKUP(D818,ENTRANTS!$A$1:$H$1000,5,0),1))</f>
        <v/>
      </c>
      <c r="L818" s="103" t="str">
        <f>IF(D818="","",COUNTIF($K$2:K818,K818))</f>
        <v/>
      </c>
      <c r="M818" s="103" t="str">
        <f>IF(D818="","",VLOOKUP(D818,ENTRANTS!$A$1:$H$1000,4,0))</f>
        <v/>
      </c>
      <c r="N818" s="103" t="str">
        <f>IF(D818="","",COUNTIF($M$2:M818,M818))</f>
        <v/>
      </c>
      <c r="O818" s="108" t="str">
        <f>IF(D818="","",VLOOKUP(D818,ENTRANTS!$A$1:$H$1000,6,0))</f>
        <v/>
      </c>
      <c r="P818" s="86" t="str">
        <f t="shared" si="160"/>
        <v/>
      </c>
      <c r="Q818" s="31"/>
      <c r="R818" s="3" t="str">
        <f t="shared" si="161"/>
        <v/>
      </c>
      <c r="S818" s="4" t="str">
        <f>IF(D818="","",COUNTIF($R$2:R818,R818))</f>
        <v/>
      </c>
      <c r="T818" s="5" t="str">
        <f t="shared" si="165"/>
        <v/>
      </c>
      <c r="U818" s="35" t="str">
        <f>IF(AND(S818=4,K818="M",NOT(O818="Unattached")),SUMIF(R$2:R818,R818,L$2:L818),"")</f>
        <v/>
      </c>
      <c r="V818" s="5" t="str">
        <f t="shared" si="166"/>
        <v/>
      </c>
      <c r="W818" s="35" t="str">
        <f>IF(AND(S818=3,K818="F",NOT(O818="Unattached")),SUMIF(R$2:R818,R818,L$2:L818),"")</f>
        <v/>
      </c>
      <c r="X818" s="6" t="str">
        <f t="shared" si="157"/>
        <v/>
      </c>
      <c r="Y818" s="6" t="str">
        <f t="shared" si="162"/>
        <v/>
      </c>
      <c r="Z818" s="33" t="str">
        <f t="shared" si="158"/>
        <v xml:space="preserve"> </v>
      </c>
      <c r="AA818" s="33" t="str">
        <f>IF(K818="M",IF(S818&lt;&gt;4,"",VLOOKUP(CONCATENATE(R818," ",(S818-3)),$Z$2:AD818,5,0)),IF(S818&lt;&gt;3,"",VLOOKUP(CONCATENATE(R818," ",(S818-2)),$Z$2:AD818,5,0)))</f>
        <v/>
      </c>
      <c r="AB818" s="33" t="str">
        <f>IF(K818="M",IF(S818&lt;&gt;4,"",VLOOKUP(CONCATENATE(R818," ",(S818-2)),$Z$2:AD818,5,0)),IF(S818&lt;&gt;3,"",VLOOKUP(CONCATENATE(R818," ",(S818-1)),$Z$2:AD818,5,0)))</f>
        <v/>
      </c>
      <c r="AC818" s="33" t="str">
        <f>IF(K818="M",IF(S818&lt;&gt;4,"",VLOOKUP(CONCATENATE(R818," ",(S818-1)),$Z$2:AD818,5,0)),IF(S818&lt;&gt;3,"",VLOOKUP(CONCATENATE(R818," ",(S818)),$Z$2:AD818,5,0)))</f>
        <v/>
      </c>
      <c r="AD818" s="33" t="str">
        <f t="shared" si="163"/>
        <v/>
      </c>
    </row>
    <row r="819" spans="1:30" x14ac:dyDescent="0.25">
      <c r="A819" s="65" t="str">
        <f t="shared" si="155"/>
        <v/>
      </c>
      <c r="B819" s="65" t="str">
        <f t="shared" si="156"/>
        <v/>
      </c>
      <c r="C819" s="103">
        <v>818</v>
      </c>
      <c r="D819" s="99"/>
      <c r="E819" s="100">
        <f t="shared" si="164"/>
        <v>1</v>
      </c>
      <c r="F819" s="100"/>
      <c r="G819" s="100"/>
      <c r="H819" s="107" t="str">
        <f t="shared" si="159"/>
        <v/>
      </c>
      <c r="I819" s="108" t="str">
        <f>IF(D819="","",VLOOKUP(D819,ENTRANTS!$A$1:$H$1000,2,0))</f>
        <v/>
      </c>
      <c r="J819" s="108" t="str">
        <f>IF(D819="","",VLOOKUP(D819,ENTRANTS!$A$1:$H$1000,3,0))</f>
        <v/>
      </c>
      <c r="K819" s="103" t="str">
        <f>IF(D819="","",LEFT(VLOOKUP(D819,ENTRANTS!$A$1:$H$1000,5,0),1))</f>
        <v/>
      </c>
      <c r="L819" s="103" t="str">
        <f>IF(D819="","",COUNTIF($K$2:K819,K819))</f>
        <v/>
      </c>
      <c r="M819" s="103" t="str">
        <f>IF(D819="","",VLOOKUP(D819,ENTRANTS!$A$1:$H$1000,4,0))</f>
        <v/>
      </c>
      <c r="N819" s="103" t="str">
        <f>IF(D819="","",COUNTIF($M$2:M819,M819))</f>
        <v/>
      </c>
      <c r="O819" s="108" t="str">
        <f>IF(D819="","",VLOOKUP(D819,ENTRANTS!$A$1:$H$1000,6,0))</f>
        <v/>
      </c>
      <c r="P819" s="86" t="str">
        <f t="shared" si="160"/>
        <v/>
      </c>
      <c r="Q819" s="31"/>
      <c r="R819" s="3" t="str">
        <f t="shared" si="161"/>
        <v/>
      </c>
      <c r="S819" s="4" t="str">
        <f>IF(D819="","",COUNTIF($R$2:R819,R819))</f>
        <v/>
      </c>
      <c r="T819" s="5" t="str">
        <f t="shared" si="165"/>
        <v/>
      </c>
      <c r="U819" s="35" t="str">
        <f>IF(AND(S819=4,K819="M",NOT(O819="Unattached")),SUMIF(R$2:R819,R819,L$2:L819),"")</f>
        <v/>
      </c>
      <c r="V819" s="5" t="str">
        <f t="shared" si="166"/>
        <v/>
      </c>
      <c r="W819" s="35" t="str">
        <f>IF(AND(S819=3,K819="F",NOT(O819="Unattached")),SUMIF(R$2:R819,R819,L$2:L819),"")</f>
        <v/>
      </c>
      <c r="X819" s="6" t="str">
        <f t="shared" si="157"/>
        <v/>
      </c>
      <c r="Y819" s="6" t="str">
        <f t="shared" si="162"/>
        <v/>
      </c>
      <c r="Z819" s="33" t="str">
        <f t="shared" si="158"/>
        <v xml:space="preserve"> </v>
      </c>
      <c r="AA819" s="33" t="str">
        <f>IF(K819="M",IF(S819&lt;&gt;4,"",VLOOKUP(CONCATENATE(R819," ",(S819-3)),$Z$2:AD819,5,0)),IF(S819&lt;&gt;3,"",VLOOKUP(CONCATENATE(R819," ",(S819-2)),$Z$2:AD819,5,0)))</f>
        <v/>
      </c>
      <c r="AB819" s="33" t="str">
        <f>IF(K819="M",IF(S819&lt;&gt;4,"",VLOOKUP(CONCATENATE(R819," ",(S819-2)),$Z$2:AD819,5,0)),IF(S819&lt;&gt;3,"",VLOOKUP(CONCATENATE(R819," ",(S819-1)),$Z$2:AD819,5,0)))</f>
        <v/>
      </c>
      <c r="AC819" s="33" t="str">
        <f>IF(K819="M",IF(S819&lt;&gt;4,"",VLOOKUP(CONCATENATE(R819," ",(S819-1)),$Z$2:AD819,5,0)),IF(S819&lt;&gt;3,"",VLOOKUP(CONCATENATE(R819," ",(S819)),$Z$2:AD819,5,0)))</f>
        <v/>
      </c>
      <c r="AD819" s="33" t="str">
        <f t="shared" si="163"/>
        <v/>
      </c>
    </row>
    <row r="820" spans="1:30" x14ac:dyDescent="0.25">
      <c r="A820" s="65" t="str">
        <f t="shared" si="155"/>
        <v/>
      </c>
      <c r="B820" s="65" t="str">
        <f t="shared" si="156"/>
        <v/>
      </c>
      <c r="C820" s="103">
        <v>819</v>
      </c>
      <c r="D820" s="99"/>
      <c r="E820" s="100">
        <f t="shared" si="164"/>
        <v>1</v>
      </c>
      <c r="F820" s="100"/>
      <c r="G820" s="100"/>
      <c r="H820" s="107" t="str">
        <f t="shared" si="159"/>
        <v/>
      </c>
      <c r="I820" s="108" t="str">
        <f>IF(D820="","",VLOOKUP(D820,ENTRANTS!$A$1:$H$1000,2,0))</f>
        <v/>
      </c>
      <c r="J820" s="108" t="str">
        <f>IF(D820="","",VLOOKUP(D820,ENTRANTS!$A$1:$H$1000,3,0))</f>
        <v/>
      </c>
      <c r="K820" s="103" t="str">
        <f>IF(D820="","",LEFT(VLOOKUP(D820,ENTRANTS!$A$1:$H$1000,5,0),1))</f>
        <v/>
      </c>
      <c r="L820" s="103" t="str">
        <f>IF(D820="","",COUNTIF($K$2:K820,K820))</f>
        <v/>
      </c>
      <c r="M820" s="103" t="str">
        <f>IF(D820="","",VLOOKUP(D820,ENTRANTS!$A$1:$H$1000,4,0))</f>
        <v/>
      </c>
      <c r="N820" s="103" t="str">
        <f>IF(D820="","",COUNTIF($M$2:M820,M820))</f>
        <v/>
      </c>
      <c r="O820" s="108" t="str">
        <f>IF(D820="","",VLOOKUP(D820,ENTRANTS!$A$1:$H$1000,6,0))</f>
        <v/>
      </c>
      <c r="P820" s="86" t="str">
        <f t="shared" si="160"/>
        <v/>
      </c>
      <c r="Q820" s="31"/>
      <c r="R820" s="3" t="str">
        <f t="shared" si="161"/>
        <v/>
      </c>
      <c r="S820" s="4" t="str">
        <f>IF(D820="","",COUNTIF($R$2:R820,R820))</f>
        <v/>
      </c>
      <c r="T820" s="5" t="str">
        <f t="shared" si="165"/>
        <v/>
      </c>
      <c r="U820" s="35" t="str">
        <f>IF(AND(S820=4,K820="M",NOT(O820="Unattached")),SUMIF(R$2:R820,R820,L$2:L820),"")</f>
        <v/>
      </c>
      <c r="V820" s="5" t="str">
        <f t="shared" si="166"/>
        <v/>
      </c>
      <c r="W820" s="35" t="str">
        <f>IF(AND(S820=3,K820="F",NOT(O820="Unattached")),SUMIF(R$2:R820,R820,L$2:L820),"")</f>
        <v/>
      </c>
      <c r="X820" s="6" t="str">
        <f t="shared" si="157"/>
        <v/>
      </c>
      <c r="Y820" s="6" t="str">
        <f t="shared" si="162"/>
        <v/>
      </c>
      <c r="Z820" s="33" t="str">
        <f t="shared" si="158"/>
        <v xml:space="preserve"> </v>
      </c>
      <c r="AA820" s="33" t="str">
        <f>IF(K820="M",IF(S820&lt;&gt;4,"",VLOOKUP(CONCATENATE(R820," ",(S820-3)),$Z$2:AD820,5,0)),IF(S820&lt;&gt;3,"",VLOOKUP(CONCATENATE(R820," ",(S820-2)),$Z$2:AD820,5,0)))</f>
        <v/>
      </c>
      <c r="AB820" s="33" t="str">
        <f>IF(K820="M",IF(S820&lt;&gt;4,"",VLOOKUP(CONCATENATE(R820," ",(S820-2)),$Z$2:AD820,5,0)),IF(S820&lt;&gt;3,"",VLOOKUP(CONCATENATE(R820," ",(S820-1)),$Z$2:AD820,5,0)))</f>
        <v/>
      </c>
      <c r="AC820" s="33" t="str">
        <f>IF(K820="M",IF(S820&lt;&gt;4,"",VLOOKUP(CONCATENATE(R820," ",(S820-1)),$Z$2:AD820,5,0)),IF(S820&lt;&gt;3,"",VLOOKUP(CONCATENATE(R820," ",(S820)),$Z$2:AD820,5,0)))</f>
        <v/>
      </c>
      <c r="AD820" s="33" t="str">
        <f t="shared" si="163"/>
        <v/>
      </c>
    </row>
    <row r="821" spans="1:30" x14ac:dyDescent="0.25">
      <c r="A821" s="65" t="str">
        <f t="shared" si="155"/>
        <v/>
      </c>
      <c r="B821" s="65" t="str">
        <f t="shared" si="156"/>
        <v/>
      </c>
      <c r="C821" s="103">
        <v>820</v>
      </c>
      <c r="D821" s="99"/>
      <c r="E821" s="100">
        <f t="shared" si="164"/>
        <v>1</v>
      </c>
      <c r="F821" s="100"/>
      <c r="G821" s="100"/>
      <c r="H821" s="107" t="str">
        <f t="shared" si="159"/>
        <v/>
      </c>
      <c r="I821" s="108" t="str">
        <f>IF(D821="","",VLOOKUP(D821,ENTRANTS!$A$1:$H$1000,2,0))</f>
        <v/>
      </c>
      <c r="J821" s="108" t="str">
        <f>IF(D821="","",VLOOKUP(D821,ENTRANTS!$A$1:$H$1000,3,0))</f>
        <v/>
      </c>
      <c r="K821" s="103" t="str">
        <f>IF(D821="","",LEFT(VLOOKUP(D821,ENTRANTS!$A$1:$H$1000,5,0),1))</f>
        <v/>
      </c>
      <c r="L821" s="103" t="str">
        <f>IF(D821="","",COUNTIF($K$2:K821,K821))</f>
        <v/>
      </c>
      <c r="M821" s="103" t="str">
        <f>IF(D821="","",VLOOKUP(D821,ENTRANTS!$A$1:$H$1000,4,0))</f>
        <v/>
      </c>
      <c r="N821" s="103" t="str">
        <f>IF(D821="","",COUNTIF($M$2:M821,M821))</f>
        <v/>
      </c>
      <c r="O821" s="108" t="str">
        <f>IF(D821="","",VLOOKUP(D821,ENTRANTS!$A$1:$H$1000,6,0))</f>
        <v/>
      </c>
      <c r="P821" s="86" t="str">
        <f t="shared" si="160"/>
        <v/>
      </c>
      <c r="Q821" s="31"/>
      <c r="R821" s="3" t="str">
        <f t="shared" si="161"/>
        <v/>
      </c>
      <c r="S821" s="4" t="str">
        <f>IF(D821="","",COUNTIF($R$2:R821,R821))</f>
        <v/>
      </c>
      <c r="T821" s="5" t="str">
        <f t="shared" si="165"/>
        <v/>
      </c>
      <c r="U821" s="35" t="str">
        <f>IF(AND(S821=4,K821="M",NOT(O821="Unattached")),SUMIF(R$2:R821,R821,L$2:L821),"")</f>
        <v/>
      </c>
      <c r="V821" s="5" t="str">
        <f t="shared" si="166"/>
        <v/>
      </c>
      <c r="W821" s="35" t="str">
        <f>IF(AND(S821=3,K821="F",NOT(O821="Unattached")),SUMIF(R$2:R821,R821,L$2:L821),"")</f>
        <v/>
      </c>
      <c r="X821" s="6" t="str">
        <f t="shared" si="157"/>
        <v/>
      </c>
      <c r="Y821" s="6" t="str">
        <f t="shared" si="162"/>
        <v/>
      </c>
      <c r="Z821" s="33" t="str">
        <f t="shared" si="158"/>
        <v xml:space="preserve"> </v>
      </c>
      <c r="AA821" s="33" t="str">
        <f>IF(K821="M",IF(S821&lt;&gt;4,"",VLOOKUP(CONCATENATE(R821," ",(S821-3)),$Z$2:AD821,5,0)),IF(S821&lt;&gt;3,"",VLOOKUP(CONCATENATE(R821," ",(S821-2)),$Z$2:AD821,5,0)))</f>
        <v/>
      </c>
      <c r="AB821" s="33" t="str">
        <f>IF(K821="M",IF(S821&lt;&gt;4,"",VLOOKUP(CONCATENATE(R821," ",(S821-2)),$Z$2:AD821,5,0)),IF(S821&lt;&gt;3,"",VLOOKUP(CONCATENATE(R821," ",(S821-1)),$Z$2:AD821,5,0)))</f>
        <v/>
      </c>
      <c r="AC821" s="33" t="str">
        <f>IF(K821="M",IF(S821&lt;&gt;4,"",VLOOKUP(CONCATENATE(R821," ",(S821-1)),$Z$2:AD821,5,0)),IF(S821&lt;&gt;3,"",VLOOKUP(CONCATENATE(R821," ",(S821)),$Z$2:AD821,5,0)))</f>
        <v/>
      </c>
      <c r="AD821" s="33" t="str">
        <f t="shared" si="163"/>
        <v/>
      </c>
    </row>
    <row r="822" spans="1:30" x14ac:dyDescent="0.25">
      <c r="A822" s="65" t="str">
        <f t="shared" si="155"/>
        <v/>
      </c>
      <c r="B822" s="65" t="str">
        <f t="shared" si="156"/>
        <v/>
      </c>
      <c r="C822" s="103">
        <v>821</v>
      </c>
      <c r="D822" s="99"/>
      <c r="E822" s="100">
        <f t="shared" si="164"/>
        <v>1</v>
      </c>
      <c r="F822" s="100"/>
      <c r="G822" s="100"/>
      <c r="H822" s="107" t="str">
        <f t="shared" si="159"/>
        <v/>
      </c>
      <c r="I822" s="108" t="str">
        <f>IF(D822="","",VLOOKUP(D822,ENTRANTS!$A$1:$H$1000,2,0))</f>
        <v/>
      </c>
      <c r="J822" s="108" t="str">
        <f>IF(D822="","",VLOOKUP(D822,ENTRANTS!$A$1:$H$1000,3,0))</f>
        <v/>
      </c>
      <c r="K822" s="103" t="str">
        <f>IF(D822="","",LEFT(VLOOKUP(D822,ENTRANTS!$A$1:$H$1000,5,0),1))</f>
        <v/>
      </c>
      <c r="L822" s="103" t="str">
        <f>IF(D822="","",COUNTIF($K$2:K822,K822))</f>
        <v/>
      </c>
      <c r="M822" s="103" t="str">
        <f>IF(D822="","",VLOOKUP(D822,ENTRANTS!$A$1:$H$1000,4,0))</f>
        <v/>
      </c>
      <c r="N822" s="103" t="str">
        <f>IF(D822="","",COUNTIF($M$2:M822,M822))</f>
        <v/>
      </c>
      <c r="O822" s="108" t="str">
        <f>IF(D822="","",VLOOKUP(D822,ENTRANTS!$A$1:$H$1000,6,0))</f>
        <v/>
      </c>
      <c r="P822" s="86" t="str">
        <f t="shared" si="160"/>
        <v/>
      </c>
      <c r="Q822" s="31"/>
      <c r="R822" s="3" t="str">
        <f t="shared" si="161"/>
        <v/>
      </c>
      <c r="S822" s="4" t="str">
        <f>IF(D822="","",COUNTIF($R$2:R822,R822))</f>
        <v/>
      </c>
      <c r="T822" s="5" t="str">
        <f t="shared" si="165"/>
        <v/>
      </c>
      <c r="U822" s="35" t="str">
        <f>IF(AND(S822=4,K822="M",NOT(O822="Unattached")),SUMIF(R$2:R822,R822,L$2:L822),"")</f>
        <v/>
      </c>
      <c r="V822" s="5" t="str">
        <f t="shared" si="166"/>
        <v/>
      </c>
      <c r="W822" s="35" t="str">
        <f>IF(AND(S822=3,K822="F",NOT(O822="Unattached")),SUMIF(R$2:R822,R822,L$2:L822),"")</f>
        <v/>
      </c>
      <c r="X822" s="6" t="str">
        <f t="shared" si="157"/>
        <v/>
      </c>
      <c r="Y822" s="6" t="str">
        <f t="shared" si="162"/>
        <v/>
      </c>
      <c r="Z822" s="33" t="str">
        <f t="shared" si="158"/>
        <v xml:space="preserve"> </v>
      </c>
      <c r="AA822" s="33" t="str">
        <f>IF(K822="M",IF(S822&lt;&gt;4,"",VLOOKUP(CONCATENATE(R822," ",(S822-3)),$Z$2:AD822,5,0)),IF(S822&lt;&gt;3,"",VLOOKUP(CONCATENATE(R822," ",(S822-2)),$Z$2:AD822,5,0)))</f>
        <v/>
      </c>
      <c r="AB822" s="33" t="str">
        <f>IF(K822="M",IF(S822&lt;&gt;4,"",VLOOKUP(CONCATENATE(R822," ",(S822-2)),$Z$2:AD822,5,0)),IF(S822&lt;&gt;3,"",VLOOKUP(CONCATENATE(R822," ",(S822-1)),$Z$2:AD822,5,0)))</f>
        <v/>
      </c>
      <c r="AC822" s="33" t="str">
        <f>IF(K822="M",IF(S822&lt;&gt;4,"",VLOOKUP(CONCATENATE(R822," ",(S822-1)),$Z$2:AD822,5,0)),IF(S822&lt;&gt;3,"",VLOOKUP(CONCATENATE(R822," ",(S822)),$Z$2:AD822,5,0)))</f>
        <v/>
      </c>
      <c r="AD822" s="33" t="str">
        <f t="shared" si="163"/>
        <v/>
      </c>
    </row>
    <row r="823" spans="1:30" x14ac:dyDescent="0.25">
      <c r="A823" s="65" t="str">
        <f t="shared" si="155"/>
        <v/>
      </c>
      <c r="B823" s="65" t="str">
        <f t="shared" si="156"/>
        <v/>
      </c>
      <c r="C823" s="103">
        <v>822</v>
      </c>
      <c r="D823" s="99"/>
      <c r="E823" s="100">
        <f t="shared" si="164"/>
        <v>1</v>
      </c>
      <c r="F823" s="100"/>
      <c r="G823" s="100"/>
      <c r="H823" s="107" t="str">
        <f t="shared" si="159"/>
        <v/>
      </c>
      <c r="I823" s="108" t="str">
        <f>IF(D823="","",VLOOKUP(D823,ENTRANTS!$A$1:$H$1000,2,0))</f>
        <v/>
      </c>
      <c r="J823" s="108" t="str">
        <f>IF(D823="","",VLOOKUP(D823,ENTRANTS!$A$1:$H$1000,3,0))</f>
        <v/>
      </c>
      <c r="K823" s="103" t="str">
        <f>IF(D823="","",LEFT(VLOOKUP(D823,ENTRANTS!$A$1:$H$1000,5,0),1))</f>
        <v/>
      </c>
      <c r="L823" s="103" t="str">
        <f>IF(D823="","",COUNTIF($K$2:K823,K823))</f>
        <v/>
      </c>
      <c r="M823" s="103" t="str">
        <f>IF(D823="","",VLOOKUP(D823,ENTRANTS!$A$1:$H$1000,4,0))</f>
        <v/>
      </c>
      <c r="N823" s="103" t="str">
        <f>IF(D823="","",COUNTIF($M$2:M823,M823))</f>
        <v/>
      </c>
      <c r="O823" s="108" t="str">
        <f>IF(D823="","",VLOOKUP(D823,ENTRANTS!$A$1:$H$1000,6,0))</f>
        <v/>
      </c>
      <c r="P823" s="86" t="str">
        <f t="shared" si="160"/>
        <v/>
      </c>
      <c r="Q823" s="31"/>
      <c r="R823" s="3" t="str">
        <f t="shared" si="161"/>
        <v/>
      </c>
      <c r="S823" s="4" t="str">
        <f>IF(D823="","",COUNTIF($R$2:R823,R823))</f>
        <v/>
      </c>
      <c r="T823" s="5" t="str">
        <f t="shared" si="165"/>
        <v/>
      </c>
      <c r="U823" s="35" t="str">
        <f>IF(AND(S823=4,K823="M",NOT(O823="Unattached")),SUMIF(R$2:R823,R823,L$2:L823),"")</f>
        <v/>
      </c>
      <c r="V823" s="5" t="str">
        <f t="shared" si="166"/>
        <v/>
      </c>
      <c r="W823" s="35" t="str">
        <f>IF(AND(S823=3,K823="F",NOT(O823="Unattached")),SUMIF(R$2:R823,R823,L$2:L823),"")</f>
        <v/>
      </c>
      <c r="X823" s="6" t="str">
        <f t="shared" si="157"/>
        <v/>
      </c>
      <c r="Y823" s="6" t="str">
        <f t="shared" si="162"/>
        <v/>
      </c>
      <c r="Z823" s="33" t="str">
        <f t="shared" si="158"/>
        <v xml:space="preserve"> </v>
      </c>
      <c r="AA823" s="33" t="str">
        <f>IF(K823="M",IF(S823&lt;&gt;4,"",VLOOKUP(CONCATENATE(R823," ",(S823-3)),$Z$2:AD823,5,0)),IF(S823&lt;&gt;3,"",VLOOKUP(CONCATENATE(R823," ",(S823-2)),$Z$2:AD823,5,0)))</f>
        <v/>
      </c>
      <c r="AB823" s="33" t="str">
        <f>IF(K823="M",IF(S823&lt;&gt;4,"",VLOOKUP(CONCATENATE(R823," ",(S823-2)),$Z$2:AD823,5,0)),IF(S823&lt;&gt;3,"",VLOOKUP(CONCATENATE(R823," ",(S823-1)),$Z$2:AD823,5,0)))</f>
        <v/>
      </c>
      <c r="AC823" s="33" t="str">
        <f>IF(K823="M",IF(S823&lt;&gt;4,"",VLOOKUP(CONCATENATE(R823," ",(S823-1)),$Z$2:AD823,5,0)),IF(S823&lt;&gt;3,"",VLOOKUP(CONCATENATE(R823," ",(S823)),$Z$2:AD823,5,0)))</f>
        <v/>
      </c>
      <c r="AD823" s="33" t="str">
        <f t="shared" si="163"/>
        <v/>
      </c>
    </row>
    <row r="824" spans="1:30" x14ac:dyDescent="0.25">
      <c r="A824" s="65" t="str">
        <f t="shared" si="155"/>
        <v/>
      </c>
      <c r="B824" s="65" t="str">
        <f t="shared" si="156"/>
        <v/>
      </c>
      <c r="C824" s="103">
        <v>823</v>
      </c>
      <c r="D824" s="99"/>
      <c r="E824" s="100">
        <f t="shared" si="164"/>
        <v>1</v>
      </c>
      <c r="F824" s="100"/>
      <c r="G824" s="100"/>
      <c r="H824" s="107" t="str">
        <f t="shared" si="159"/>
        <v/>
      </c>
      <c r="I824" s="108" t="str">
        <f>IF(D824="","",VLOOKUP(D824,ENTRANTS!$A$1:$H$1000,2,0))</f>
        <v/>
      </c>
      <c r="J824" s="108" t="str">
        <f>IF(D824="","",VLOOKUP(D824,ENTRANTS!$A$1:$H$1000,3,0))</f>
        <v/>
      </c>
      <c r="K824" s="103" t="str">
        <f>IF(D824="","",LEFT(VLOOKUP(D824,ENTRANTS!$A$1:$H$1000,5,0),1))</f>
        <v/>
      </c>
      <c r="L824" s="103" t="str">
        <f>IF(D824="","",COUNTIF($K$2:K824,K824))</f>
        <v/>
      </c>
      <c r="M824" s="103" t="str">
        <f>IF(D824="","",VLOOKUP(D824,ENTRANTS!$A$1:$H$1000,4,0))</f>
        <v/>
      </c>
      <c r="N824" s="103" t="str">
        <f>IF(D824="","",COUNTIF($M$2:M824,M824))</f>
        <v/>
      </c>
      <c r="O824" s="108" t="str">
        <f>IF(D824="","",VLOOKUP(D824,ENTRANTS!$A$1:$H$1000,6,0))</f>
        <v/>
      </c>
      <c r="P824" s="86" t="str">
        <f t="shared" si="160"/>
        <v/>
      </c>
      <c r="Q824" s="31"/>
      <c r="R824" s="3" t="str">
        <f t="shared" si="161"/>
        <v/>
      </c>
      <c r="S824" s="4" t="str">
        <f>IF(D824="","",COUNTIF($R$2:R824,R824))</f>
        <v/>
      </c>
      <c r="T824" s="5" t="str">
        <f t="shared" si="165"/>
        <v/>
      </c>
      <c r="U824" s="35" t="str">
        <f>IF(AND(S824=4,K824="M",NOT(O824="Unattached")),SUMIF(R$2:R824,R824,L$2:L824),"")</f>
        <v/>
      </c>
      <c r="V824" s="5" t="str">
        <f t="shared" si="166"/>
        <v/>
      </c>
      <c r="W824" s="35" t="str">
        <f>IF(AND(S824=3,K824="F",NOT(O824="Unattached")),SUMIF(R$2:R824,R824,L$2:L824),"")</f>
        <v/>
      </c>
      <c r="X824" s="6" t="str">
        <f t="shared" si="157"/>
        <v/>
      </c>
      <c r="Y824" s="6" t="str">
        <f t="shared" si="162"/>
        <v/>
      </c>
      <c r="Z824" s="33" t="str">
        <f t="shared" si="158"/>
        <v xml:space="preserve"> </v>
      </c>
      <c r="AA824" s="33" t="str">
        <f>IF(K824="M",IF(S824&lt;&gt;4,"",VLOOKUP(CONCATENATE(R824," ",(S824-3)),$Z$2:AD824,5,0)),IF(S824&lt;&gt;3,"",VLOOKUP(CONCATENATE(R824," ",(S824-2)),$Z$2:AD824,5,0)))</f>
        <v/>
      </c>
      <c r="AB824" s="33" t="str">
        <f>IF(K824="M",IF(S824&lt;&gt;4,"",VLOOKUP(CONCATENATE(R824," ",(S824-2)),$Z$2:AD824,5,0)),IF(S824&lt;&gt;3,"",VLOOKUP(CONCATENATE(R824," ",(S824-1)),$Z$2:AD824,5,0)))</f>
        <v/>
      </c>
      <c r="AC824" s="33" t="str">
        <f>IF(K824="M",IF(S824&lt;&gt;4,"",VLOOKUP(CONCATENATE(R824," ",(S824-1)),$Z$2:AD824,5,0)),IF(S824&lt;&gt;3,"",VLOOKUP(CONCATENATE(R824," ",(S824)),$Z$2:AD824,5,0)))</f>
        <v/>
      </c>
      <c r="AD824" s="33" t="str">
        <f t="shared" si="163"/>
        <v/>
      </c>
    </row>
    <row r="825" spans="1:30" x14ac:dyDescent="0.25">
      <c r="A825" s="65" t="str">
        <f t="shared" si="155"/>
        <v/>
      </c>
      <c r="B825" s="65" t="str">
        <f t="shared" si="156"/>
        <v/>
      </c>
      <c r="C825" s="103">
        <v>824</v>
      </c>
      <c r="D825" s="99"/>
      <c r="E825" s="100">
        <f t="shared" si="164"/>
        <v>1</v>
      </c>
      <c r="F825" s="100"/>
      <c r="G825" s="100"/>
      <c r="H825" s="107" t="str">
        <f t="shared" si="159"/>
        <v/>
      </c>
      <c r="I825" s="108" t="str">
        <f>IF(D825="","",VLOOKUP(D825,ENTRANTS!$A$1:$H$1000,2,0))</f>
        <v/>
      </c>
      <c r="J825" s="108" t="str">
        <f>IF(D825="","",VLOOKUP(D825,ENTRANTS!$A$1:$H$1000,3,0))</f>
        <v/>
      </c>
      <c r="K825" s="103" t="str">
        <f>IF(D825="","",LEFT(VLOOKUP(D825,ENTRANTS!$A$1:$H$1000,5,0),1))</f>
        <v/>
      </c>
      <c r="L825" s="103" t="str">
        <f>IF(D825="","",COUNTIF($K$2:K825,K825))</f>
        <v/>
      </c>
      <c r="M825" s="103" t="str">
        <f>IF(D825="","",VLOOKUP(D825,ENTRANTS!$A$1:$H$1000,4,0))</f>
        <v/>
      </c>
      <c r="N825" s="103" t="str">
        <f>IF(D825="","",COUNTIF($M$2:M825,M825))</f>
        <v/>
      </c>
      <c r="O825" s="108" t="str">
        <f>IF(D825="","",VLOOKUP(D825,ENTRANTS!$A$1:$H$1000,6,0))</f>
        <v/>
      </c>
      <c r="P825" s="86" t="str">
        <f t="shared" si="160"/>
        <v/>
      </c>
      <c r="Q825" s="31"/>
      <c r="R825" s="3" t="str">
        <f t="shared" si="161"/>
        <v/>
      </c>
      <c r="S825" s="4" t="str">
        <f>IF(D825="","",COUNTIF($R$2:R825,R825))</f>
        <v/>
      </c>
      <c r="T825" s="5" t="str">
        <f t="shared" si="165"/>
        <v/>
      </c>
      <c r="U825" s="35" t="str">
        <f>IF(AND(S825=4,K825="M",NOT(O825="Unattached")),SUMIF(R$2:R825,R825,L$2:L825),"")</f>
        <v/>
      </c>
      <c r="V825" s="5" t="str">
        <f t="shared" si="166"/>
        <v/>
      </c>
      <c r="W825" s="35" t="str">
        <f>IF(AND(S825=3,K825="F",NOT(O825="Unattached")),SUMIF(R$2:R825,R825,L$2:L825),"")</f>
        <v/>
      </c>
      <c r="X825" s="6" t="str">
        <f t="shared" si="157"/>
        <v/>
      </c>
      <c r="Y825" s="6" t="str">
        <f t="shared" si="162"/>
        <v/>
      </c>
      <c r="Z825" s="33" t="str">
        <f t="shared" si="158"/>
        <v xml:space="preserve"> </v>
      </c>
      <c r="AA825" s="33" t="str">
        <f>IF(K825="M",IF(S825&lt;&gt;4,"",VLOOKUP(CONCATENATE(R825," ",(S825-3)),$Z$2:AD825,5,0)),IF(S825&lt;&gt;3,"",VLOOKUP(CONCATENATE(R825," ",(S825-2)),$Z$2:AD825,5,0)))</f>
        <v/>
      </c>
      <c r="AB825" s="33" t="str">
        <f>IF(K825="M",IF(S825&lt;&gt;4,"",VLOOKUP(CONCATENATE(R825," ",(S825-2)),$Z$2:AD825,5,0)),IF(S825&lt;&gt;3,"",VLOOKUP(CONCATENATE(R825," ",(S825-1)),$Z$2:AD825,5,0)))</f>
        <v/>
      </c>
      <c r="AC825" s="33" t="str">
        <f>IF(K825="M",IF(S825&lt;&gt;4,"",VLOOKUP(CONCATENATE(R825," ",(S825-1)),$Z$2:AD825,5,0)),IF(S825&lt;&gt;3,"",VLOOKUP(CONCATENATE(R825," ",(S825)),$Z$2:AD825,5,0)))</f>
        <v/>
      </c>
      <c r="AD825" s="33" t="str">
        <f t="shared" si="163"/>
        <v/>
      </c>
    </row>
    <row r="826" spans="1:30" x14ac:dyDescent="0.25">
      <c r="A826" s="65" t="str">
        <f t="shared" si="155"/>
        <v/>
      </c>
      <c r="B826" s="65" t="str">
        <f t="shared" si="156"/>
        <v/>
      </c>
      <c r="C826" s="103">
        <v>825</v>
      </c>
      <c r="D826" s="99"/>
      <c r="E826" s="100">
        <f t="shared" si="164"/>
        <v>1</v>
      </c>
      <c r="F826" s="100"/>
      <c r="G826" s="100"/>
      <c r="H826" s="107" t="str">
        <f t="shared" si="159"/>
        <v/>
      </c>
      <c r="I826" s="108" t="str">
        <f>IF(D826="","",VLOOKUP(D826,ENTRANTS!$A$1:$H$1000,2,0))</f>
        <v/>
      </c>
      <c r="J826" s="108" t="str">
        <f>IF(D826="","",VLOOKUP(D826,ENTRANTS!$A$1:$H$1000,3,0))</f>
        <v/>
      </c>
      <c r="K826" s="103" t="str">
        <f>IF(D826="","",LEFT(VLOOKUP(D826,ENTRANTS!$A$1:$H$1000,5,0),1))</f>
        <v/>
      </c>
      <c r="L826" s="103" t="str">
        <f>IF(D826="","",COUNTIF($K$2:K826,K826))</f>
        <v/>
      </c>
      <c r="M826" s="103" t="str">
        <f>IF(D826="","",VLOOKUP(D826,ENTRANTS!$A$1:$H$1000,4,0))</f>
        <v/>
      </c>
      <c r="N826" s="103" t="str">
        <f>IF(D826="","",COUNTIF($M$2:M826,M826))</f>
        <v/>
      </c>
      <c r="O826" s="108" t="str">
        <f>IF(D826="","",VLOOKUP(D826,ENTRANTS!$A$1:$H$1000,6,0))</f>
        <v/>
      </c>
      <c r="P826" s="86" t="str">
        <f t="shared" si="160"/>
        <v/>
      </c>
      <c r="Q826" s="31"/>
      <c r="R826" s="3" t="str">
        <f t="shared" si="161"/>
        <v/>
      </c>
      <c r="S826" s="4" t="str">
        <f>IF(D826="","",COUNTIF($R$2:R826,R826))</f>
        <v/>
      </c>
      <c r="T826" s="5" t="str">
        <f t="shared" si="165"/>
        <v/>
      </c>
      <c r="U826" s="35" t="str">
        <f>IF(AND(S826=4,K826="M",NOT(O826="Unattached")),SUMIF(R$2:R826,R826,L$2:L826),"")</f>
        <v/>
      </c>
      <c r="V826" s="5" t="str">
        <f t="shared" si="166"/>
        <v/>
      </c>
      <c r="W826" s="35" t="str">
        <f>IF(AND(S826=3,K826="F",NOT(O826="Unattached")),SUMIF(R$2:R826,R826,L$2:L826),"")</f>
        <v/>
      </c>
      <c r="X826" s="6" t="str">
        <f t="shared" si="157"/>
        <v/>
      </c>
      <c r="Y826" s="6" t="str">
        <f t="shared" si="162"/>
        <v/>
      </c>
      <c r="Z826" s="33" t="str">
        <f t="shared" si="158"/>
        <v xml:space="preserve"> </v>
      </c>
      <c r="AA826" s="33" t="str">
        <f>IF(K826="M",IF(S826&lt;&gt;4,"",VLOOKUP(CONCATENATE(R826," ",(S826-3)),$Z$2:AD826,5,0)),IF(S826&lt;&gt;3,"",VLOOKUP(CONCATENATE(R826," ",(S826-2)),$Z$2:AD826,5,0)))</f>
        <v/>
      </c>
      <c r="AB826" s="33" t="str">
        <f>IF(K826="M",IF(S826&lt;&gt;4,"",VLOOKUP(CONCATENATE(R826," ",(S826-2)),$Z$2:AD826,5,0)),IF(S826&lt;&gt;3,"",VLOOKUP(CONCATENATE(R826," ",(S826-1)),$Z$2:AD826,5,0)))</f>
        <v/>
      </c>
      <c r="AC826" s="33" t="str">
        <f>IF(K826="M",IF(S826&lt;&gt;4,"",VLOOKUP(CONCATENATE(R826," ",(S826-1)),$Z$2:AD826,5,0)),IF(S826&lt;&gt;3,"",VLOOKUP(CONCATENATE(R826," ",(S826)),$Z$2:AD826,5,0)))</f>
        <v/>
      </c>
      <c r="AD826" s="33" t="str">
        <f t="shared" si="163"/>
        <v/>
      </c>
    </row>
    <row r="827" spans="1:30" x14ac:dyDescent="0.25">
      <c r="A827" s="65" t="str">
        <f t="shared" si="155"/>
        <v/>
      </c>
      <c r="B827" s="65" t="str">
        <f t="shared" si="156"/>
        <v/>
      </c>
      <c r="C827" s="103">
        <v>826</v>
      </c>
      <c r="D827" s="99"/>
      <c r="E827" s="100">
        <f t="shared" si="164"/>
        <v>1</v>
      </c>
      <c r="F827" s="100"/>
      <c r="G827" s="100"/>
      <c r="H827" s="107" t="str">
        <f t="shared" si="159"/>
        <v/>
      </c>
      <c r="I827" s="108" t="str">
        <f>IF(D827="","",VLOOKUP(D827,ENTRANTS!$A$1:$H$1000,2,0))</f>
        <v/>
      </c>
      <c r="J827" s="108" t="str">
        <f>IF(D827="","",VLOOKUP(D827,ENTRANTS!$A$1:$H$1000,3,0))</f>
        <v/>
      </c>
      <c r="K827" s="103" t="str">
        <f>IF(D827="","",LEFT(VLOOKUP(D827,ENTRANTS!$A$1:$H$1000,5,0),1))</f>
        <v/>
      </c>
      <c r="L827" s="103" t="str">
        <f>IF(D827="","",COUNTIF($K$2:K827,K827))</f>
        <v/>
      </c>
      <c r="M827" s="103" t="str">
        <f>IF(D827="","",VLOOKUP(D827,ENTRANTS!$A$1:$H$1000,4,0))</f>
        <v/>
      </c>
      <c r="N827" s="103" t="str">
        <f>IF(D827="","",COUNTIF($M$2:M827,M827))</f>
        <v/>
      </c>
      <c r="O827" s="108" t="str">
        <f>IF(D827="","",VLOOKUP(D827,ENTRANTS!$A$1:$H$1000,6,0))</f>
        <v/>
      </c>
      <c r="P827" s="86" t="str">
        <f t="shared" si="160"/>
        <v/>
      </c>
      <c r="Q827" s="31"/>
      <c r="R827" s="3" t="str">
        <f t="shared" si="161"/>
        <v/>
      </c>
      <c r="S827" s="4" t="str">
        <f>IF(D827="","",COUNTIF($R$2:R827,R827))</f>
        <v/>
      </c>
      <c r="T827" s="5" t="str">
        <f t="shared" si="165"/>
        <v/>
      </c>
      <c r="U827" s="35" t="str">
        <f>IF(AND(S827=4,K827="M",NOT(O827="Unattached")),SUMIF(R$2:R827,R827,L$2:L827),"")</f>
        <v/>
      </c>
      <c r="V827" s="5" t="str">
        <f t="shared" si="166"/>
        <v/>
      </c>
      <c r="W827" s="35" t="str">
        <f>IF(AND(S827=3,K827="F",NOT(O827="Unattached")),SUMIF(R$2:R827,R827,L$2:L827),"")</f>
        <v/>
      </c>
      <c r="X827" s="6" t="str">
        <f t="shared" si="157"/>
        <v/>
      </c>
      <c r="Y827" s="6" t="str">
        <f t="shared" si="162"/>
        <v/>
      </c>
      <c r="Z827" s="33" t="str">
        <f t="shared" si="158"/>
        <v xml:space="preserve"> </v>
      </c>
      <c r="AA827" s="33" t="str">
        <f>IF(K827="M",IF(S827&lt;&gt;4,"",VLOOKUP(CONCATENATE(R827," ",(S827-3)),$Z$2:AD827,5,0)),IF(S827&lt;&gt;3,"",VLOOKUP(CONCATENATE(R827," ",(S827-2)),$Z$2:AD827,5,0)))</f>
        <v/>
      </c>
      <c r="AB827" s="33" t="str">
        <f>IF(K827="M",IF(S827&lt;&gt;4,"",VLOOKUP(CONCATENATE(R827," ",(S827-2)),$Z$2:AD827,5,0)),IF(S827&lt;&gt;3,"",VLOOKUP(CONCATENATE(R827," ",(S827-1)),$Z$2:AD827,5,0)))</f>
        <v/>
      </c>
      <c r="AC827" s="33" t="str">
        <f>IF(K827="M",IF(S827&lt;&gt;4,"",VLOOKUP(CONCATENATE(R827," ",(S827-1)),$Z$2:AD827,5,0)),IF(S827&lt;&gt;3,"",VLOOKUP(CONCATENATE(R827," ",(S827)),$Z$2:AD827,5,0)))</f>
        <v/>
      </c>
      <c r="AD827" s="33" t="str">
        <f t="shared" si="163"/>
        <v/>
      </c>
    </row>
    <row r="828" spans="1:30" x14ac:dyDescent="0.25">
      <c r="A828" s="65" t="str">
        <f t="shared" si="155"/>
        <v/>
      </c>
      <c r="B828" s="65" t="str">
        <f t="shared" si="156"/>
        <v/>
      </c>
      <c r="C828" s="103">
        <v>827</v>
      </c>
      <c r="D828" s="99"/>
      <c r="E828" s="100">
        <f t="shared" si="164"/>
        <v>1</v>
      </c>
      <c r="F828" s="100"/>
      <c r="G828" s="100"/>
      <c r="H828" s="107" t="str">
        <f t="shared" si="159"/>
        <v/>
      </c>
      <c r="I828" s="108" t="str">
        <f>IF(D828="","",VLOOKUP(D828,ENTRANTS!$A$1:$H$1000,2,0))</f>
        <v/>
      </c>
      <c r="J828" s="108" t="str">
        <f>IF(D828="","",VLOOKUP(D828,ENTRANTS!$A$1:$H$1000,3,0))</f>
        <v/>
      </c>
      <c r="K828" s="103" t="str">
        <f>IF(D828="","",LEFT(VLOOKUP(D828,ENTRANTS!$A$1:$H$1000,5,0),1))</f>
        <v/>
      </c>
      <c r="L828" s="103" t="str">
        <f>IF(D828="","",COUNTIF($K$2:K828,K828))</f>
        <v/>
      </c>
      <c r="M828" s="103" t="str">
        <f>IF(D828="","",VLOOKUP(D828,ENTRANTS!$A$1:$H$1000,4,0))</f>
        <v/>
      </c>
      <c r="N828" s="103" t="str">
        <f>IF(D828="","",COUNTIF($M$2:M828,M828))</f>
        <v/>
      </c>
      <c r="O828" s="108" t="str">
        <f>IF(D828="","",VLOOKUP(D828,ENTRANTS!$A$1:$H$1000,6,0))</f>
        <v/>
      </c>
      <c r="P828" s="86" t="str">
        <f t="shared" si="160"/>
        <v/>
      </c>
      <c r="Q828" s="31"/>
      <c r="R828" s="3" t="str">
        <f t="shared" si="161"/>
        <v/>
      </c>
      <c r="S828" s="4" t="str">
        <f>IF(D828="","",COUNTIF($R$2:R828,R828))</f>
        <v/>
      </c>
      <c r="T828" s="5" t="str">
        <f t="shared" si="165"/>
        <v/>
      </c>
      <c r="U828" s="35" t="str">
        <f>IF(AND(S828=4,K828="M",NOT(O828="Unattached")),SUMIF(R$2:R828,R828,L$2:L828),"")</f>
        <v/>
      </c>
      <c r="V828" s="5" t="str">
        <f t="shared" si="166"/>
        <v/>
      </c>
      <c r="W828" s="35" t="str">
        <f>IF(AND(S828=3,K828="F",NOT(O828="Unattached")),SUMIF(R$2:R828,R828,L$2:L828),"")</f>
        <v/>
      </c>
      <c r="X828" s="6" t="str">
        <f t="shared" si="157"/>
        <v/>
      </c>
      <c r="Y828" s="6" t="str">
        <f t="shared" si="162"/>
        <v/>
      </c>
      <c r="Z828" s="33" t="str">
        <f t="shared" si="158"/>
        <v xml:space="preserve"> </v>
      </c>
      <c r="AA828" s="33" t="str">
        <f>IF(K828="M",IF(S828&lt;&gt;4,"",VLOOKUP(CONCATENATE(R828," ",(S828-3)),$Z$2:AD828,5,0)),IF(S828&lt;&gt;3,"",VLOOKUP(CONCATENATE(R828," ",(S828-2)),$Z$2:AD828,5,0)))</f>
        <v/>
      </c>
      <c r="AB828" s="33" t="str">
        <f>IF(K828="M",IF(S828&lt;&gt;4,"",VLOOKUP(CONCATENATE(R828," ",(S828-2)),$Z$2:AD828,5,0)),IF(S828&lt;&gt;3,"",VLOOKUP(CONCATENATE(R828," ",(S828-1)),$Z$2:AD828,5,0)))</f>
        <v/>
      </c>
      <c r="AC828" s="33" t="str">
        <f>IF(K828="M",IF(S828&lt;&gt;4,"",VLOOKUP(CONCATENATE(R828," ",(S828-1)),$Z$2:AD828,5,0)),IF(S828&lt;&gt;3,"",VLOOKUP(CONCATENATE(R828," ",(S828)),$Z$2:AD828,5,0)))</f>
        <v/>
      </c>
      <c r="AD828" s="33" t="str">
        <f t="shared" si="163"/>
        <v/>
      </c>
    </row>
    <row r="829" spans="1:30" x14ac:dyDescent="0.25">
      <c r="A829" s="65" t="str">
        <f t="shared" si="155"/>
        <v/>
      </c>
      <c r="B829" s="65" t="str">
        <f t="shared" si="156"/>
        <v/>
      </c>
      <c r="C829" s="103">
        <v>828</v>
      </c>
      <c r="D829" s="99"/>
      <c r="E829" s="100">
        <f t="shared" si="164"/>
        <v>1</v>
      </c>
      <c r="F829" s="100"/>
      <c r="G829" s="100"/>
      <c r="H829" s="107" t="str">
        <f t="shared" si="159"/>
        <v/>
      </c>
      <c r="I829" s="108" t="str">
        <f>IF(D829="","",VLOOKUP(D829,ENTRANTS!$A$1:$H$1000,2,0))</f>
        <v/>
      </c>
      <c r="J829" s="108" t="str">
        <f>IF(D829="","",VLOOKUP(D829,ENTRANTS!$A$1:$H$1000,3,0))</f>
        <v/>
      </c>
      <c r="K829" s="103" t="str">
        <f>IF(D829="","",LEFT(VLOOKUP(D829,ENTRANTS!$A$1:$H$1000,5,0),1))</f>
        <v/>
      </c>
      <c r="L829" s="103" t="str">
        <f>IF(D829="","",COUNTIF($K$2:K829,K829))</f>
        <v/>
      </c>
      <c r="M829" s="103" t="str">
        <f>IF(D829="","",VLOOKUP(D829,ENTRANTS!$A$1:$H$1000,4,0))</f>
        <v/>
      </c>
      <c r="N829" s="103" t="str">
        <f>IF(D829="","",COUNTIF($M$2:M829,M829))</f>
        <v/>
      </c>
      <c r="O829" s="108" t="str">
        <f>IF(D829="","",VLOOKUP(D829,ENTRANTS!$A$1:$H$1000,6,0))</f>
        <v/>
      </c>
      <c r="P829" s="86" t="str">
        <f t="shared" si="160"/>
        <v/>
      </c>
      <c r="Q829" s="31"/>
      <c r="R829" s="3" t="str">
        <f t="shared" si="161"/>
        <v/>
      </c>
      <c r="S829" s="4" t="str">
        <f>IF(D829="","",COUNTIF($R$2:R829,R829))</f>
        <v/>
      </c>
      <c r="T829" s="5" t="str">
        <f t="shared" si="165"/>
        <v/>
      </c>
      <c r="U829" s="35" t="str">
        <f>IF(AND(S829=4,K829="M",NOT(O829="Unattached")),SUMIF(R$2:R829,R829,L$2:L829),"")</f>
        <v/>
      </c>
      <c r="V829" s="5" t="str">
        <f t="shared" si="166"/>
        <v/>
      </c>
      <c r="W829" s="35" t="str">
        <f>IF(AND(S829=3,K829="F",NOT(O829="Unattached")),SUMIF(R$2:R829,R829,L$2:L829),"")</f>
        <v/>
      </c>
      <c r="X829" s="6" t="str">
        <f t="shared" si="157"/>
        <v/>
      </c>
      <c r="Y829" s="6" t="str">
        <f t="shared" si="162"/>
        <v/>
      </c>
      <c r="Z829" s="33" t="str">
        <f t="shared" si="158"/>
        <v xml:space="preserve"> </v>
      </c>
      <c r="AA829" s="33" t="str">
        <f>IF(K829="M",IF(S829&lt;&gt;4,"",VLOOKUP(CONCATENATE(R829," ",(S829-3)),$Z$2:AD829,5,0)),IF(S829&lt;&gt;3,"",VLOOKUP(CONCATENATE(R829," ",(S829-2)),$Z$2:AD829,5,0)))</f>
        <v/>
      </c>
      <c r="AB829" s="33" t="str">
        <f>IF(K829="M",IF(S829&lt;&gt;4,"",VLOOKUP(CONCATENATE(R829," ",(S829-2)),$Z$2:AD829,5,0)),IF(S829&lt;&gt;3,"",VLOOKUP(CONCATENATE(R829," ",(S829-1)),$Z$2:AD829,5,0)))</f>
        <v/>
      </c>
      <c r="AC829" s="33" t="str">
        <f>IF(K829="M",IF(S829&lt;&gt;4,"",VLOOKUP(CONCATENATE(R829," ",(S829-1)),$Z$2:AD829,5,0)),IF(S829&lt;&gt;3,"",VLOOKUP(CONCATENATE(R829," ",(S829)),$Z$2:AD829,5,0)))</f>
        <v/>
      </c>
      <c r="AD829" s="33" t="str">
        <f t="shared" si="163"/>
        <v/>
      </c>
    </row>
    <row r="830" spans="1:30" x14ac:dyDescent="0.25">
      <c r="A830" s="65" t="str">
        <f t="shared" si="155"/>
        <v/>
      </c>
      <c r="B830" s="65" t="str">
        <f t="shared" si="156"/>
        <v/>
      </c>
      <c r="C830" s="103">
        <v>829</v>
      </c>
      <c r="D830" s="99"/>
      <c r="E830" s="100">
        <f t="shared" si="164"/>
        <v>1</v>
      </c>
      <c r="F830" s="100"/>
      <c r="G830" s="100"/>
      <c r="H830" s="107" t="str">
        <f t="shared" si="159"/>
        <v/>
      </c>
      <c r="I830" s="108" t="str">
        <f>IF(D830="","",VLOOKUP(D830,ENTRANTS!$A$1:$H$1000,2,0))</f>
        <v/>
      </c>
      <c r="J830" s="108" t="str">
        <f>IF(D830="","",VLOOKUP(D830,ENTRANTS!$A$1:$H$1000,3,0))</f>
        <v/>
      </c>
      <c r="K830" s="103" t="str">
        <f>IF(D830="","",LEFT(VLOOKUP(D830,ENTRANTS!$A$1:$H$1000,5,0),1))</f>
        <v/>
      </c>
      <c r="L830" s="103" t="str">
        <f>IF(D830="","",COUNTIF($K$2:K830,K830))</f>
        <v/>
      </c>
      <c r="M830" s="103" t="str">
        <f>IF(D830="","",VLOOKUP(D830,ENTRANTS!$A$1:$H$1000,4,0))</f>
        <v/>
      </c>
      <c r="N830" s="103" t="str">
        <f>IF(D830="","",COUNTIF($M$2:M830,M830))</f>
        <v/>
      </c>
      <c r="O830" s="108" t="str">
        <f>IF(D830="","",VLOOKUP(D830,ENTRANTS!$A$1:$H$1000,6,0))</f>
        <v/>
      </c>
      <c r="P830" s="86" t="str">
        <f t="shared" si="160"/>
        <v/>
      </c>
      <c r="Q830" s="31"/>
      <c r="R830" s="3" t="str">
        <f t="shared" si="161"/>
        <v/>
      </c>
      <c r="S830" s="4" t="str">
        <f>IF(D830="","",COUNTIF($R$2:R830,R830))</f>
        <v/>
      </c>
      <c r="T830" s="5" t="str">
        <f t="shared" si="165"/>
        <v/>
      </c>
      <c r="U830" s="35" t="str">
        <f>IF(AND(S830=4,K830="M",NOT(O830="Unattached")),SUMIF(R$2:R830,R830,L$2:L830),"")</f>
        <v/>
      </c>
      <c r="V830" s="5" t="str">
        <f t="shared" si="166"/>
        <v/>
      </c>
      <c r="W830" s="35" t="str">
        <f>IF(AND(S830=3,K830="F",NOT(O830="Unattached")),SUMIF(R$2:R830,R830,L$2:L830),"")</f>
        <v/>
      </c>
      <c r="X830" s="6" t="str">
        <f t="shared" si="157"/>
        <v/>
      </c>
      <c r="Y830" s="6" t="str">
        <f t="shared" si="162"/>
        <v/>
      </c>
      <c r="Z830" s="33" t="str">
        <f t="shared" si="158"/>
        <v xml:space="preserve"> </v>
      </c>
      <c r="AA830" s="33" t="str">
        <f>IF(K830="M",IF(S830&lt;&gt;4,"",VLOOKUP(CONCATENATE(R830," ",(S830-3)),$Z$2:AD830,5,0)),IF(S830&lt;&gt;3,"",VLOOKUP(CONCATENATE(R830," ",(S830-2)),$Z$2:AD830,5,0)))</f>
        <v/>
      </c>
      <c r="AB830" s="33" t="str">
        <f>IF(K830="M",IF(S830&lt;&gt;4,"",VLOOKUP(CONCATENATE(R830," ",(S830-2)),$Z$2:AD830,5,0)),IF(S830&lt;&gt;3,"",VLOOKUP(CONCATENATE(R830," ",(S830-1)),$Z$2:AD830,5,0)))</f>
        <v/>
      </c>
      <c r="AC830" s="33" t="str">
        <f>IF(K830="M",IF(S830&lt;&gt;4,"",VLOOKUP(CONCATENATE(R830," ",(S830-1)),$Z$2:AD830,5,0)),IF(S830&lt;&gt;3,"",VLOOKUP(CONCATENATE(R830," ",(S830)),$Z$2:AD830,5,0)))</f>
        <v/>
      </c>
      <c r="AD830" s="33" t="str">
        <f t="shared" si="163"/>
        <v/>
      </c>
    </row>
    <row r="831" spans="1:30" x14ac:dyDescent="0.25">
      <c r="A831" s="65" t="str">
        <f t="shared" si="155"/>
        <v/>
      </c>
      <c r="B831" s="65" t="str">
        <f t="shared" si="156"/>
        <v/>
      </c>
      <c r="C831" s="103">
        <v>830</v>
      </c>
      <c r="D831" s="99"/>
      <c r="E831" s="100">
        <f t="shared" si="164"/>
        <v>1</v>
      </c>
      <c r="F831" s="100"/>
      <c r="G831" s="100"/>
      <c r="H831" s="107" t="str">
        <f t="shared" si="159"/>
        <v/>
      </c>
      <c r="I831" s="108" t="str">
        <f>IF(D831="","",VLOOKUP(D831,ENTRANTS!$A$1:$H$1000,2,0))</f>
        <v/>
      </c>
      <c r="J831" s="108" t="str">
        <f>IF(D831="","",VLOOKUP(D831,ENTRANTS!$A$1:$H$1000,3,0))</f>
        <v/>
      </c>
      <c r="K831" s="103" t="str">
        <f>IF(D831="","",LEFT(VLOOKUP(D831,ENTRANTS!$A$1:$H$1000,5,0),1))</f>
        <v/>
      </c>
      <c r="L831" s="103" t="str">
        <f>IF(D831="","",COUNTIF($K$2:K831,K831))</f>
        <v/>
      </c>
      <c r="M831" s="103" t="str">
        <f>IF(D831="","",VLOOKUP(D831,ENTRANTS!$A$1:$H$1000,4,0))</f>
        <v/>
      </c>
      <c r="N831" s="103" t="str">
        <f>IF(D831="","",COUNTIF($M$2:M831,M831))</f>
        <v/>
      </c>
      <c r="O831" s="108" t="str">
        <f>IF(D831="","",VLOOKUP(D831,ENTRANTS!$A$1:$H$1000,6,0))</f>
        <v/>
      </c>
      <c r="P831" s="86" t="str">
        <f t="shared" si="160"/>
        <v/>
      </c>
      <c r="Q831" s="31"/>
      <c r="R831" s="3" t="str">
        <f t="shared" si="161"/>
        <v/>
      </c>
      <c r="S831" s="4" t="str">
        <f>IF(D831="","",COUNTIF($R$2:R831,R831))</f>
        <v/>
      </c>
      <c r="T831" s="5" t="str">
        <f t="shared" si="165"/>
        <v/>
      </c>
      <c r="U831" s="35" t="str">
        <f>IF(AND(S831=4,K831="M",NOT(O831="Unattached")),SUMIF(R$2:R831,R831,L$2:L831),"")</f>
        <v/>
      </c>
      <c r="V831" s="5" t="str">
        <f t="shared" si="166"/>
        <v/>
      </c>
      <c r="W831" s="35" t="str">
        <f>IF(AND(S831=3,K831="F",NOT(O831="Unattached")),SUMIF(R$2:R831,R831,L$2:L831),"")</f>
        <v/>
      </c>
      <c r="X831" s="6" t="str">
        <f t="shared" si="157"/>
        <v/>
      </c>
      <c r="Y831" s="6" t="str">
        <f t="shared" si="162"/>
        <v/>
      </c>
      <c r="Z831" s="33" t="str">
        <f t="shared" si="158"/>
        <v xml:space="preserve"> </v>
      </c>
      <c r="AA831" s="33" t="str">
        <f>IF(K831="M",IF(S831&lt;&gt;4,"",VLOOKUP(CONCATENATE(R831," ",(S831-3)),$Z$2:AD831,5,0)),IF(S831&lt;&gt;3,"",VLOOKUP(CONCATENATE(R831," ",(S831-2)),$Z$2:AD831,5,0)))</f>
        <v/>
      </c>
      <c r="AB831" s="33" t="str">
        <f>IF(K831="M",IF(S831&lt;&gt;4,"",VLOOKUP(CONCATENATE(R831," ",(S831-2)),$Z$2:AD831,5,0)),IF(S831&lt;&gt;3,"",VLOOKUP(CONCATENATE(R831," ",(S831-1)),$Z$2:AD831,5,0)))</f>
        <v/>
      </c>
      <c r="AC831" s="33" t="str">
        <f>IF(K831="M",IF(S831&lt;&gt;4,"",VLOOKUP(CONCATENATE(R831," ",(S831-1)),$Z$2:AD831,5,0)),IF(S831&lt;&gt;3,"",VLOOKUP(CONCATENATE(R831," ",(S831)),$Z$2:AD831,5,0)))</f>
        <v/>
      </c>
      <c r="AD831" s="33" t="str">
        <f t="shared" si="163"/>
        <v/>
      </c>
    </row>
    <row r="832" spans="1:30" x14ac:dyDescent="0.25">
      <c r="A832" s="65" t="str">
        <f t="shared" si="155"/>
        <v/>
      </c>
      <c r="B832" s="65" t="str">
        <f t="shared" si="156"/>
        <v/>
      </c>
      <c r="C832" s="103">
        <v>831</v>
      </c>
      <c r="D832" s="99"/>
      <c r="E832" s="100">
        <f t="shared" si="164"/>
        <v>1</v>
      </c>
      <c r="F832" s="100"/>
      <c r="G832" s="100"/>
      <c r="H832" s="107" t="str">
        <f t="shared" si="159"/>
        <v/>
      </c>
      <c r="I832" s="108" t="str">
        <f>IF(D832="","",VLOOKUP(D832,ENTRANTS!$A$1:$H$1000,2,0))</f>
        <v/>
      </c>
      <c r="J832" s="108" t="str">
        <f>IF(D832="","",VLOOKUP(D832,ENTRANTS!$A$1:$H$1000,3,0))</f>
        <v/>
      </c>
      <c r="K832" s="103" t="str">
        <f>IF(D832="","",LEFT(VLOOKUP(D832,ENTRANTS!$A$1:$H$1000,5,0),1))</f>
        <v/>
      </c>
      <c r="L832" s="103" t="str">
        <f>IF(D832="","",COUNTIF($K$2:K832,K832))</f>
        <v/>
      </c>
      <c r="M832" s="103" t="str">
        <f>IF(D832="","",VLOOKUP(D832,ENTRANTS!$A$1:$H$1000,4,0))</f>
        <v/>
      </c>
      <c r="N832" s="103" t="str">
        <f>IF(D832="","",COUNTIF($M$2:M832,M832))</f>
        <v/>
      </c>
      <c r="O832" s="108" t="str">
        <f>IF(D832="","",VLOOKUP(D832,ENTRANTS!$A$1:$H$1000,6,0))</f>
        <v/>
      </c>
      <c r="P832" s="86" t="str">
        <f t="shared" si="160"/>
        <v/>
      </c>
      <c r="Q832" s="31"/>
      <c r="R832" s="3" t="str">
        <f t="shared" si="161"/>
        <v/>
      </c>
      <c r="S832" s="4" t="str">
        <f>IF(D832="","",COUNTIF($R$2:R832,R832))</f>
        <v/>
      </c>
      <c r="T832" s="5" t="str">
        <f t="shared" si="165"/>
        <v/>
      </c>
      <c r="U832" s="35" t="str">
        <f>IF(AND(S832=4,K832="M",NOT(O832="Unattached")),SUMIF(R$2:R832,R832,L$2:L832),"")</f>
        <v/>
      </c>
      <c r="V832" s="5" t="str">
        <f t="shared" si="166"/>
        <v/>
      </c>
      <c r="W832" s="35" t="str">
        <f>IF(AND(S832=3,K832="F",NOT(O832="Unattached")),SUMIF(R$2:R832,R832,L$2:L832),"")</f>
        <v/>
      </c>
      <c r="X832" s="6" t="str">
        <f t="shared" si="157"/>
        <v/>
      </c>
      <c r="Y832" s="6" t="str">
        <f t="shared" si="162"/>
        <v/>
      </c>
      <c r="Z832" s="33" t="str">
        <f t="shared" si="158"/>
        <v xml:space="preserve"> </v>
      </c>
      <c r="AA832" s="33" t="str">
        <f>IF(K832="M",IF(S832&lt;&gt;4,"",VLOOKUP(CONCATENATE(R832," ",(S832-3)),$Z$2:AD832,5,0)),IF(S832&lt;&gt;3,"",VLOOKUP(CONCATENATE(R832," ",(S832-2)),$Z$2:AD832,5,0)))</f>
        <v/>
      </c>
      <c r="AB832" s="33" t="str">
        <f>IF(K832="M",IF(S832&lt;&gt;4,"",VLOOKUP(CONCATENATE(R832," ",(S832-2)),$Z$2:AD832,5,0)),IF(S832&lt;&gt;3,"",VLOOKUP(CONCATENATE(R832," ",(S832-1)),$Z$2:AD832,5,0)))</f>
        <v/>
      </c>
      <c r="AC832" s="33" t="str">
        <f>IF(K832="M",IF(S832&lt;&gt;4,"",VLOOKUP(CONCATENATE(R832," ",(S832-1)),$Z$2:AD832,5,0)),IF(S832&lt;&gt;3,"",VLOOKUP(CONCATENATE(R832," ",(S832)),$Z$2:AD832,5,0)))</f>
        <v/>
      </c>
      <c r="AD832" s="33" t="str">
        <f t="shared" si="163"/>
        <v/>
      </c>
    </row>
    <row r="833" spans="1:30" x14ac:dyDescent="0.25">
      <c r="A833" s="65" t="str">
        <f t="shared" si="155"/>
        <v/>
      </c>
      <c r="B833" s="65" t="str">
        <f t="shared" si="156"/>
        <v/>
      </c>
      <c r="C833" s="103">
        <v>832</v>
      </c>
      <c r="D833" s="99"/>
      <c r="E833" s="100">
        <f t="shared" si="164"/>
        <v>1</v>
      </c>
      <c r="F833" s="100"/>
      <c r="G833" s="100"/>
      <c r="H833" s="107" t="str">
        <f t="shared" si="159"/>
        <v/>
      </c>
      <c r="I833" s="108" t="str">
        <f>IF(D833="","",VLOOKUP(D833,ENTRANTS!$A$1:$H$1000,2,0))</f>
        <v/>
      </c>
      <c r="J833" s="108" t="str">
        <f>IF(D833="","",VLOOKUP(D833,ENTRANTS!$A$1:$H$1000,3,0))</f>
        <v/>
      </c>
      <c r="K833" s="103" t="str">
        <f>IF(D833="","",LEFT(VLOOKUP(D833,ENTRANTS!$A$1:$H$1000,5,0),1))</f>
        <v/>
      </c>
      <c r="L833" s="103" t="str">
        <f>IF(D833="","",COUNTIF($K$2:K833,K833))</f>
        <v/>
      </c>
      <c r="M833" s="103" t="str">
        <f>IF(D833="","",VLOOKUP(D833,ENTRANTS!$A$1:$H$1000,4,0))</f>
        <v/>
      </c>
      <c r="N833" s="103" t="str">
        <f>IF(D833="","",COUNTIF($M$2:M833,M833))</f>
        <v/>
      </c>
      <c r="O833" s="108" t="str">
        <f>IF(D833="","",VLOOKUP(D833,ENTRANTS!$A$1:$H$1000,6,0))</f>
        <v/>
      </c>
      <c r="P833" s="86" t="str">
        <f t="shared" si="160"/>
        <v/>
      </c>
      <c r="Q833" s="31"/>
      <c r="R833" s="3" t="str">
        <f t="shared" si="161"/>
        <v/>
      </c>
      <c r="S833" s="4" t="str">
        <f>IF(D833="","",COUNTIF($R$2:R833,R833))</f>
        <v/>
      </c>
      <c r="T833" s="5" t="str">
        <f t="shared" si="165"/>
        <v/>
      </c>
      <c r="U833" s="35" t="str">
        <f>IF(AND(S833=4,K833="M",NOT(O833="Unattached")),SUMIF(R$2:R833,R833,L$2:L833),"")</f>
        <v/>
      </c>
      <c r="V833" s="5" t="str">
        <f t="shared" si="166"/>
        <v/>
      </c>
      <c r="W833" s="35" t="str">
        <f>IF(AND(S833=3,K833="F",NOT(O833="Unattached")),SUMIF(R$2:R833,R833,L$2:L833),"")</f>
        <v/>
      </c>
      <c r="X833" s="6" t="str">
        <f t="shared" si="157"/>
        <v/>
      </c>
      <c r="Y833" s="6" t="str">
        <f t="shared" si="162"/>
        <v/>
      </c>
      <c r="Z833" s="33" t="str">
        <f t="shared" si="158"/>
        <v xml:space="preserve"> </v>
      </c>
      <c r="AA833" s="33" t="str">
        <f>IF(K833="M",IF(S833&lt;&gt;4,"",VLOOKUP(CONCATENATE(R833," ",(S833-3)),$Z$2:AD833,5,0)),IF(S833&lt;&gt;3,"",VLOOKUP(CONCATENATE(R833," ",(S833-2)),$Z$2:AD833,5,0)))</f>
        <v/>
      </c>
      <c r="AB833" s="33" t="str">
        <f>IF(K833="M",IF(S833&lt;&gt;4,"",VLOOKUP(CONCATENATE(R833," ",(S833-2)),$Z$2:AD833,5,0)),IF(S833&lt;&gt;3,"",VLOOKUP(CONCATENATE(R833," ",(S833-1)),$Z$2:AD833,5,0)))</f>
        <v/>
      </c>
      <c r="AC833" s="33" t="str">
        <f>IF(K833="M",IF(S833&lt;&gt;4,"",VLOOKUP(CONCATENATE(R833," ",(S833-1)),$Z$2:AD833,5,0)),IF(S833&lt;&gt;3,"",VLOOKUP(CONCATENATE(R833," ",(S833)),$Z$2:AD833,5,0)))</f>
        <v/>
      </c>
      <c r="AD833" s="33" t="str">
        <f t="shared" si="163"/>
        <v/>
      </c>
    </row>
    <row r="834" spans="1:30" x14ac:dyDescent="0.25">
      <c r="A834" s="65" t="str">
        <f t="shared" ref="A834:A897" si="167">IF(C834&lt;1,"",CONCATENATE(K834,L834))</f>
        <v/>
      </c>
      <c r="B834" s="65" t="str">
        <f t="shared" ref="B834:B897" si="168">IF(C834&lt;1,"",CONCATENATE(M834,N834))</f>
        <v/>
      </c>
      <c r="C834" s="103">
        <v>833</v>
      </c>
      <c r="D834" s="99"/>
      <c r="E834" s="100">
        <f t="shared" si="164"/>
        <v>1</v>
      </c>
      <c r="F834" s="100"/>
      <c r="G834" s="100"/>
      <c r="H834" s="107" t="str">
        <f t="shared" si="159"/>
        <v/>
      </c>
      <c r="I834" s="108" t="str">
        <f>IF(D834="","",VLOOKUP(D834,ENTRANTS!$A$1:$H$1000,2,0))</f>
        <v/>
      </c>
      <c r="J834" s="108" t="str">
        <f>IF(D834="","",VLOOKUP(D834,ENTRANTS!$A$1:$H$1000,3,0))</f>
        <v/>
      </c>
      <c r="K834" s="103" t="str">
        <f>IF(D834="","",LEFT(VLOOKUP(D834,ENTRANTS!$A$1:$H$1000,5,0),1))</f>
        <v/>
      </c>
      <c r="L834" s="103" t="str">
        <f>IF(D834="","",COUNTIF($K$2:K834,K834))</f>
        <v/>
      </c>
      <c r="M834" s="103" t="str">
        <f>IF(D834="","",VLOOKUP(D834,ENTRANTS!$A$1:$H$1000,4,0))</f>
        <v/>
      </c>
      <c r="N834" s="103" t="str">
        <f>IF(D834="","",COUNTIF($M$2:M834,M834))</f>
        <v/>
      </c>
      <c r="O834" s="108" t="str">
        <f>IF(D834="","",VLOOKUP(D834,ENTRANTS!$A$1:$H$1000,6,0))</f>
        <v/>
      </c>
      <c r="P834" s="86" t="str">
        <f t="shared" si="160"/>
        <v/>
      </c>
      <c r="Q834" s="31"/>
      <c r="R834" s="3" t="str">
        <f t="shared" si="161"/>
        <v/>
      </c>
      <c r="S834" s="4" t="str">
        <f>IF(D834="","",COUNTIF($R$2:R834,R834))</f>
        <v/>
      </c>
      <c r="T834" s="5" t="str">
        <f t="shared" si="165"/>
        <v/>
      </c>
      <c r="U834" s="35" t="str">
        <f>IF(AND(S834=4,K834="M",NOT(O834="Unattached")),SUMIF(R$2:R834,R834,L$2:L834),"")</f>
        <v/>
      </c>
      <c r="V834" s="5" t="str">
        <f t="shared" si="166"/>
        <v/>
      </c>
      <c r="W834" s="35" t="str">
        <f>IF(AND(S834=3,K834="F",NOT(O834="Unattached")),SUMIF(R$2:R834,R834,L$2:L834),"")</f>
        <v/>
      </c>
      <c r="X834" s="6" t="str">
        <f t="shared" ref="X834:X897" si="169">IF(AND(O834&lt;&gt;"Unattached",OR(T834&lt;&gt;"",V834&lt;&gt;"")),O834,"")</f>
        <v/>
      </c>
      <c r="Y834" s="6" t="str">
        <f t="shared" si="162"/>
        <v/>
      </c>
      <c r="Z834" s="33" t="str">
        <f t="shared" ref="Z834:Z897" si="170">CONCATENATE(R834," ",S834)</f>
        <v xml:space="preserve"> </v>
      </c>
      <c r="AA834" s="33" t="str">
        <f>IF(K834="M",IF(S834&lt;&gt;4,"",VLOOKUP(CONCATENATE(R834," ",(S834-3)),$Z$2:AD834,5,0)),IF(S834&lt;&gt;3,"",VLOOKUP(CONCATENATE(R834," ",(S834-2)),$Z$2:AD834,5,0)))</f>
        <v/>
      </c>
      <c r="AB834" s="33" t="str">
        <f>IF(K834="M",IF(S834&lt;&gt;4,"",VLOOKUP(CONCATENATE(R834," ",(S834-2)),$Z$2:AD834,5,0)),IF(S834&lt;&gt;3,"",VLOOKUP(CONCATENATE(R834," ",(S834-1)),$Z$2:AD834,5,0)))</f>
        <v/>
      </c>
      <c r="AC834" s="33" t="str">
        <f>IF(K834="M",IF(S834&lt;&gt;4,"",VLOOKUP(CONCATENATE(R834," ",(S834-1)),$Z$2:AD834,5,0)),IF(S834&lt;&gt;3,"",VLOOKUP(CONCATENATE(R834," ",(S834)),$Z$2:AD834,5,0)))</f>
        <v/>
      </c>
      <c r="AD834" s="33" t="str">
        <f t="shared" si="163"/>
        <v/>
      </c>
    </row>
    <row r="835" spans="1:30" x14ac:dyDescent="0.25">
      <c r="A835" s="65" t="str">
        <f t="shared" si="167"/>
        <v/>
      </c>
      <c r="B835" s="65" t="str">
        <f t="shared" si="168"/>
        <v/>
      </c>
      <c r="C835" s="103">
        <v>834</v>
      </c>
      <c r="D835" s="99"/>
      <c r="E835" s="100">
        <f t="shared" si="164"/>
        <v>1</v>
      </c>
      <c r="F835" s="100"/>
      <c r="G835" s="100"/>
      <c r="H835" s="107" t="str">
        <f t="shared" ref="H835:H898" si="171">IF(D835="","",($E835+$F835/60+$G835/3600)/24)</f>
        <v/>
      </c>
      <c r="I835" s="108" t="str">
        <f>IF(D835="","",VLOOKUP(D835,ENTRANTS!$A$1:$H$1000,2,0))</f>
        <v/>
      </c>
      <c r="J835" s="108" t="str">
        <f>IF(D835="","",VLOOKUP(D835,ENTRANTS!$A$1:$H$1000,3,0))</f>
        <v/>
      </c>
      <c r="K835" s="103" t="str">
        <f>IF(D835="","",LEFT(VLOOKUP(D835,ENTRANTS!$A$1:$H$1000,5,0),1))</f>
        <v/>
      </c>
      <c r="L835" s="103" t="str">
        <f>IF(D835="","",COUNTIF($K$2:K835,K835))</f>
        <v/>
      </c>
      <c r="M835" s="103" t="str">
        <f>IF(D835="","",VLOOKUP(D835,ENTRANTS!$A$1:$H$1000,4,0))</f>
        <v/>
      </c>
      <c r="N835" s="103" t="str">
        <f>IF(D835="","",COUNTIF($M$2:M835,M835))</f>
        <v/>
      </c>
      <c r="O835" s="108" t="str">
        <f>IF(D835="","",VLOOKUP(D835,ENTRANTS!$A$1:$H$1000,6,0))</f>
        <v/>
      </c>
      <c r="P835" s="86" t="str">
        <f t="shared" ref="P835:P898" si="172">IF(D835&lt;1,"",IF(COUNTIF($D$2:$D$501,D835)=1,"","DUPLICATE"))</f>
        <v/>
      </c>
      <c r="Q835" s="31"/>
      <c r="R835" s="3" t="str">
        <f t="shared" ref="R835:R898" si="173">IF(D835="","",CONCATENATE(K835," ",O835))</f>
        <v/>
      </c>
      <c r="S835" s="4" t="str">
        <f>IF(D835="","",COUNTIF($R$2:R835,R835))</f>
        <v/>
      </c>
      <c r="T835" s="5" t="str">
        <f t="shared" si="165"/>
        <v/>
      </c>
      <c r="U835" s="35" t="str">
        <f>IF(AND(S835=4,K835="M",NOT(O835="Unattached")),SUMIF(R$2:R835,R835,L$2:L835),"")</f>
        <v/>
      </c>
      <c r="V835" s="5" t="str">
        <f t="shared" si="166"/>
        <v/>
      </c>
      <c r="W835" s="35" t="str">
        <f>IF(AND(S835=3,K835="F",NOT(O835="Unattached")),SUMIF(R$2:R835,R835,L$2:L835),"")</f>
        <v/>
      </c>
      <c r="X835" s="6" t="str">
        <f t="shared" si="169"/>
        <v/>
      </c>
      <c r="Y835" s="6" t="str">
        <f t="shared" ref="Y835:Y898" si="174">IF(X835="","",IF(K835="M",CONCATENATE(X835," (",AA835,", ",AB835,", ",AC835,", ",AD835,")"),CONCATENATE(X835," (",AA835,", ",AB835,", ",AC835,")")))</f>
        <v/>
      </c>
      <c r="Z835" s="33" t="str">
        <f t="shared" si="170"/>
        <v xml:space="preserve"> </v>
      </c>
      <c r="AA835" s="33" t="str">
        <f>IF(K835="M",IF(S835&lt;&gt;4,"",VLOOKUP(CONCATENATE(R835," ",(S835-3)),$Z$2:AD835,5,0)),IF(S835&lt;&gt;3,"",VLOOKUP(CONCATENATE(R835," ",(S835-2)),$Z$2:AD835,5,0)))</f>
        <v/>
      </c>
      <c r="AB835" s="33" t="str">
        <f>IF(K835="M",IF(S835&lt;&gt;4,"",VLOOKUP(CONCATENATE(R835," ",(S835-2)),$Z$2:AD835,5,0)),IF(S835&lt;&gt;3,"",VLOOKUP(CONCATENATE(R835," ",(S835-1)),$Z$2:AD835,5,0)))</f>
        <v/>
      </c>
      <c r="AC835" s="33" t="str">
        <f>IF(K835="M",IF(S835&lt;&gt;4,"",VLOOKUP(CONCATENATE(R835," ",(S835-1)),$Z$2:AD835,5,0)),IF(S835&lt;&gt;3,"",VLOOKUP(CONCATENATE(R835," ",(S835)),$Z$2:AD835,5,0)))</f>
        <v/>
      </c>
      <c r="AD835" s="33" t="str">
        <f t="shared" ref="AD835:AD898" si="175">IF(AND(O835&lt;&gt;"Unattached",S835&lt;=4),CONCATENATE(I835," ",J835),"")</f>
        <v/>
      </c>
    </row>
    <row r="836" spans="1:30" x14ac:dyDescent="0.25">
      <c r="A836" s="65" t="str">
        <f t="shared" si="167"/>
        <v/>
      </c>
      <c r="B836" s="65" t="str">
        <f t="shared" si="168"/>
        <v/>
      </c>
      <c r="C836" s="103">
        <v>835</v>
      </c>
      <c r="D836" s="99"/>
      <c r="E836" s="100">
        <f t="shared" ref="E836:E899" si="176">E835</f>
        <v>1</v>
      </c>
      <c r="F836" s="100"/>
      <c r="G836" s="100"/>
      <c r="H836" s="107" t="str">
        <f t="shared" si="171"/>
        <v/>
      </c>
      <c r="I836" s="108" t="str">
        <f>IF(D836="","",VLOOKUP(D836,ENTRANTS!$A$1:$H$1000,2,0))</f>
        <v/>
      </c>
      <c r="J836" s="108" t="str">
        <f>IF(D836="","",VLOOKUP(D836,ENTRANTS!$A$1:$H$1000,3,0))</f>
        <v/>
      </c>
      <c r="K836" s="103" t="str">
        <f>IF(D836="","",LEFT(VLOOKUP(D836,ENTRANTS!$A$1:$H$1000,5,0),1))</f>
        <v/>
      </c>
      <c r="L836" s="103" t="str">
        <f>IF(D836="","",COUNTIF($K$2:K836,K836))</f>
        <v/>
      </c>
      <c r="M836" s="103" t="str">
        <f>IF(D836="","",VLOOKUP(D836,ENTRANTS!$A$1:$H$1000,4,0))</f>
        <v/>
      </c>
      <c r="N836" s="103" t="str">
        <f>IF(D836="","",COUNTIF($M$2:M836,M836))</f>
        <v/>
      </c>
      <c r="O836" s="108" t="str">
        <f>IF(D836="","",VLOOKUP(D836,ENTRANTS!$A$1:$H$1000,6,0))</f>
        <v/>
      </c>
      <c r="P836" s="86" t="str">
        <f t="shared" si="172"/>
        <v/>
      </c>
      <c r="Q836" s="31"/>
      <c r="R836" s="3" t="str">
        <f t="shared" si="173"/>
        <v/>
      </c>
      <c r="S836" s="4" t="str">
        <f>IF(D836="","",COUNTIF($R$2:R836,R836))</f>
        <v/>
      </c>
      <c r="T836" s="5" t="str">
        <f t="shared" si="165"/>
        <v/>
      </c>
      <c r="U836" s="35" t="str">
        <f>IF(AND(S836=4,K836="M",NOT(O836="Unattached")),SUMIF(R$2:R836,R836,L$2:L836),"")</f>
        <v/>
      </c>
      <c r="V836" s="5" t="str">
        <f t="shared" si="166"/>
        <v/>
      </c>
      <c r="W836" s="35" t="str">
        <f>IF(AND(S836=3,K836="F",NOT(O836="Unattached")),SUMIF(R$2:R836,R836,L$2:L836),"")</f>
        <v/>
      </c>
      <c r="X836" s="6" t="str">
        <f t="shared" si="169"/>
        <v/>
      </c>
      <c r="Y836" s="6" t="str">
        <f t="shared" si="174"/>
        <v/>
      </c>
      <c r="Z836" s="33" t="str">
        <f t="shared" si="170"/>
        <v xml:space="preserve"> </v>
      </c>
      <c r="AA836" s="33" t="str">
        <f>IF(K836="M",IF(S836&lt;&gt;4,"",VLOOKUP(CONCATENATE(R836," ",(S836-3)),$Z$2:AD836,5,0)),IF(S836&lt;&gt;3,"",VLOOKUP(CONCATENATE(R836," ",(S836-2)),$Z$2:AD836,5,0)))</f>
        <v/>
      </c>
      <c r="AB836" s="33" t="str">
        <f>IF(K836="M",IF(S836&lt;&gt;4,"",VLOOKUP(CONCATENATE(R836," ",(S836-2)),$Z$2:AD836,5,0)),IF(S836&lt;&gt;3,"",VLOOKUP(CONCATENATE(R836," ",(S836-1)),$Z$2:AD836,5,0)))</f>
        <v/>
      </c>
      <c r="AC836" s="33" t="str">
        <f>IF(K836="M",IF(S836&lt;&gt;4,"",VLOOKUP(CONCATENATE(R836," ",(S836-1)),$Z$2:AD836,5,0)),IF(S836&lt;&gt;3,"",VLOOKUP(CONCATENATE(R836," ",(S836)),$Z$2:AD836,5,0)))</f>
        <v/>
      </c>
      <c r="AD836" s="33" t="str">
        <f t="shared" si="175"/>
        <v/>
      </c>
    </row>
    <row r="837" spans="1:30" x14ac:dyDescent="0.25">
      <c r="A837" s="65" t="str">
        <f t="shared" si="167"/>
        <v/>
      </c>
      <c r="B837" s="65" t="str">
        <f t="shared" si="168"/>
        <v/>
      </c>
      <c r="C837" s="103">
        <v>836</v>
      </c>
      <c r="D837" s="99"/>
      <c r="E837" s="100">
        <f t="shared" si="176"/>
        <v>1</v>
      </c>
      <c r="F837" s="100"/>
      <c r="G837" s="100"/>
      <c r="H837" s="107" t="str">
        <f t="shared" si="171"/>
        <v/>
      </c>
      <c r="I837" s="108" t="str">
        <f>IF(D837="","",VLOOKUP(D837,ENTRANTS!$A$1:$H$1000,2,0))</f>
        <v/>
      </c>
      <c r="J837" s="108" t="str">
        <f>IF(D837="","",VLOOKUP(D837,ENTRANTS!$A$1:$H$1000,3,0))</f>
        <v/>
      </c>
      <c r="K837" s="103" t="str">
        <f>IF(D837="","",LEFT(VLOOKUP(D837,ENTRANTS!$A$1:$H$1000,5,0),1))</f>
        <v/>
      </c>
      <c r="L837" s="103" t="str">
        <f>IF(D837="","",COUNTIF($K$2:K837,K837))</f>
        <v/>
      </c>
      <c r="M837" s="103" t="str">
        <f>IF(D837="","",VLOOKUP(D837,ENTRANTS!$A$1:$H$1000,4,0))</f>
        <v/>
      </c>
      <c r="N837" s="103" t="str">
        <f>IF(D837="","",COUNTIF($M$2:M837,M837))</f>
        <v/>
      </c>
      <c r="O837" s="108" t="str">
        <f>IF(D837="","",VLOOKUP(D837,ENTRANTS!$A$1:$H$1000,6,0))</f>
        <v/>
      </c>
      <c r="P837" s="86" t="str">
        <f t="shared" si="172"/>
        <v/>
      </c>
      <c r="Q837" s="31"/>
      <c r="R837" s="3" t="str">
        <f t="shared" si="173"/>
        <v/>
      </c>
      <c r="S837" s="4" t="str">
        <f>IF(D837="","",COUNTIF($R$2:R837,R837))</f>
        <v/>
      </c>
      <c r="T837" s="5" t="str">
        <f t="shared" si="165"/>
        <v/>
      </c>
      <c r="U837" s="35" t="str">
        <f>IF(AND(S837=4,K837="M",NOT(O837="Unattached")),SUMIF(R$2:R837,R837,L$2:L837),"")</f>
        <v/>
      </c>
      <c r="V837" s="5" t="str">
        <f t="shared" si="166"/>
        <v/>
      </c>
      <c r="W837" s="35" t="str">
        <f>IF(AND(S837=3,K837="F",NOT(O837="Unattached")),SUMIF(R$2:R837,R837,L$2:L837),"")</f>
        <v/>
      </c>
      <c r="X837" s="6" t="str">
        <f t="shared" si="169"/>
        <v/>
      </c>
      <c r="Y837" s="6" t="str">
        <f t="shared" si="174"/>
        <v/>
      </c>
      <c r="Z837" s="33" t="str">
        <f t="shared" si="170"/>
        <v xml:space="preserve"> </v>
      </c>
      <c r="AA837" s="33" t="str">
        <f>IF(K837="M",IF(S837&lt;&gt;4,"",VLOOKUP(CONCATENATE(R837," ",(S837-3)),$Z$2:AD837,5,0)),IF(S837&lt;&gt;3,"",VLOOKUP(CONCATENATE(R837," ",(S837-2)),$Z$2:AD837,5,0)))</f>
        <v/>
      </c>
      <c r="AB837" s="33" t="str">
        <f>IF(K837="M",IF(S837&lt;&gt;4,"",VLOOKUP(CONCATENATE(R837," ",(S837-2)),$Z$2:AD837,5,0)),IF(S837&lt;&gt;3,"",VLOOKUP(CONCATENATE(R837," ",(S837-1)),$Z$2:AD837,5,0)))</f>
        <v/>
      </c>
      <c r="AC837" s="33" t="str">
        <f>IF(K837="M",IF(S837&lt;&gt;4,"",VLOOKUP(CONCATENATE(R837," ",(S837-1)),$Z$2:AD837,5,0)),IF(S837&lt;&gt;3,"",VLOOKUP(CONCATENATE(R837," ",(S837)),$Z$2:AD837,5,0)))</f>
        <v/>
      </c>
      <c r="AD837" s="33" t="str">
        <f t="shared" si="175"/>
        <v/>
      </c>
    </row>
    <row r="838" spans="1:30" x14ac:dyDescent="0.25">
      <c r="A838" s="65" t="str">
        <f t="shared" si="167"/>
        <v/>
      </c>
      <c r="B838" s="65" t="str">
        <f t="shared" si="168"/>
        <v/>
      </c>
      <c r="C838" s="103">
        <v>837</v>
      </c>
      <c r="D838" s="99"/>
      <c r="E838" s="100">
        <f t="shared" si="176"/>
        <v>1</v>
      </c>
      <c r="F838" s="100"/>
      <c r="G838" s="100"/>
      <c r="H838" s="107" t="str">
        <f t="shared" si="171"/>
        <v/>
      </c>
      <c r="I838" s="108" t="str">
        <f>IF(D838="","",VLOOKUP(D838,ENTRANTS!$A$1:$H$1000,2,0))</f>
        <v/>
      </c>
      <c r="J838" s="108" t="str">
        <f>IF(D838="","",VLOOKUP(D838,ENTRANTS!$A$1:$H$1000,3,0))</f>
        <v/>
      </c>
      <c r="K838" s="103" t="str">
        <f>IF(D838="","",LEFT(VLOOKUP(D838,ENTRANTS!$A$1:$H$1000,5,0),1))</f>
        <v/>
      </c>
      <c r="L838" s="103" t="str">
        <f>IF(D838="","",COUNTIF($K$2:K838,K838))</f>
        <v/>
      </c>
      <c r="M838" s="103" t="str">
        <f>IF(D838="","",VLOOKUP(D838,ENTRANTS!$A$1:$H$1000,4,0))</f>
        <v/>
      </c>
      <c r="N838" s="103" t="str">
        <f>IF(D838="","",COUNTIF($M$2:M838,M838))</f>
        <v/>
      </c>
      <c r="O838" s="108" t="str">
        <f>IF(D838="","",VLOOKUP(D838,ENTRANTS!$A$1:$H$1000,6,0))</f>
        <v/>
      </c>
      <c r="P838" s="86" t="str">
        <f t="shared" si="172"/>
        <v/>
      </c>
      <c r="Q838" s="31"/>
      <c r="R838" s="3" t="str">
        <f t="shared" si="173"/>
        <v/>
      </c>
      <c r="S838" s="4" t="str">
        <f>IF(D838="","",COUNTIF($R$2:R838,R838))</f>
        <v/>
      </c>
      <c r="T838" s="5" t="str">
        <f t="shared" si="165"/>
        <v/>
      </c>
      <c r="U838" s="35" t="str">
        <f>IF(AND(S838=4,K838="M",NOT(O838="Unattached")),SUMIF(R$2:R838,R838,L$2:L838),"")</f>
        <v/>
      </c>
      <c r="V838" s="5" t="str">
        <f t="shared" si="166"/>
        <v/>
      </c>
      <c r="W838" s="35" t="str">
        <f>IF(AND(S838=3,K838="F",NOT(O838="Unattached")),SUMIF(R$2:R838,R838,L$2:L838),"")</f>
        <v/>
      </c>
      <c r="X838" s="6" t="str">
        <f t="shared" si="169"/>
        <v/>
      </c>
      <c r="Y838" s="6" t="str">
        <f t="shared" si="174"/>
        <v/>
      </c>
      <c r="Z838" s="33" t="str">
        <f t="shared" si="170"/>
        <v xml:space="preserve"> </v>
      </c>
      <c r="AA838" s="33" t="str">
        <f>IF(K838="M",IF(S838&lt;&gt;4,"",VLOOKUP(CONCATENATE(R838," ",(S838-3)),$Z$2:AD838,5,0)),IF(S838&lt;&gt;3,"",VLOOKUP(CONCATENATE(R838," ",(S838-2)),$Z$2:AD838,5,0)))</f>
        <v/>
      </c>
      <c r="AB838" s="33" t="str">
        <f>IF(K838="M",IF(S838&lt;&gt;4,"",VLOOKUP(CONCATENATE(R838," ",(S838-2)),$Z$2:AD838,5,0)),IF(S838&lt;&gt;3,"",VLOOKUP(CONCATENATE(R838," ",(S838-1)),$Z$2:AD838,5,0)))</f>
        <v/>
      </c>
      <c r="AC838" s="33" t="str">
        <f>IF(K838="M",IF(S838&lt;&gt;4,"",VLOOKUP(CONCATENATE(R838," ",(S838-1)),$Z$2:AD838,5,0)),IF(S838&lt;&gt;3,"",VLOOKUP(CONCATENATE(R838," ",(S838)),$Z$2:AD838,5,0)))</f>
        <v/>
      </c>
      <c r="AD838" s="33" t="str">
        <f t="shared" si="175"/>
        <v/>
      </c>
    </row>
    <row r="839" spans="1:30" x14ac:dyDescent="0.25">
      <c r="A839" s="65" t="str">
        <f t="shared" si="167"/>
        <v/>
      </c>
      <c r="B839" s="65" t="str">
        <f t="shared" si="168"/>
        <v/>
      </c>
      <c r="C839" s="103">
        <v>838</v>
      </c>
      <c r="D839" s="99"/>
      <c r="E839" s="100">
        <f t="shared" si="176"/>
        <v>1</v>
      </c>
      <c r="F839" s="100"/>
      <c r="G839" s="100"/>
      <c r="H839" s="107" t="str">
        <f t="shared" si="171"/>
        <v/>
      </c>
      <c r="I839" s="108" t="str">
        <f>IF(D839="","",VLOOKUP(D839,ENTRANTS!$A$1:$H$1000,2,0))</f>
        <v/>
      </c>
      <c r="J839" s="108" t="str">
        <f>IF(D839="","",VLOOKUP(D839,ENTRANTS!$A$1:$H$1000,3,0))</f>
        <v/>
      </c>
      <c r="K839" s="103" t="str">
        <f>IF(D839="","",LEFT(VLOOKUP(D839,ENTRANTS!$A$1:$H$1000,5,0),1))</f>
        <v/>
      </c>
      <c r="L839" s="103" t="str">
        <f>IF(D839="","",COUNTIF($K$2:K839,K839))</f>
        <v/>
      </c>
      <c r="M839" s="103" t="str">
        <f>IF(D839="","",VLOOKUP(D839,ENTRANTS!$A$1:$H$1000,4,0))</f>
        <v/>
      </c>
      <c r="N839" s="103" t="str">
        <f>IF(D839="","",COUNTIF($M$2:M839,M839))</f>
        <v/>
      </c>
      <c r="O839" s="108" t="str">
        <f>IF(D839="","",VLOOKUP(D839,ENTRANTS!$A$1:$H$1000,6,0))</f>
        <v/>
      </c>
      <c r="P839" s="86" t="str">
        <f t="shared" si="172"/>
        <v/>
      </c>
      <c r="Q839" s="31"/>
      <c r="R839" s="3" t="str">
        <f t="shared" si="173"/>
        <v/>
      </c>
      <c r="S839" s="4" t="str">
        <f>IF(D839="","",COUNTIF($R$2:R839,R839))</f>
        <v/>
      </c>
      <c r="T839" s="5" t="str">
        <f t="shared" si="165"/>
        <v/>
      </c>
      <c r="U839" s="35" t="str">
        <f>IF(AND(S839=4,K839="M",NOT(O839="Unattached")),SUMIF(R$2:R839,R839,L$2:L839),"")</f>
        <v/>
      </c>
      <c r="V839" s="5" t="str">
        <f t="shared" si="166"/>
        <v/>
      </c>
      <c r="W839" s="35" t="str">
        <f>IF(AND(S839=3,K839="F",NOT(O839="Unattached")),SUMIF(R$2:R839,R839,L$2:L839),"")</f>
        <v/>
      </c>
      <c r="X839" s="6" t="str">
        <f t="shared" si="169"/>
        <v/>
      </c>
      <c r="Y839" s="6" t="str">
        <f t="shared" si="174"/>
        <v/>
      </c>
      <c r="Z839" s="33" t="str">
        <f t="shared" si="170"/>
        <v xml:space="preserve"> </v>
      </c>
      <c r="AA839" s="33" t="str">
        <f>IF(K839="M",IF(S839&lt;&gt;4,"",VLOOKUP(CONCATENATE(R839," ",(S839-3)),$Z$2:AD839,5,0)),IF(S839&lt;&gt;3,"",VLOOKUP(CONCATENATE(R839," ",(S839-2)),$Z$2:AD839,5,0)))</f>
        <v/>
      </c>
      <c r="AB839" s="33" t="str">
        <f>IF(K839="M",IF(S839&lt;&gt;4,"",VLOOKUP(CONCATENATE(R839," ",(S839-2)),$Z$2:AD839,5,0)),IF(S839&lt;&gt;3,"",VLOOKUP(CONCATENATE(R839," ",(S839-1)),$Z$2:AD839,5,0)))</f>
        <v/>
      </c>
      <c r="AC839" s="33" t="str">
        <f>IF(K839="M",IF(S839&lt;&gt;4,"",VLOOKUP(CONCATENATE(R839," ",(S839-1)),$Z$2:AD839,5,0)),IF(S839&lt;&gt;3,"",VLOOKUP(CONCATENATE(R839," ",(S839)),$Z$2:AD839,5,0)))</f>
        <v/>
      </c>
      <c r="AD839" s="33" t="str">
        <f t="shared" si="175"/>
        <v/>
      </c>
    </row>
    <row r="840" spans="1:30" x14ac:dyDescent="0.25">
      <c r="A840" s="65" t="str">
        <f t="shared" si="167"/>
        <v/>
      </c>
      <c r="B840" s="65" t="str">
        <f t="shared" si="168"/>
        <v/>
      </c>
      <c r="C840" s="103">
        <v>839</v>
      </c>
      <c r="D840" s="99"/>
      <c r="E840" s="100">
        <f t="shared" si="176"/>
        <v>1</v>
      </c>
      <c r="F840" s="100"/>
      <c r="G840" s="100"/>
      <c r="H840" s="107" t="str">
        <f t="shared" si="171"/>
        <v/>
      </c>
      <c r="I840" s="108" t="str">
        <f>IF(D840="","",VLOOKUP(D840,ENTRANTS!$A$1:$H$1000,2,0))</f>
        <v/>
      </c>
      <c r="J840" s="108" t="str">
        <f>IF(D840="","",VLOOKUP(D840,ENTRANTS!$A$1:$H$1000,3,0))</f>
        <v/>
      </c>
      <c r="K840" s="103" t="str">
        <f>IF(D840="","",LEFT(VLOOKUP(D840,ENTRANTS!$A$1:$H$1000,5,0),1))</f>
        <v/>
      </c>
      <c r="L840" s="103" t="str">
        <f>IF(D840="","",COUNTIF($K$2:K840,K840))</f>
        <v/>
      </c>
      <c r="M840" s="103" t="str">
        <f>IF(D840="","",VLOOKUP(D840,ENTRANTS!$A$1:$H$1000,4,0))</f>
        <v/>
      </c>
      <c r="N840" s="103" t="str">
        <f>IF(D840="","",COUNTIF($M$2:M840,M840))</f>
        <v/>
      </c>
      <c r="O840" s="108" t="str">
        <f>IF(D840="","",VLOOKUP(D840,ENTRANTS!$A$1:$H$1000,6,0))</f>
        <v/>
      </c>
      <c r="P840" s="86" t="str">
        <f t="shared" si="172"/>
        <v/>
      </c>
      <c r="Q840" s="31"/>
      <c r="R840" s="3" t="str">
        <f t="shared" si="173"/>
        <v/>
      </c>
      <c r="S840" s="4" t="str">
        <f>IF(D840="","",COUNTIF($R$2:R840,R840))</f>
        <v/>
      </c>
      <c r="T840" s="5" t="str">
        <f t="shared" si="165"/>
        <v/>
      </c>
      <c r="U840" s="35" t="str">
        <f>IF(AND(S840=4,K840="M",NOT(O840="Unattached")),SUMIF(R$2:R840,R840,L$2:L840),"")</f>
        <v/>
      </c>
      <c r="V840" s="5" t="str">
        <f t="shared" si="166"/>
        <v/>
      </c>
      <c r="W840" s="35" t="str">
        <f>IF(AND(S840=3,K840="F",NOT(O840="Unattached")),SUMIF(R$2:R840,R840,L$2:L840),"")</f>
        <v/>
      </c>
      <c r="X840" s="6" t="str">
        <f t="shared" si="169"/>
        <v/>
      </c>
      <c r="Y840" s="6" t="str">
        <f t="shared" si="174"/>
        <v/>
      </c>
      <c r="Z840" s="33" t="str">
        <f t="shared" si="170"/>
        <v xml:space="preserve"> </v>
      </c>
      <c r="AA840" s="33" t="str">
        <f>IF(K840="M",IF(S840&lt;&gt;4,"",VLOOKUP(CONCATENATE(R840," ",(S840-3)),$Z$2:AD840,5,0)),IF(S840&lt;&gt;3,"",VLOOKUP(CONCATENATE(R840," ",(S840-2)),$Z$2:AD840,5,0)))</f>
        <v/>
      </c>
      <c r="AB840" s="33" t="str">
        <f>IF(K840="M",IF(S840&lt;&gt;4,"",VLOOKUP(CONCATENATE(R840," ",(S840-2)),$Z$2:AD840,5,0)),IF(S840&lt;&gt;3,"",VLOOKUP(CONCATENATE(R840," ",(S840-1)),$Z$2:AD840,5,0)))</f>
        <v/>
      </c>
      <c r="AC840" s="33" t="str">
        <f>IF(K840="M",IF(S840&lt;&gt;4,"",VLOOKUP(CONCATENATE(R840," ",(S840-1)),$Z$2:AD840,5,0)),IF(S840&lt;&gt;3,"",VLOOKUP(CONCATENATE(R840," ",(S840)),$Z$2:AD840,5,0)))</f>
        <v/>
      </c>
      <c r="AD840" s="33" t="str">
        <f t="shared" si="175"/>
        <v/>
      </c>
    </row>
    <row r="841" spans="1:30" x14ac:dyDescent="0.25">
      <c r="A841" s="65" t="str">
        <f t="shared" si="167"/>
        <v/>
      </c>
      <c r="B841" s="65" t="str">
        <f t="shared" si="168"/>
        <v/>
      </c>
      <c r="C841" s="103">
        <v>840</v>
      </c>
      <c r="D841" s="99"/>
      <c r="E841" s="100">
        <f t="shared" si="176"/>
        <v>1</v>
      </c>
      <c r="F841" s="100"/>
      <c r="G841" s="100"/>
      <c r="H841" s="107" t="str">
        <f t="shared" si="171"/>
        <v/>
      </c>
      <c r="I841" s="108" t="str">
        <f>IF(D841="","",VLOOKUP(D841,ENTRANTS!$A$1:$H$1000,2,0))</f>
        <v/>
      </c>
      <c r="J841" s="108" t="str">
        <f>IF(D841="","",VLOOKUP(D841,ENTRANTS!$A$1:$H$1000,3,0))</f>
        <v/>
      </c>
      <c r="K841" s="103" t="str">
        <f>IF(D841="","",LEFT(VLOOKUP(D841,ENTRANTS!$A$1:$H$1000,5,0),1))</f>
        <v/>
      </c>
      <c r="L841" s="103" t="str">
        <f>IF(D841="","",COUNTIF($K$2:K841,K841))</f>
        <v/>
      </c>
      <c r="M841" s="103" t="str">
        <f>IF(D841="","",VLOOKUP(D841,ENTRANTS!$A$1:$H$1000,4,0))</f>
        <v/>
      </c>
      <c r="N841" s="103" t="str">
        <f>IF(D841="","",COUNTIF($M$2:M841,M841))</f>
        <v/>
      </c>
      <c r="O841" s="108" t="str">
        <f>IF(D841="","",VLOOKUP(D841,ENTRANTS!$A$1:$H$1000,6,0))</f>
        <v/>
      </c>
      <c r="P841" s="86" t="str">
        <f t="shared" si="172"/>
        <v/>
      </c>
      <c r="Q841" s="31"/>
      <c r="R841" s="3" t="str">
        <f t="shared" si="173"/>
        <v/>
      </c>
      <c r="S841" s="4" t="str">
        <f>IF(D841="","",COUNTIF($R$2:R841,R841))</f>
        <v/>
      </c>
      <c r="T841" s="5" t="str">
        <f t="shared" si="165"/>
        <v/>
      </c>
      <c r="U841" s="35" t="str">
        <f>IF(AND(S841=4,K841="M",NOT(O841="Unattached")),SUMIF(R$2:R841,R841,L$2:L841),"")</f>
        <v/>
      </c>
      <c r="V841" s="5" t="str">
        <f t="shared" si="166"/>
        <v/>
      </c>
      <c r="W841" s="35" t="str">
        <f>IF(AND(S841=3,K841="F",NOT(O841="Unattached")),SUMIF(R$2:R841,R841,L$2:L841),"")</f>
        <v/>
      </c>
      <c r="X841" s="6" t="str">
        <f t="shared" si="169"/>
        <v/>
      </c>
      <c r="Y841" s="6" t="str">
        <f t="shared" si="174"/>
        <v/>
      </c>
      <c r="Z841" s="33" t="str">
        <f t="shared" si="170"/>
        <v xml:space="preserve"> </v>
      </c>
      <c r="AA841" s="33" t="str">
        <f>IF(K841="M",IF(S841&lt;&gt;4,"",VLOOKUP(CONCATENATE(R841," ",(S841-3)),$Z$2:AD841,5,0)),IF(S841&lt;&gt;3,"",VLOOKUP(CONCATENATE(R841," ",(S841-2)),$Z$2:AD841,5,0)))</f>
        <v/>
      </c>
      <c r="AB841" s="33" t="str">
        <f>IF(K841="M",IF(S841&lt;&gt;4,"",VLOOKUP(CONCATENATE(R841," ",(S841-2)),$Z$2:AD841,5,0)),IF(S841&lt;&gt;3,"",VLOOKUP(CONCATENATE(R841," ",(S841-1)),$Z$2:AD841,5,0)))</f>
        <v/>
      </c>
      <c r="AC841" s="33" t="str">
        <f>IF(K841="M",IF(S841&lt;&gt;4,"",VLOOKUP(CONCATENATE(R841," ",(S841-1)),$Z$2:AD841,5,0)),IF(S841&lt;&gt;3,"",VLOOKUP(CONCATENATE(R841," ",(S841)),$Z$2:AD841,5,0)))</f>
        <v/>
      </c>
      <c r="AD841" s="33" t="str">
        <f t="shared" si="175"/>
        <v/>
      </c>
    </row>
    <row r="842" spans="1:30" x14ac:dyDescent="0.25">
      <c r="A842" s="65" t="str">
        <f t="shared" si="167"/>
        <v/>
      </c>
      <c r="B842" s="65" t="str">
        <f t="shared" si="168"/>
        <v/>
      </c>
      <c r="C842" s="103">
        <v>841</v>
      </c>
      <c r="D842" s="99"/>
      <c r="E842" s="100">
        <f t="shared" si="176"/>
        <v>1</v>
      </c>
      <c r="F842" s="100"/>
      <c r="G842" s="100"/>
      <c r="H842" s="107" t="str">
        <f t="shared" si="171"/>
        <v/>
      </c>
      <c r="I842" s="108" t="str">
        <f>IF(D842="","",VLOOKUP(D842,ENTRANTS!$A$1:$H$1000,2,0))</f>
        <v/>
      </c>
      <c r="J842" s="108" t="str">
        <f>IF(D842="","",VLOOKUP(D842,ENTRANTS!$A$1:$H$1000,3,0))</f>
        <v/>
      </c>
      <c r="K842" s="103" t="str">
        <f>IF(D842="","",LEFT(VLOOKUP(D842,ENTRANTS!$A$1:$H$1000,5,0),1))</f>
        <v/>
      </c>
      <c r="L842" s="103" t="str">
        <f>IF(D842="","",COUNTIF($K$2:K842,K842))</f>
        <v/>
      </c>
      <c r="M842" s="103" t="str">
        <f>IF(D842="","",VLOOKUP(D842,ENTRANTS!$A$1:$H$1000,4,0))</f>
        <v/>
      </c>
      <c r="N842" s="103" t="str">
        <f>IF(D842="","",COUNTIF($M$2:M842,M842))</f>
        <v/>
      </c>
      <c r="O842" s="108" t="str">
        <f>IF(D842="","",VLOOKUP(D842,ENTRANTS!$A$1:$H$1000,6,0))</f>
        <v/>
      </c>
      <c r="P842" s="86" t="str">
        <f t="shared" si="172"/>
        <v/>
      </c>
      <c r="Q842" s="31"/>
      <c r="R842" s="3" t="str">
        <f t="shared" si="173"/>
        <v/>
      </c>
      <c r="S842" s="4" t="str">
        <f>IF(D842="","",COUNTIF($R$2:R842,R842))</f>
        <v/>
      </c>
      <c r="T842" s="5" t="str">
        <f t="shared" si="165"/>
        <v/>
      </c>
      <c r="U842" s="35" t="str">
        <f>IF(AND(S842=4,K842="M",NOT(O842="Unattached")),SUMIF(R$2:R842,R842,L$2:L842),"")</f>
        <v/>
      </c>
      <c r="V842" s="5" t="str">
        <f t="shared" si="166"/>
        <v/>
      </c>
      <c r="W842" s="35" t="str">
        <f>IF(AND(S842=3,K842="F",NOT(O842="Unattached")),SUMIF(R$2:R842,R842,L$2:L842),"")</f>
        <v/>
      </c>
      <c r="X842" s="6" t="str">
        <f t="shared" si="169"/>
        <v/>
      </c>
      <c r="Y842" s="6" t="str">
        <f t="shared" si="174"/>
        <v/>
      </c>
      <c r="Z842" s="33" t="str">
        <f t="shared" si="170"/>
        <v xml:space="preserve"> </v>
      </c>
      <c r="AA842" s="33" t="str">
        <f>IF(K842="M",IF(S842&lt;&gt;4,"",VLOOKUP(CONCATENATE(R842," ",(S842-3)),$Z$2:AD842,5,0)),IF(S842&lt;&gt;3,"",VLOOKUP(CONCATENATE(R842," ",(S842-2)),$Z$2:AD842,5,0)))</f>
        <v/>
      </c>
      <c r="AB842" s="33" t="str">
        <f>IF(K842="M",IF(S842&lt;&gt;4,"",VLOOKUP(CONCATENATE(R842," ",(S842-2)),$Z$2:AD842,5,0)),IF(S842&lt;&gt;3,"",VLOOKUP(CONCATENATE(R842," ",(S842-1)),$Z$2:AD842,5,0)))</f>
        <v/>
      </c>
      <c r="AC842" s="33" t="str">
        <f>IF(K842="M",IF(S842&lt;&gt;4,"",VLOOKUP(CONCATENATE(R842," ",(S842-1)),$Z$2:AD842,5,0)),IF(S842&lt;&gt;3,"",VLOOKUP(CONCATENATE(R842," ",(S842)),$Z$2:AD842,5,0)))</f>
        <v/>
      </c>
      <c r="AD842" s="33" t="str">
        <f t="shared" si="175"/>
        <v/>
      </c>
    </row>
    <row r="843" spans="1:30" x14ac:dyDescent="0.25">
      <c r="A843" s="65" t="str">
        <f t="shared" si="167"/>
        <v/>
      </c>
      <c r="B843" s="65" t="str">
        <f t="shared" si="168"/>
        <v/>
      </c>
      <c r="C843" s="103">
        <v>842</v>
      </c>
      <c r="D843" s="99"/>
      <c r="E843" s="100">
        <f t="shared" si="176"/>
        <v>1</v>
      </c>
      <c r="F843" s="100"/>
      <c r="G843" s="100"/>
      <c r="H843" s="107" t="str">
        <f t="shared" si="171"/>
        <v/>
      </c>
      <c r="I843" s="108" t="str">
        <f>IF(D843="","",VLOOKUP(D843,ENTRANTS!$A$1:$H$1000,2,0))</f>
        <v/>
      </c>
      <c r="J843" s="108" t="str">
        <f>IF(D843="","",VLOOKUP(D843,ENTRANTS!$A$1:$H$1000,3,0))</f>
        <v/>
      </c>
      <c r="K843" s="103" t="str">
        <f>IF(D843="","",LEFT(VLOOKUP(D843,ENTRANTS!$A$1:$H$1000,5,0),1))</f>
        <v/>
      </c>
      <c r="L843" s="103" t="str">
        <f>IF(D843="","",COUNTIF($K$2:K843,K843))</f>
        <v/>
      </c>
      <c r="M843" s="103" t="str">
        <f>IF(D843="","",VLOOKUP(D843,ENTRANTS!$A$1:$H$1000,4,0))</f>
        <v/>
      </c>
      <c r="N843" s="103" t="str">
        <f>IF(D843="","",COUNTIF($M$2:M843,M843))</f>
        <v/>
      </c>
      <c r="O843" s="108" t="str">
        <f>IF(D843="","",VLOOKUP(D843,ENTRANTS!$A$1:$H$1000,6,0))</f>
        <v/>
      </c>
      <c r="P843" s="86" t="str">
        <f t="shared" si="172"/>
        <v/>
      </c>
      <c r="Q843" s="31"/>
      <c r="R843" s="3" t="str">
        <f t="shared" si="173"/>
        <v/>
      </c>
      <c r="S843" s="4" t="str">
        <f>IF(D843="","",COUNTIF($R$2:R843,R843))</f>
        <v/>
      </c>
      <c r="T843" s="5" t="str">
        <f t="shared" si="165"/>
        <v/>
      </c>
      <c r="U843" s="35" t="str">
        <f>IF(AND(S843=4,K843="M",NOT(O843="Unattached")),SUMIF(R$2:R843,R843,L$2:L843),"")</f>
        <v/>
      </c>
      <c r="V843" s="5" t="str">
        <f t="shared" si="166"/>
        <v/>
      </c>
      <c r="W843" s="35" t="str">
        <f>IF(AND(S843=3,K843="F",NOT(O843="Unattached")),SUMIF(R$2:R843,R843,L$2:L843),"")</f>
        <v/>
      </c>
      <c r="X843" s="6" t="str">
        <f t="shared" si="169"/>
        <v/>
      </c>
      <c r="Y843" s="6" t="str">
        <f t="shared" si="174"/>
        <v/>
      </c>
      <c r="Z843" s="33" t="str">
        <f t="shared" si="170"/>
        <v xml:space="preserve"> </v>
      </c>
      <c r="AA843" s="33" t="str">
        <f>IF(K843="M",IF(S843&lt;&gt;4,"",VLOOKUP(CONCATENATE(R843," ",(S843-3)),$Z$2:AD843,5,0)),IF(S843&lt;&gt;3,"",VLOOKUP(CONCATENATE(R843," ",(S843-2)),$Z$2:AD843,5,0)))</f>
        <v/>
      </c>
      <c r="AB843" s="33" t="str">
        <f>IF(K843="M",IF(S843&lt;&gt;4,"",VLOOKUP(CONCATENATE(R843," ",(S843-2)),$Z$2:AD843,5,0)),IF(S843&lt;&gt;3,"",VLOOKUP(CONCATENATE(R843," ",(S843-1)),$Z$2:AD843,5,0)))</f>
        <v/>
      </c>
      <c r="AC843" s="33" t="str">
        <f>IF(K843="M",IF(S843&lt;&gt;4,"",VLOOKUP(CONCATENATE(R843," ",(S843-1)),$Z$2:AD843,5,0)),IF(S843&lt;&gt;3,"",VLOOKUP(CONCATENATE(R843," ",(S843)),$Z$2:AD843,5,0)))</f>
        <v/>
      </c>
      <c r="AD843" s="33" t="str">
        <f t="shared" si="175"/>
        <v/>
      </c>
    </row>
    <row r="844" spans="1:30" x14ac:dyDescent="0.25">
      <c r="A844" s="65" t="str">
        <f t="shared" si="167"/>
        <v/>
      </c>
      <c r="B844" s="65" t="str">
        <f t="shared" si="168"/>
        <v/>
      </c>
      <c r="C844" s="103">
        <v>843</v>
      </c>
      <c r="D844" s="99"/>
      <c r="E844" s="100">
        <f t="shared" si="176"/>
        <v>1</v>
      </c>
      <c r="F844" s="100"/>
      <c r="G844" s="100"/>
      <c r="H844" s="107" t="str">
        <f t="shared" si="171"/>
        <v/>
      </c>
      <c r="I844" s="108" t="str">
        <f>IF(D844="","",VLOOKUP(D844,ENTRANTS!$A$1:$H$1000,2,0))</f>
        <v/>
      </c>
      <c r="J844" s="108" t="str">
        <f>IF(D844="","",VLOOKUP(D844,ENTRANTS!$A$1:$H$1000,3,0))</f>
        <v/>
      </c>
      <c r="K844" s="103" t="str">
        <f>IF(D844="","",LEFT(VLOOKUP(D844,ENTRANTS!$A$1:$H$1000,5,0),1))</f>
        <v/>
      </c>
      <c r="L844" s="103" t="str">
        <f>IF(D844="","",COUNTIF($K$2:K844,K844))</f>
        <v/>
      </c>
      <c r="M844" s="103" t="str">
        <f>IF(D844="","",VLOOKUP(D844,ENTRANTS!$A$1:$H$1000,4,0))</f>
        <v/>
      </c>
      <c r="N844" s="103" t="str">
        <f>IF(D844="","",COUNTIF($M$2:M844,M844))</f>
        <v/>
      </c>
      <c r="O844" s="108" t="str">
        <f>IF(D844="","",VLOOKUP(D844,ENTRANTS!$A$1:$H$1000,6,0))</f>
        <v/>
      </c>
      <c r="P844" s="86" t="str">
        <f t="shared" si="172"/>
        <v/>
      </c>
      <c r="Q844" s="31"/>
      <c r="R844" s="3" t="str">
        <f t="shared" si="173"/>
        <v/>
      </c>
      <c r="S844" s="4" t="str">
        <f>IF(D844="","",COUNTIF($R$2:R844,R844))</f>
        <v/>
      </c>
      <c r="T844" s="5" t="str">
        <f t="shared" si="165"/>
        <v/>
      </c>
      <c r="U844" s="35" t="str">
        <f>IF(AND(S844=4,K844="M",NOT(O844="Unattached")),SUMIF(R$2:R844,R844,L$2:L844),"")</f>
        <v/>
      </c>
      <c r="V844" s="5" t="str">
        <f t="shared" si="166"/>
        <v/>
      </c>
      <c r="W844" s="35" t="str">
        <f>IF(AND(S844=3,K844="F",NOT(O844="Unattached")),SUMIF(R$2:R844,R844,L$2:L844),"")</f>
        <v/>
      </c>
      <c r="X844" s="6" t="str">
        <f t="shared" si="169"/>
        <v/>
      </c>
      <c r="Y844" s="6" t="str">
        <f t="shared" si="174"/>
        <v/>
      </c>
      <c r="Z844" s="33" t="str">
        <f t="shared" si="170"/>
        <v xml:space="preserve"> </v>
      </c>
      <c r="AA844" s="33" t="str">
        <f>IF(K844="M",IF(S844&lt;&gt;4,"",VLOOKUP(CONCATENATE(R844," ",(S844-3)),$Z$2:AD844,5,0)),IF(S844&lt;&gt;3,"",VLOOKUP(CONCATENATE(R844," ",(S844-2)),$Z$2:AD844,5,0)))</f>
        <v/>
      </c>
      <c r="AB844" s="33" t="str">
        <f>IF(K844="M",IF(S844&lt;&gt;4,"",VLOOKUP(CONCATENATE(R844," ",(S844-2)),$Z$2:AD844,5,0)),IF(S844&lt;&gt;3,"",VLOOKUP(CONCATENATE(R844," ",(S844-1)),$Z$2:AD844,5,0)))</f>
        <v/>
      </c>
      <c r="AC844" s="33" t="str">
        <f>IF(K844="M",IF(S844&lt;&gt;4,"",VLOOKUP(CONCATENATE(R844," ",(S844-1)),$Z$2:AD844,5,0)),IF(S844&lt;&gt;3,"",VLOOKUP(CONCATENATE(R844," ",(S844)),$Z$2:AD844,5,0)))</f>
        <v/>
      </c>
      <c r="AD844" s="33" t="str">
        <f t="shared" si="175"/>
        <v/>
      </c>
    </row>
    <row r="845" spans="1:30" x14ac:dyDescent="0.25">
      <c r="A845" s="65" t="str">
        <f t="shared" si="167"/>
        <v/>
      </c>
      <c r="B845" s="65" t="str">
        <f t="shared" si="168"/>
        <v/>
      </c>
      <c r="C845" s="103">
        <v>844</v>
      </c>
      <c r="D845" s="99"/>
      <c r="E845" s="100">
        <f t="shared" si="176"/>
        <v>1</v>
      </c>
      <c r="F845" s="100"/>
      <c r="G845" s="100"/>
      <c r="H845" s="107" t="str">
        <f t="shared" si="171"/>
        <v/>
      </c>
      <c r="I845" s="108" t="str">
        <f>IF(D845="","",VLOOKUP(D845,ENTRANTS!$A$1:$H$1000,2,0))</f>
        <v/>
      </c>
      <c r="J845" s="108" t="str">
        <f>IF(D845="","",VLOOKUP(D845,ENTRANTS!$A$1:$H$1000,3,0))</f>
        <v/>
      </c>
      <c r="K845" s="103" t="str">
        <f>IF(D845="","",LEFT(VLOOKUP(D845,ENTRANTS!$A$1:$H$1000,5,0),1))</f>
        <v/>
      </c>
      <c r="L845" s="103" t="str">
        <f>IF(D845="","",COUNTIF($K$2:K845,K845))</f>
        <v/>
      </c>
      <c r="M845" s="103" t="str">
        <f>IF(D845="","",VLOOKUP(D845,ENTRANTS!$A$1:$H$1000,4,0))</f>
        <v/>
      </c>
      <c r="N845" s="103" t="str">
        <f>IF(D845="","",COUNTIF($M$2:M845,M845))</f>
        <v/>
      </c>
      <c r="O845" s="108" t="str">
        <f>IF(D845="","",VLOOKUP(D845,ENTRANTS!$A$1:$H$1000,6,0))</f>
        <v/>
      </c>
      <c r="P845" s="86" t="str">
        <f t="shared" si="172"/>
        <v/>
      </c>
      <c r="Q845" s="31"/>
      <c r="R845" s="3" t="str">
        <f t="shared" si="173"/>
        <v/>
      </c>
      <c r="S845" s="4" t="str">
        <f>IF(D845="","",COUNTIF($R$2:R845,R845))</f>
        <v/>
      </c>
      <c r="T845" s="5" t="str">
        <f t="shared" si="165"/>
        <v/>
      </c>
      <c r="U845" s="35" t="str">
        <f>IF(AND(S845=4,K845="M",NOT(O845="Unattached")),SUMIF(R$2:R845,R845,L$2:L845),"")</f>
        <v/>
      </c>
      <c r="V845" s="5" t="str">
        <f t="shared" si="166"/>
        <v/>
      </c>
      <c r="W845" s="35" t="str">
        <f>IF(AND(S845=3,K845="F",NOT(O845="Unattached")),SUMIF(R$2:R845,R845,L$2:L845),"")</f>
        <v/>
      </c>
      <c r="X845" s="6" t="str">
        <f t="shared" si="169"/>
        <v/>
      </c>
      <c r="Y845" s="6" t="str">
        <f t="shared" si="174"/>
        <v/>
      </c>
      <c r="Z845" s="33" t="str">
        <f t="shared" si="170"/>
        <v xml:space="preserve"> </v>
      </c>
      <c r="AA845" s="33" t="str">
        <f>IF(K845="M",IF(S845&lt;&gt;4,"",VLOOKUP(CONCATENATE(R845," ",(S845-3)),$Z$2:AD845,5,0)),IF(S845&lt;&gt;3,"",VLOOKUP(CONCATENATE(R845," ",(S845-2)),$Z$2:AD845,5,0)))</f>
        <v/>
      </c>
      <c r="AB845" s="33" t="str">
        <f>IF(K845="M",IF(S845&lt;&gt;4,"",VLOOKUP(CONCATENATE(R845," ",(S845-2)),$Z$2:AD845,5,0)),IF(S845&lt;&gt;3,"",VLOOKUP(CONCATENATE(R845," ",(S845-1)),$Z$2:AD845,5,0)))</f>
        <v/>
      </c>
      <c r="AC845" s="33" t="str">
        <f>IF(K845="M",IF(S845&lt;&gt;4,"",VLOOKUP(CONCATENATE(R845," ",(S845-1)),$Z$2:AD845,5,0)),IF(S845&lt;&gt;3,"",VLOOKUP(CONCATENATE(R845," ",(S845)),$Z$2:AD845,5,0)))</f>
        <v/>
      </c>
      <c r="AD845" s="33" t="str">
        <f t="shared" si="175"/>
        <v/>
      </c>
    </row>
    <row r="846" spans="1:30" x14ac:dyDescent="0.25">
      <c r="A846" s="65" t="str">
        <f t="shared" si="167"/>
        <v/>
      </c>
      <c r="B846" s="65" t="str">
        <f t="shared" si="168"/>
        <v/>
      </c>
      <c r="C846" s="103">
        <v>845</v>
      </c>
      <c r="D846" s="99"/>
      <c r="E846" s="100">
        <f t="shared" si="176"/>
        <v>1</v>
      </c>
      <c r="F846" s="100"/>
      <c r="G846" s="100"/>
      <c r="H846" s="107" t="str">
        <f t="shared" si="171"/>
        <v/>
      </c>
      <c r="I846" s="108" t="str">
        <f>IF(D846="","",VLOOKUP(D846,ENTRANTS!$A$1:$H$1000,2,0))</f>
        <v/>
      </c>
      <c r="J846" s="108" t="str">
        <f>IF(D846="","",VLOOKUP(D846,ENTRANTS!$A$1:$H$1000,3,0))</f>
        <v/>
      </c>
      <c r="K846" s="103" t="str">
        <f>IF(D846="","",LEFT(VLOOKUP(D846,ENTRANTS!$A$1:$H$1000,5,0),1))</f>
        <v/>
      </c>
      <c r="L846" s="103" t="str">
        <f>IF(D846="","",COUNTIF($K$2:K846,K846))</f>
        <v/>
      </c>
      <c r="M846" s="103" t="str">
        <f>IF(D846="","",VLOOKUP(D846,ENTRANTS!$A$1:$H$1000,4,0))</f>
        <v/>
      </c>
      <c r="N846" s="103" t="str">
        <f>IF(D846="","",COUNTIF($M$2:M846,M846))</f>
        <v/>
      </c>
      <c r="O846" s="108" t="str">
        <f>IF(D846="","",VLOOKUP(D846,ENTRANTS!$A$1:$H$1000,6,0))</f>
        <v/>
      </c>
      <c r="P846" s="86" t="str">
        <f t="shared" si="172"/>
        <v/>
      </c>
      <c r="Q846" s="31"/>
      <c r="R846" s="3" t="str">
        <f t="shared" si="173"/>
        <v/>
      </c>
      <c r="S846" s="4" t="str">
        <f>IF(D846="","",COUNTIF($R$2:R846,R846))</f>
        <v/>
      </c>
      <c r="T846" s="5" t="str">
        <f t="shared" si="165"/>
        <v/>
      </c>
      <c r="U846" s="35" t="str">
        <f>IF(AND(S846=4,K846="M",NOT(O846="Unattached")),SUMIF(R$2:R846,R846,L$2:L846),"")</f>
        <v/>
      </c>
      <c r="V846" s="5" t="str">
        <f t="shared" si="166"/>
        <v/>
      </c>
      <c r="W846" s="35" t="str">
        <f>IF(AND(S846=3,K846="F",NOT(O846="Unattached")),SUMIF(R$2:R846,R846,L$2:L846),"")</f>
        <v/>
      </c>
      <c r="X846" s="6" t="str">
        <f t="shared" si="169"/>
        <v/>
      </c>
      <c r="Y846" s="6" t="str">
        <f t="shared" si="174"/>
        <v/>
      </c>
      <c r="Z846" s="33" t="str">
        <f t="shared" si="170"/>
        <v xml:space="preserve"> </v>
      </c>
      <c r="AA846" s="33" t="str">
        <f>IF(K846="M",IF(S846&lt;&gt;4,"",VLOOKUP(CONCATENATE(R846," ",(S846-3)),$Z$2:AD846,5,0)),IF(S846&lt;&gt;3,"",VLOOKUP(CONCATENATE(R846," ",(S846-2)),$Z$2:AD846,5,0)))</f>
        <v/>
      </c>
      <c r="AB846" s="33" t="str">
        <f>IF(K846="M",IF(S846&lt;&gt;4,"",VLOOKUP(CONCATENATE(R846," ",(S846-2)),$Z$2:AD846,5,0)),IF(S846&lt;&gt;3,"",VLOOKUP(CONCATENATE(R846," ",(S846-1)),$Z$2:AD846,5,0)))</f>
        <v/>
      </c>
      <c r="AC846" s="33" t="str">
        <f>IF(K846="M",IF(S846&lt;&gt;4,"",VLOOKUP(CONCATENATE(R846," ",(S846-1)),$Z$2:AD846,5,0)),IF(S846&lt;&gt;3,"",VLOOKUP(CONCATENATE(R846," ",(S846)),$Z$2:AD846,5,0)))</f>
        <v/>
      </c>
      <c r="AD846" s="33" t="str">
        <f t="shared" si="175"/>
        <v/>
      </c>
    </row>
    <row r="847" spans="1:30" x14ac:dyDescent="0.25">
      <c r="A847" s="65" t="str">
        <f t="shared" si="167"/>
        <v/>
      </c>
      <c r="B847" s="65" t="str">
        <f t="shared" si="168"/>
        <v/>
      </c>
      <c r="C847" s="103">
        <v>846</v>
      </c>
      <c r="D847" s="99"/>
      <c r="E847" s="100">
        <f t="shared" si="176"/>
        <v>1</v>
      </c>
      <c r="F847" s="100"/>
      <c r="G847" s="100"/>
      <c r="H847" s="107" t="str">
        <f t="shared" si="171"/>
        <v/>
      </c>
      <c r="I847" s="108" t="str">
        <f>IF(D847="","",VLOOKUP(D847,ENTRANTS!$A$1:$H$1000,2,0))</f>
        <v/>
      </c>
      <c r="J847" s="108" t="str">
        <f>IF(D847="","",VLOOKUP(D847,ENTRANTS!$A$1:$H$1000,3,0))</f>
        <v/>
      </c>
      <c r="K847" s="103" t="str">
        <f>IF(D847="","",LEFT(VLOOKUP(D847,ENTRANTS!$A$1:$H$1000,5,0),1))</f>
        <v/>
      </c>
      <c r="L847" s="103" t="str">
        <f>IF(D847="","",COUNTIF($K$2:K847,K847))</f>
        <v/>
      </c>
      <c r="M847" s="103" t="str">
        <f>IF(D847="","",VLOOKUP(D847,ENTRANTS!$A$1:$H$1000,4,0))</f>
        <v/>
      </c>
      <c r="N847" s="103" t="str">
        <f>IF(D847="","",COUNTIF($M$2:M847,M847))</f>
        <v/>
      </c>
      <c r="O847" s="108" t="str">
        <f>IF(D847="","",VLOOKUP(D847,ENTRANTS!$A$1:$H$1000,6,0))</f>
        <v/>
      </c>
      <c r="P847" s="86" t="str">
        <f t="shared" si="172"/>
        <v/>
      </c>
      <c r="Q847" s="31"/>
      <c r="R847" s="3" t="str">
        <f t="shared" si="173"/>
        <v/>
      </c>
      <c r="S847" s="4" t="str">
        <f>IF(D847="","",COUNTIF($R$2:R847,R847))</f>
        <v/>
      </c>
      <c r="T847" s="5" t="str">
        <f t="shared" si="165"/>
        <v/>
      </c>
      <c r="U847" s="35" t="str">
        <f>IF(AND(S847=4,K847="M",NOT(O847="Unattached")),SUMIF(R$2:R847,R847,L$2:L847),"")</f>
        <v/>
      </c>
      <c r="V847" s="5" t="str">
        <f t="shared" si="166"/>
        <v/>
      </c>
      <c r="W847" s="35" t="str">
        <f>IF(AND(S847=3,K847="F",NOT(O847="Unattached")),SUMIF(R$2:R847,R847,L$2:L847),"")</f>
        <v/>
      </c>
      <c r="X847" s="6" t="str">
        <f t="shared" si="169"/>
        <v/>
      </c>
      <c r="Y847" s="6" t="str">
        <f t="shared" si="174"/>
        <v/>
      </c>
      <c r="Z847" s="33" t="str">
        <f t="shared" si="170"/>
        <v xml:space="preserve"> </v>
      </c>
      <c r="AA847" s="33" t="str">
        <f>IF(K847="M",IF(S847&lt;&gt;4,"",VLOOKUP(CONCATENATE(R847," ",(S847-3)),$Z$2:AD847,5,0)),IF(S847&lt;&gt;3,"",VLOOKUP(CONCATENATE(R847," ",(S847-2)),$Z$2:AD847,5,0)))</f>
        <v/>
      </c>
      <c r="AB847" s="33" t="str">
        <f>IF(K847="M",IF(S847&lt;&gt;4,"",VLOOKUP(CONCATENATE(R847," ",(S847-2)),$Z$2:AD847,5,0)),IF(S847&lt;&gt;3,"",VLOOKUP(CONCATENATE(R847," ",(S847-1)),$Z$2:AD847,5,0)))</f>
        <v/>
      </c>
      <c r="AC847" s="33" t="str">
        <f>IF(K847="M",IF(S847&lt;&gt;4,"",VLOOKUP(CONCATENATE(R847," ",(S847-1)),$Z$2:AD847,5,0)),IF(S847&lt;&gt;3,"",VLOOKUP(CONCATENATE(R847," ",(S847)),$Z$2:AD847,5,0)))</f>
        <v/>
      </c>
      <c r="AD847" s="33" t="str">
        <f t="shared" si="175"/>
        <v/>
      </c>
    </row>
    <row r="848" spans="1:30" x14ac:dyDescent="0.25">
      <c r="A848" s="65" t="str">
        <f t="shared" si="167"/>
        <v/>
      </c>
      <c r="B848" s="65" t="str">
        <f t="shared" si="168"/>
        <v/>
      </c>
      <c r="C848" s="103">
        <v>847</v>
      </c>
      <c r="D848" s="99"/>
      <c r="E848" s="100">
        <f t="shared" si="176"/>
        <v>1</v>
      </c>
      <c r="F848" s="100"/>
      <c r="G848" s="100"/>
      <c r="H848" s="107" t="str">
        <f t="shared" si="171"/>
        <v/>
      </c>
      <c r="I848" s="108" t="str">
        <f>IF(D848="","",VLOOKUP(D848,ENTRANTS!$A$1:$H$1000,2,0))</f>
        <v/>
      </c>
      <c r="J848" s="108" t="str">
        <f>IF(D848="","",VLOOKUP(D848,ENTRANTS!$A$1:$H$1000,3,0))</f>
        <v/>
      </c>
      <c r="K848" s="103" t="str">
        <f>IF(D848="","",LEFT(VLOOKUP(D848,ENTRANTS!$A$1:$H$1000,5,0),1))</f>
        <v/>
      </c>
      <c r="L848" s="103" t="str">
        <f>IF(D848="","",COUNTIF($K$2:K848,K848))</f>
        <v/>
      </c>
      <c r="M848" s="103" t="str">
        <f>IF(D848="","",VLOOKUP(D848,ENTRANTS!$A$1:$H$1000,4,0))</f>
        <v/>
      </c>
      <c r="N848" s="103" t="str">
        <f>IF(D848="","",COUNTIF($M$2:M848,M848))</f>
        <v/>
      </c>
      <c r="O848" s="108" t="str">
        <f>IF(D848="","",VLOOKUP(D848,ENTRANTS!$A$1:$H$1000,6,0))</f>
        <v/>
      </c>
      <c r="P848" s="86" t="str">
        <f t="shared" si="172"/>
        <v/>
      </c>
      <c r="Q848" s="31"/>
      <c r="R848" s="3" t="str">
        <f t="shared" si="173"/>
        <v/>
      </c>
      <c r="S848" s="4" t="str">
        <f>IF(D848="","",COUNTIF($R$2:R848,R848))</f>
        <v/>
      </c>
      <c r="T848" s="5" t="str">
        <f t="shared" si="165"/>
        <v/>
      </c>
      <c r="U848" s="35" t="str">
        <f>IF(AND(S848=4,K848="M",NOT(O848="Unattached")),SUMIF(R$2:R848,R848,L$2:L848),"")</f>
        <v/>
      </c>
      <c r="V848" s="5" t="str">
        <f t="shared" si="166"/>
        <v/>
      </c>
      <c r="W848" s="35" t="str">
        <f>IF(AND(S848=3,K848="F",NOT(O848="Unattached")),SUMIF(R$2:R848,R848,L$2:L848),"")</f>
        <v/>
      </c>
      <c r="X848" s="6" t="str">
        <f t="shared" si="169"/>
        <v/>
      </c>
      <c r="Y848" s="6" t="str">
        <f t="shared" si="174"/>
        <v/>
      </c>
      <c r="Z848" s="33" t="str">
        <f t="shared" si="170"/>
        <v xml:space="preserve"> </v>
      </c>
      <c r="AA848" s="33" t="str">
        <f>IF(K848="M",IF(S848&lt;&gt;4,"",VLOOKUP(CONCATENATE(R848," ",(S848-3)),$Z$2:AD848,5,0)),IF(S848&lt;&gt;3,"",VLOOKUP(CONCATENATE(R848," ",(S848-2)),$Z$2:AD848,5,0)))</f>
        <v/>
      </c>
      <c r="AB848" s="33" t="str">
        <f>IF(K848="M",IF(S848&lt;&gt;4,"",VLOOKUP(CONCATENATE(R848," ",(S848-2)),$Z$2:AD848,5,0)),IF(S848&lt;&gt;3,"",VLOOKUP(CONCATENATE(R848," ",(S848-1)),$Z$2:AD848,5,0)))</f>
        <v/>
      </c>
      <c r="AC848" s="33" t="str">
        <f>IF(K848="M",IF(S848&lt;&gt;4,"",VLOOKUP(CONCATENATE(R848," ",(S848-1)),$Z$2:AD848,5,0)),IF(S848&lt;&gt;3,"",VLOOKUP(CONCATENATE(R848," ",(S848)),$Z$2:AD848,5,0)))</f>
        <v/>
      </c>
      <c r="AD848" s="33" t="str">
        <f t="shared" si="175"/>
        <v/>
      </c>
    </row>
    <row r="849" spans="1:30" x14ac:dyDescent="0.25">
      <c r="A849" s="65" t="str">
        <f t="shared" si="167"/>
        <v/>
      </c>
      <c r="B849" s="65" t="str">
        <f t="shared" si="168"/>
        <v/>
      </c>
      <c r="C849" s="103">
        <v>848</v>
      </c>
      <c r="D849" s="99"/>
      <c r="E849" s="100">
        <f t="shared" si="176"/>
        <v>1</v>
      </c>
      <c r="F849" s="100"/>
      <c r="G849" s="100"/>
      <c r="H849" s="107" t="str">
        <f t="shared" si="171"/>
        <v/>
      </c>
      <c r="I849" s="108" t="str">
        <f>IF(D849="","",VLOOKUP(D849,ENTRANTS!$A$1:$H$1000,2,0))</f>
        <v/>
      </c>
      <c r="J849" s="108" t="str">
        <f>IF(D849="","",VLOOKUP(D849,ENTRANTS!$A$1:$H$1000,3,0))</f>
        <v/>
      </c>
      <c r="K849" s="103" t="str">
        <f>IF(D849="","",LEFT(VLOOKUP(D849,ENTRANTS!$A$1:$H$1000,5,0),1))</f>
        <v/>
      </c>
      <c r="L849" s="103" t="str">
        <f>IF(D849="","",COUNTIF($K$2:K849,K849))</f>
        <v/>
      </c>
      <c r="M849" s="103" t="str">
        <f>IF(D849="","",VLOOKUP(D849,ENTRANTS!$A$1:$H$1000,4,0))</f>
        <v/>
      </c>
      <c r="N849" s="103" t="str">
        <f>IF(D849="","",COUNTIF($M$2:M849,M849))</f>
        <v/>
      </c>
      <c r="O849" s="108" t="str">
        <f>IF(D849="","",VLOOKUP(D849,ENTRANTS!$A$1:$H$1000,6,0))</f>
        <v/>
      </c>
      <c r="P849" s="86" t="str">
        <f t="shared" si="172"/>
        <v/>
      </c>
      <c r="Q849" s="31"/>
      <c r="R849" s="3" t="str">
        <f t="shared" si="173"/>
        <v/>
      </c>
      <c r="S849" s="4" t="str">
        <f>IF(D849="","",COUNTIF($R$2:R849,R849))</f>
        <v/>
      </c>
      <c r="T849" s="5" t="str">
        <f t="shared" si="165"/>
        <v/>
      </c>
      <c r="U849" s="35" t="str">
        <f>IF(AND(S849=4,K849="M",NOT(O849="Unattached")),SUMIF(R$2:R849,R849,L$2:L849),"")</f>
        <v/>
      </c>
      <c r="V849" s="5" t="str">
        <f t="shared" si="166"/>
        <v/>
      </c>
      <c r="W849" s="35" t="str">
        <f>IF(AND(S849=3,K849="F",NOT(O849="Unattached")),SUMIF(R$2:R849,R849,L$2:L849),"")</f>
        <v/>
      </c>
      <c r="X849" s="6" t="str">
        <f t="shared" si="169"/>
        <v/>
      </c>
      <c r="Y849" s="6" t="str">
        <f t="shared" si="174"/>
        <v/>
      </c>
      <c r="Z849" s="33" t="str">
        <f t="shared" si="170"/>
        <v xml:space="preserve"> </v>
      </c>
      <c r="AA849" s="33" t="str">
        <f>IF(K849="M",IF(S849&lt;&gt;4,"",VLOOKUP(CONCATENATE(R849," ",(S849-3)),$Z$2:AD849,5,0)),IF(S849&lt;&gt;3,"",VLOOKUP(CONCATENATE(R849," ",(S849-2)),$Z$2:AD849,5,0)))</f>
        <v/>
      </c>
      <c r="AB849" s="33" t="str">
        <f>IF(K849="M",IF(S849&lt;&gt;4,"",VLOOKUP(CONCATENATE(R849," ",(S849-2)),$Z$2:AD849,5,0)),IF(S849&lt;&gt;3,"",VLOOKUP(CONCATENATE(R849," ",(S849-1)),$Z$2:AD849,5,0)))</f>
        <v/>
      </c>
      <c r="AC849" s="33" t="str">
        <f>IF(K849="M",IF(S849&lt;&gt;4,"",VLOOKUP(CONCATENATE(R849," ",(S849-1)),$Z$2:AD849,5,0)),IF(S849&lt;&gt;3,"",VLOOKUP(CONCATENATE(R849," ",(S849)),$Z$2:AD849,5,0)))</f>
        <v/>
      </c>
      <c r="AD849" s="33" t="str">
        <f t="shared" si="175"/>
        <v/>
      </c>
    </row>
    <row r="850" spans="1:30" x14ac:dyDescent="0.25">
      <c r="A850" s="65" t="str">
        <f t="shared" si="167"/>
        <v/>
      </c>
      <c r="B850" s="65" t="str">
        <f t="shared" si="168"/>
        <v/>
      </c>
      <c r="C850" s="103">
        <v>849</v>
      </c>
      <c r="D850" s="99"/>
      <c r="E850" s="100">
        <f t="shared" si="176"/>
        <v>1</v>
      </c>
      <c r="F850" s="100"/>
      <c r="G850" s="100"/>
      <c r="H850" s="107" t="str">
        <f t="shared" si="171"/>
        <v/>
      </c>
      <c r="I850" s="108" t="str">
        <f>IF(D850="","",VLOOKUP(D850,ENTRANTS!$A$1:$H$1000,2,0))</f>
        <v/>
      </c>
      <c r="J850" s="108" t="str">
        <f>IF(D850="","",VLOOKUP(D850,ENTRANTS!$A$1:$H$1000,3,0))</f>
        <v/>
      </c>
      <c r="K850" s="103" t="str">
        <f>IF(D850="","",LEFT(VLOOKUP(D850,ENTRANTS!$A$1:$H$1000,5,0),1))</f>
        <v/>
      </c>
      <c r="L850" s="103" t="str">
        <f>IF(D850="","",COUNTIF($K$2:K850,K850))</f>
        <v/>
      </c>
      <c r="M850" s="103" t="str">
        <f>IF(D850="","",VLOOKUP(D850,ENTRANTS!$A$1:$H$1000,4,0))</f>
        <v/>
      </c>
      <c r="N850" s="103" t="str">
        <f>IF(D850="","",COUNTIF($M$2:M850,M850))</f>
        <v/>
      </c>
      <c r="O850" s="108" t="str">
        <f>IF(D850="","",VLOOKUP(D850,ENTRANTS!$A$1:$H$1000,6,0))</f>
        <v/>
      </c>
      <c r="P850" s="86" t="str">
        <f t="shared" si="172"/>
        <v/>
      </c>
      <c r="Q850" s="31"/>
      <c r="R850" s="3" t="str">
        <f t="shared" si="173"/>
        <v/>
      </c>
      <c r="S850" s="4" t="str">
        <f>IF(D850="","",COUNTIF($R$2:R850,R850))</f>
        <v/>
      </c>
      <c r="T850" s="5" t="str">
        <f t="shared" si="165"/>
        <v/>
      </c>
      <c r="U850" s="35" t="str">
        <f>IF(AND(S850=4,K850="M",NOT(O850="Unattached")),SUMIF(R$2:R850,R850,L$2:L850),"")</f>
        <v/>
      </c>
      <c r="V850" s="5" t="str">
        <f t="shared" si="166"/>
        <v/>
      </c>
      <c r="W850" s="35" t="str">
        <f>IF(AND(S850=3,K850="F",NOT(O850="Unattached")),SUMIF(R$2:R850,R850,L$2:L850),"")</f>
        <v/>
      </c>
      <c r="X850" s="6" t="str">
        <f t="shared" si="169"/>
        <v/>
      </c>
      <c r="Y850" s="6" t="str">
        <f t="shared" si="174"/>
        <v/>
      </c>
      <c r="Z850" s="33" t="str">
        <f t="shared" si="170"/>
        <v xml:space="preserve"> </v>
      </c>
      <c r="AA850" s="33" t="str">
        <f>IF(K850="M",IF(S850&lt;&gt;4,"",VLOOKUP(CONCATENATE(R850," ",(S850-3)),$Z$2:AD850,5,0)),IF(S850&lt;&gt;3,"",VLOOKUP(CONCATENATE(R850," ",(S850-2)),$Z$2:AD850,5,0)))</f>
        <v/>
      </c>
      <c r="AB850" s="33" t="str">
        <f>IF(K850="M",IF(S850&lt;&gt;4,"",VLOOKUP(CONCATENATE(R850," ",(S850-2)),$Z$2:AD850,5,0)),IF(S850&lt;&gt;3,"",VLOOKUP(CONCATENATE(R850," ",(S850-1)),$Z$2:AD850,5,0)))</f>
        <v/>
      </c>
      <c r="AC850" s="33" t="str">
        <f>IF(K850="M",IF(S850&lt;&gt;4,"",VLOOKUP(CONCATENATE(R850," ",(S850-1)),$Z$2:AD850,5,0)),IF(S850&lt;&gt;3,"",VLOOKUP(CONCATENATE(R850," ",(S850)),$Z$2:AD850,5,0)))</f>
        <v/>
      </c>
      <c r="AD850" s="33" t="str">
        <f t="shared" si="175"/>
        <v/>
      </c>
    </row>
    <row r="851" spans="1:30" x14ac:dyDescent="0.25">
      <c r="A851" s="65" t="str">
        <f t="shared" si="167"/>
        <v/>
      </c>
      <c r="B851" s="65" t="str">
        <f t="shared" si="168"/>
        <v/>
      </c>
      <c r="C851" s="103">
        <v>850</v>
      </c>
      <c r="D851" s="99"/>
      <c r="E851" s="100">
        <f t="shared" si="176"/>
        <v>1</v>
      </c>
      <c r="F851" s="100"/>
      <c r="G851" s="100"/>
      <c r="H851" s="107" t="str">
        <f t="shared" si="171"/>
        <v/>
      </c>
      <c r="I851" s="108" t="str">
        <f>IF(D851="","",VLOOKUP(D851,ENTRANTS!$A$1:$H$1000,2,0))</f>
        <v/>
      </c>
      <c r="J851" s="108" t="str">
        <f>IF(D851="","",VLOOKUP(D851,ENTRANTS!$A$1:$H$1000,3,0))</f>
        <v/>
      </c>
      <c r="K851" s="103" t="str">
        <f>IF(D851="","",LEFT(VLOOKUP(D851,ENTRANTS!$A$1:$H$1000,5,0),1))</f>
        <v/>
      </c>
      <c r="L851" s="103" t="str">
        <f>IF(D851="","",COUNTIF($K$2:K851,K851))</f>
        <v/>
      </c>
      <c r="M851" s="103" t="str">
        <f>IF(D851="","",VLOOKUP(D851,ENTRANTS!$A$1:$H$1000,4,0))</f>
        <v/>
      </c>
      <c r="N851" s="103" t="str">
        <f>IF(D851="","",COUNTIF($M$2:M851,M851))</f>
        <v/>
      </c>
      <c r="O851" s="108" t="str">
        <f>IF(D851="","",VLOOKUP(D851,ENTRANTS!$A$1:$H$1000,6,0))</f>
        <v/>
      </c>
      <c r="P851" s="86" t="str">
        <f t="shared" si="172"/>
        <v/>
      </c>
      <c r="Q851" s="31"/>
      <c r="R851" s="3" t="str">
        <f t="shared" si="173"/>
        <v/>
      </c>
      <c r="S851" s="4" t="str">
        <f>IF(D851="","",COUNTIF($R$2:R851,R851))</f>
        <v/>
      </c>
      <c r="T851" s="5" t="str">
        <f t="shared" si="165"/>
        <v/>
      </c>
      <c r="U851" s="35" t="str">
        <f>IF(AND(S851=4,K851="M",NOT(O851="Unattached")),SUMIF(R$2:R851,R851,L$2:L851),"")</f>
        <v/>
      </c>
      <c r="V851" s="5" t="str">
        <f t="shared" si="166"/>
        <v/>
      </c>
      <c r="W851" s="35" t="str">
        <f>IF(AND(S851=3,K851="F",NOT(O851="Unattached")),SUMIF(R$2:R851,R851,L$2:L851),"")</f>
        <v/>
      </c>
      <c r="X851" s="6" t="str">
        <f t="shared" si="169"/>
        <v/>
      </c>
      <c r="Y851" s="6" t="str">
        <f t="shared" si="174"/>
        <v/>
      </c>
      <c r="Z851" s="33" t="str">
        <f t="shared" si="170"/>
        <v xml:space="preserve"> </v>
      </c>
      <c r="AA851" s="33" t="str">
        <f>IF(K851="M",IF(S851&lt;&gt;4,"",VLOOKUP(CONCATENATE(R851," ",(S851-3)),$Z$2:AD851,5,0)),IF(S851&lt;&gt;3,"",VLOOKUP(CONCATENATE(R851," ",(S851-2)),$Z$2:AD851,5,0)))</f>
        <v/>
      </c>
      <c r="AB851" s="33" t="str">
        <f>IF(K851="M",IF(S851&lt;&gt;4,"",VLOOKUP(CONCATENATE(R851," ",(S851-2)),$Z$2:AD851,5,0)),IF(S851&lt;&gt;3,"",VLOOKUP(CONCATENATE(R851," ",(S851-1)),$Z$2:AD851,5,0)))</f>
        <v/>
      </c>
      <c r="AC851" s="33" t="str">
        <f>IF(K851="M",IF(S851&lt;&gt;4,"",VLOOKUP(CONCATENATE(R851," ",(S851-1)),$Z$2:AD851,5,0)),IF(S851&lt;&gt;3,"",VLOOKUP(CONCATENATE(R851," ",(S851)),$Z$2:AD851,5,0)))</f>
        <v/>
      </c>
      <c r="AD851" s="33" t="str">
        <f t="shared" si="175"/>
        <v/>
      </c>
    </row>
    <row r="852" spans="1:30" x14ac:dyDescent="0.25">
      <c r="A852" s="65" t="str">
        <f t="shared" si="167"/>
        <v/>
      </c>
      <c r="B852" s="65" t="str">
        <f t="shared" si="168"/>
        <v/>
      </c>
      <c r="C852" s="103">
        <v>851</v>
      </c>
      <c r="D852" s="99"/>
      <c r="E852" s="100">
        <f t="shared" si="176"/>
        <v>1</v>
      </c>
      <c r="F852" s="100"/>
      <c r="G852" s="100"/>
      <c r="H852" s="107" t="str">
        <f t="shared" si="171"/>
        <v/>
      </c>
      <c r="I852" s="108" t="str">
        <f>IF(D852="","",VLOOKUP(D852,ENTRANTS!$A$1:$H$1000,2,0))</f>
        <v/>
      </c>
      <c r="J852" s="108" t="str">
        <f>IF(D852="","",VLOOKUP(D852,ENTRANTS!$A$1:$H$1000,3,0))</f>
        <v/>
      </c>
      <c r="K852" s="103" t="str">
        <f>IF(D852="","",LEFT(VLOOKUP(D852,ENTRANTS!$A$1:$H$1000,5,0),1))</f>
        <v/>
      </c>
      <c r="L852" s="103" t="str">
        <f>IF(D852="","",COUNTIF($K$2:K852,K852))</f>
        <v/>
      </c>
      <c r="M852" s="103" t="str">
        <f>IF(D852="","",VLOOKUP(D852,ENTRANTS!$A$1:$H$1000,4,0))</f>
        <v/>
      </c>
      <c r="N852" s="103" t="str">
        <f>IF(D852="","",COUNTIF($M$2:M852,M852))</f>
        <v/>
      </c>
      <c r="O852" s="108" t="str">
        <f>IF(D852="","",VLOOKUP(D852,ENTRANTS!$A$1:$H$1000,6,0))</f>
        <v/>
      </c>
      <c r="P852" s="86" t="str">
        <f t="shared" si="172"/>
        <v/>
      </c>
      <c r="Q852" s="31"/>
      <c r="R852" s="3" t="str">
        <f t="shared" si="173"/>
        <v/>
      </c>
      <c r="S852" s="4" t="str">
        <f>IF(D852="","",COUNTIF($R$2:R852,R852))</f>
        <v/>
      </c>
      <c r="T852" s="5" t="str">
        <f t="shared" si="165"/>
        <v/>
      </c>
      <c r="U852" s="35" t="str">
        <f>IF(AND(S852=4,K852="M",NOT(O852="Unattached")),SUMIF(R$2:R852,R852,L$2:L852),"")</f>
        <v/>
      </c>
      <c r="V852" s="5" t="str">
        <f t="shared" si="166"/>
        <v/>
      </c>
      <c r="W852" s="35" t="str">
        <f>IF(AND(S852=3,K852="F",NOT(O852="Unattached")),SUMIF(R$2:R852,R852,L$2:L852),"")</f>
        <v/>
      </c>
      <c r="X852" s="6" t="str">
        <f t="shared" si="169"/>
        <v/>
      </c>
      <c r="Y852" s="6" t="str">
        <f t="shared" si="174"/>
        <v/>
      </c>
      <c r="Z852" s="33" t="str">
        <f t="shared" si="170"/>
        <v xml:space="preserve"> </v>
      </c>
      <c r="AA852" s="33" t="str">
        <f>IF(K852="M",IF(S852&lt;&gt;4,"",VLOOKUP(CONCATENATE(R852," ",(S852-3)),$Z$2:AD852,5,0)),IF(S852&lt;&gt;3,"",VLOOKUP(CONCATENATE(R852," ",(S852-2)),$Z$2:AD852,5,0)))</f>
        <v/>
      </c>
      <c r="AB852" s="33" t="str">
        <f>IF(K852="M",IF(S852&lt;&gt;4,"",VLOOKUP(CONCATENATE(R852," ",(S852-2)),$Z$2:AD852,5,0)),IF(S852&lt;&gt;3,"",VLOOKUP(CONCATENATE(R852," ",(S852-1)),$Z$2:AD852,5,0)))</f>
        <v/>
      </c>
      <c r="AC852" s="33" t="str">
        <f>IF(K852="M",IF(S852&lt;&gt;4,"",VLOOKUP(CONCATENATE(R852," ",(S852-1)),$Z$2:AD852,5,0)),IF(S852&lt;&gt;3,"",VLOOKUP(CONCATENATE(R852," ",(S852)),$Z$2:AD852,5,0)))</f>
        <v/>
      </c>
      <c r="AD852" s="33" t="str">
        <f t="shared" si="175"/>
        <v/>
      </c>
    </row>
    <row r="853" spans="1:30" x14ac:dyDescent="0.25">
      <c r="A853" s="65" t="str">
        <f t="shared" si="167"/>
        <v/>
      </c>
      <c r="B853" s="65" t="str">
        <f t="shared" si="168"/>
        <v/>
      </c>
      <c r="C853" s="103">
        <v>852</v>
      </c>
      <c r="D853" s="99"/>
      <c r="E853" s="100">
        <f t="shared" si="176"/>
        <v>1</v>
      </c>
      <c r="F853" s="100"/>
      <c r="G853" s="100"/>
      <c r="H853" s="107" t="str">
        <f t="shared" si="171"/>
        <v/>
      </c>
      <c r="I853" s="108" t="str">
        <f>IF(D853="","",VLOOKUP(D853,ENTRANTS!$A$1:$H$1000,2,0))</f>
        <v/>
      </c>
      <c r="J853" s="108" t="str">
        <f>IF(D853="","",VLOOKUP(D853,ENTRANTS!$A$1:$H$1000,3,0))</f>
        <v/>
      </c>
      <c r="K853" s="103" t="str">
        <f>IF(D853="","",LEFT(VLOOKUP(D853,ENTRANTS!$A$1:$H$1000,5,0),1))</f>
        <v/>
      </c>
      <c r="L853" s="103" t="str">
        <f>IF(D853="","",COUNTIF($K$2:K853,K853))</f>
        <v/>
      </c>
      <c r="M853" s="103" t="str">
        <f>IF(D853="","",VLOOKUP(D853,ENTRANTS!$A$1:$H$1000,4,0))</f>
        <v/>
      </c>
      <c r="N853" s="103" t="str">
        <f>IF(D853="","",COUNTIF($M$2:M853,M853))</f>
        <v/>
      </c>
      <c r="O853" s="108" t="str">
        <f>IF(D853="","",VLOOKUP(D853,ENTRANTS!$A$1:$H$1000,6,0))</f>
        <v/>
      </c>
      <c r="P853" s="86" t="str">
        <f t="shared" si="172"/>
        <v/>
      </c>
      <c r="Q853" s="31"/>
      <c r="R853" s="3" t="str">
        <f t="shared" si="173"/>
        <v/>
      </c>
      <c r="S853" s="4" t="str">
        <f>IF(D853="","",COUNTIF($R$2:R853,R853))</f>
        <v/>
      </c>
      <c r="T853" s="5" t="str">
        <f t="shared" si="165"/>
        <v/>
      </c>
      <c r="U853" s="35" t="str">
        <f>IF(AND(S853=4,K853="M",NOT(O853="Unattached")),SUMIF(R$2:R853,R853,L$2:L853),"")</f>
        <v/>
      </c>
      <c r="V853" s="5" t="str">
        <f t="shared" si="166"/>
        <v/>
      </c>
      <c r="W853" s="35" t="str">
        <f>IF(AND(S853=3,K853="F",NOT(O853="Unattached")),SUMIF(R$2:R853,R853,L$2:L853),"")</f>
        <v/>
      </c>
      <c r="X853" s="6" t="str">
        <f t="shared" si="169"/>
        <v/>
      </c>
      <c r="Y853" s="6" t="str">
        <f t="shared" si="174"/>
        <v/>
      </c>
      <c r="Z853" s="33" t="str">
        <f t="shared" si="170"/>
        <v xml:space="preserve"> </v>
      </c>
      <c r="AA853" s="33" t="str">
        <f>IF(K853="M",IF(S853&lt;&gt;4,"",VLOOKUP(CONCATENATE(R853," ",(S853-3)),$Z$2:AD853,5,0)),IF(S853&lt;&gt;3,"",VLOOKUP(CONCATENATE(R853," ",(S853-2)),$Z$2:AD853,5,0)))</f>
        <v/>
      </c>
      <c r="AB853" s="33" t="str">
        <f>IF(K853="M",IF(S853&lt;&gt;4,"",VLOOKUP(CONCATENATE(R853," ",(S853-2)),$Z$2:AD853,5,0)),IF(S853&lt;&gt;3,"",VLOOKUP(CONCATENATE(R853," ",(S853-1)),$Z$2:AD853,5,0)))</f>
        <v/>
      </c>
      <c r="AC853" s="33" t="str">
        <f>IF(K853="M",IF(S853&lt;&gt;4,"",VLOOKUP(CONCATENATE(R853," ",(S853-1)),$Z$2:AD853,5,0)),IF(S853&lt;&gt;3,"",VLOOKUP(CONCATENATE(R853," ",(S853)),$Z$2:AD853,5,0)))</f>
        <v/>
      </c>
      <c r="AD853" s="33" t="str">
        <f t="shared" si="175"/>
        <v/>
      </c>
    </row>
    <row r="854" spans="1:30" x14ac:dyDescent="0.25">
      <c r="A854" s="65" t="str">
        <f t="shared" si="167"/>
        <v/>
      </c>
      <c r="B854" s="65" t="str">
        <f t="shared" si="168"/>
        <v/>
      </c>
      <c r="C854" s="103">
        <v>853</v>
      </c>
      <c r="D854" s="99"/>
      <c r="E854" s="100">
        <f t="shared" si="176"/>
        <v>1</v>
      </c>
      <c r="F854" s="100"/>
      <c r="G854" s="100"/>
      <c r="H854" s="107" t="str">
        <f t="shared" si="171"/>
        <v/>
      </c>
      <c r="I854" s="108" t="str">
        <f>IF(D854="","",VLOOKUP(D854,ENTRANTS!$A$1:$H$1000,2,0))</f>
        <v/>
      </c>
      <c r="J854" s="108" t="str">
        <f>IF(D854="","",VLOOKUP(D854,ENTRANTS!$A$1:$H$1000,3,0))</f>
        <v/>
      </c>
      <c r="K854" s="103" t="str">
        <f>IF(D854="","",LEFT(VLOOKUP(D854,ENTRANTS!$A$1:$H$1000,5,0),1))</f>
        <v/>
      </c>
      <c r="L854" s="103" t="str">
        <f>IF(D854="","",COUNTIF($K$2:K854,K854))</f>
        <v/>
      </c>
      <c r="M854" s="103" t="str">
        <f>IF(D854="","",VLOOKUP(D854,ENTRANTS!$A$1:$H$1000,4,0))</f>
        <v/>
      </c>
      <c r="N854" s="103" t="str">
        <f>IF(D854="","",COUNTIF($M$2:M854,M854))</f>
        <v/>
      </c>
      <c r="O854" s="108" t="str">
        <f>IF(D854="","",VLOOKUP(D854,ENTRANTS!$A$1:$H$1000,6,0))</f>
        <v/>
      </c>
      <c r="P854" s="86" t="str">
        <f t="shared" si="172"/>
        <v/>
      </c>
      <c r="Q854" s="31"/>
      <c r="R854" s="3" t="str">
        <f t="shared" si="173"/>
        <v/>
      </c>
      <c r="S854" s="4" t="str">
        <f>IF(D854="","",COUNTIF($R$2:R854,R854))</f>
        <v/>
      </c>
      <c r="T854" s="5" t="str">
        <f t="shared" ref="T854:T917" si="177">IF(U854="","",RANK(U854,$U$2:$U$1000,1))</f>
        <v/>
      </c>
      <c r="U854" s="35" t="str">
        <f>IF(AND(S854=4,K854="M",NOT(O854="Unattached")),SUMIF(R$2:R854,R854,L$2:L854),"")</f>
        <v/>
      </c>
      <c r="V854" s="5" t="str">
        <f t="shared" ref="V854:V917" si="178">IF(W854="","",RANK(W854,$W$2:$W$1000,1))</f>
        <v/>
      </c>
      <c r="W854" s="35" t="str">
        <f>IF(AND(S854=3,K854="F",NOT(O854="Unattached")),SUMIF(R$2:R854,R854,L$2:L854),"")</f>
        <v/>
      </c>
      <c r="X854" s="6" t="str">
        <f t="shared" si="169"/>
        <v/>
      </c>
      <c r="Y854" s="6" t="str">
        <f t="shared" si="174"/>
        <v/>
      </c>
      <c r="Z854" s="33" t="str">
        <f t="shared" si="170"/>
        <v xml:space="preserve"> </v>
      </c>
      <c r="AA854" s="33" t="str">
        <f>IF(K854="M",IF(S854&lt;&gt;4,"",VLOOKUP(CONCATENATE(R854," ",(S854-3)),$Z$2:AD854,5,0)),IF(S854&lt;&gt;3,"",VLOOKUP(CONCATENATE(R854," ",(S854-2)),$Z$2:AD854,5,0)))</f>
        <v/>
      </c>
      <c r="AB854" s="33" t="str">
        <f>IF(K854="M",IF(S854&lt;&gt;4,"",VLOOKUP(CONCATENATE(R854," ",(S854-2)),$Z$2:AD854,5,0)),IF(S854&lt;&gt;3,"",VLOOKUP(CONCATENATE(R854," ",(S854-1)),$Z$2:AD854,5,0)))</f>
        <v/>
      </c>
      <c r="AC854" s="33" t="str">
        <f>IF(K854="M",IF(S854&lt;&gt;4,"",VLOOKUP(CONCATENATE(R854," ",(S854-1)),$Z$2:AD854,5,0)),IF(S854&lt;&gt;3,"",VLOOKUP(CONCATENATE(R854," ",(S854)),$Z$2:AD854,5,0)))</f>
        <v/>
      </c>
      <c r="AD854" s="33" t="str">
        <f t="shared" si="175"/>
        <v/>
      </c>
    </row>
    <row r="855" spans="1:30" x14ac:dyDescent="0.25">
      <c r="A855" s="65" t="str">
        <f t="shared" si="167"/>
        <v/>
      </c>
      <c r="B855" s="65" t="str">
        <f t="shared" si="168"/>
        <v/>
      </c>
      <c r="C855" s="103">
        <v>854</v>
      </c>
      <c r="D855" s="99"/>
      <c r="E855" s="100">
        <f t="shared" si="176"/>
        <v>1</v>
      </c>
      <c r="F855" s="100"/>
      <c r="G855" s="100"/>
      <c r="H855" s="107" t="str">
        <f t="shared" si="171"/>
        <v/>
      </c>
      <c r="I855" s="108" t="str">
        <f>IF(D855="","",VLOOKUP(D855,ENTRANTS!$A$1:$H$1000,2,0))</f>
        <v/>
      </c>
      <c r="J855" s="108" t="str">
        <f>IF(D855="","",VLOOKUP(D855,ENTRANTS!$A$1:$H$1000,3,0))</f>
        <v/>
      </c>
      <c r="K855" s="103" t="str">
        <f>IF(D855="","",LEFT(VLOOKUP(D855,ENTRANTS!$A$1:$H$1000,5,0),1))</f>
        <v/>
      </c>
      <c r="L855" s="103" t="str">
        <f>IF(D855="","",COUNTIF($K$2:K855,K855))</f>
        <v/>
      </c>
      <c r="M855" s="103" t="str">
        <f>IF(D855="","",VLOOKUP(D855,ENTRANTS!$A$1:$H$1000,4,0))</f>
        <v/>
      </c>
      <c r="N855" s="103" t="str">
        <f>IF(D855="","",COUNTIF($M$2:M855,M855))</f>
        <v/>
      </c>
      <c r="O855" s="108" t="str">
        <f>IF(D855="","",VLOOKUP(D855,ENTRANTS!$A$1:$H$1000,6,0))</f>
        <v/>
      </c>
      <c r="P855" s="86" t="str">
        <f t="shared" si="172"/>
        <v/>
      </c>
      <c r="Q855" s="31"/>
      <c r="R855" s="3" t="str">
        <f t="shared" si="173"/>
        <v/>
      </c>
      <c r="S855" s="4" t="str">
        <f>IF(D855="","",COUNTIF($R$2:R855,R855))</f>
        <v/>
      </c>
      <c r="T855" s="5" t="str">
        <f t="shared" si="177"/>
        <v/>
      </c>
      <c r="U855" s="35" t="str">
        <f>IF(AND(S855=4,K855="M",NOT(O855="Unattached")),SUMIF(R$2:R855,R855,L$2:L855),"")</f>
        <v/>
      </c>
      <c r="V855" s="5" t="str">
        <f t="shared" si="178"/>
        <v/>
      </c>
      <c r="W855" s="35" t="str">
        <f>IF(AND(S855=3,K855="F",NOT(O855="Unattached")),SUMIF(R$2:R855,R855,L$2:L855),"")</f>
        <v/>
      </c>
      <c r="X855" s="6" t="str">
        <f t="shared" si="169"/>
        <v/>
      </c>
      <c r="Y855" s="6" t="str">
        <f t="shared" si="174"/>
        <v/>
      </c>
      <c r="Z855" s="33" t="str">
        <f t="shared" si="170"/>
        <v xml:space="preserve"> </v>
      </c>
      <c r="AA855" s="33" t="str">
        <f>IF(K855="M",IF(S855&lt;&gt;4,"",VLOOKUP(CONCATENATE(R855," ",(S855-3)),$Z$2:AD855,5,0)),IF(S855&lt;&gt;3,"",VLOOKUP(CONCATENATE(R855," ",(S855-2)),$Z$2:AD855,5,0)))</f>
        <v/>
      </c>
      <c r="AB855" s="33" t="str">
        <f>IF(K855="M",IF(S855&lt;&gt;4,"",VLOOKUP(CONCATENATE(R855," ",(S855-2)),$Z$2:AD855,5,0)),IF(S855&lt;&gt;3,"",VLOOKUP(CONCATENATE(R855," ",(S855-1)),$Z$2:AD855,5,0)))</f>
        <v/>
      </c>
      <c r="AC855" s="33" t="str">
        <f>IF(K855="M",IF(S855&lt;&gt;4,"",VLOOKUP(CONCATENATE(R855," ",(S855-1)),$Z$2:AD855,5,0)),IF(S855&lt;&gt;3,"",VLOOKUP(CONCATENATE(R855," ",(S855)),$Z$2:AD855,5,0)))</f>
        <v/>
      </c>
      <c r="AD855" s="33" t="str">
        <f t="shared" si="175"/>
        <v/>
      </c>
    </row>
    <row r="856" spans="1:30" x14ac:dyDescent="0.25">
      <c r="A856" s="65" t="str">
        <f t="shared" si="167"/>
        <v/>
      </c>
      <c r="B856" s="65" t="str">
        <f t="shared" si="168"/>
        <v/>
      </c>
      <c r="C856" s="103">
        <v>855</v>
      </c>
      <c r="D856" s="99"/>
      <c r="E856" s="100">
        <f t="shared" si="176"/>
        <v>1</v>
      </c>
      <c r="F856" s="100"/>
      <c r="G856" s="100"/>
      <c r="H856" s="107" t="str">
        <f t="shared" si="171"/>
        <v/>
      </c>
      <c r="I856" s="108" t="str">
        <f>IF(D856="","",VLOOKUP(D856,ENTRANTS!$A$1:$H$1000,2,0))</f>
        <v/>
      </c>
      <c r="J856" s="108" t="str">
        <f>IF(D856="","",VLOOKUP(D856,ENTRANTS!$A$1:$H$1000,3,0))</f>
        <v/>
      </c>
      <c r="K856" s="103" t="str">
        <f>IF(D856="","",LEFT(VLOOKUP(D856,ENTRANTS!$A$1:$H$1000,5,0),1))</f>
        <v/>
      </c>
      <c r="L856" s="103" t="str">
        <f>IF(D856="","",COUNTIF($K$2:K856,K856))</f>
        <v/>
      </c>
      <c r="M856" s="103" t="str">
        <f>IF(D856="","",VLOOKUP(D856,ENTRANTS!$A$1:$H$1000,4,0))</f>
        <v/>
      </c>
      <c r="N856" s="103" t="str">
        <f>IF(D856="","",COUNTIF($M$2:M856,M856))</f>
        <v/>
      </c>
      <c r="O856" s="108" t="str">
        <f>IF(D856="","",VLOOKUP(D856,ENTRANTS!$A$1:$H$1000,6,0))</f>
        <v/>
      </c>
      <c r="P856" s="86" t="str">
        <f t="shared" si="172"/>
        <v/>
      </c>
      <c r="Q856" s="31"/>
      <c r="R856" s="3" t="str">
        <f t="shared" si="173"/>
        <v/>
      </c>
      <c r="S856" s="4" t="str">
        <f>IF(D856="","",COUNTIF($R$2:R856,R856))</f>
        <v/>
      </c>
      <c r="T856" s="5" t="str">
        <f t="shared" si="177"/>
        <v/>
      </c>
      <c r="U856" s="35" t="str">
        <f>IF(AND(S856=4,K856="M",NOT(O856="Unattached")),SUMIF(R$2:R856,R856,L$2:L856),"")</f>
        <v/>
      </c>
      <c r="V856" s="5" t="str">
        <f t="shared" si="178"/>
        <v/>
      </c>
      <c r="W856" s="35" t="str">
        <f>IF(AND(S856=3,K856="F",NOT(O856="Unattached")),SUMIF(R$2:R856,R856,L$2:L856),"")</f>
        <v/>
      </c>
      <c r="X856" s="6" t="str">
        <f t="shared" si="169"/>
        <v/>
      </c>
      <c r="Y856" s="6" t="str">
        <f t="shared" si="174"/>
        <v/>
      </c>
      <c r="Z856" s="33" t="str">
        <f t="shared" si="170"/>
        <v xml:space="preserve"> </v>
      </c>
      <c r="AA856" s="33" t="str">
        <f>IF(K856="M",IF(S856&lt;&gt;4,"",VLOOKUP(CONCATENATE(R856," ",(S856-3)),$Z$2:AD856,5,0)),IF(S856&lt;&gt;3,"",VLOOKUP(CONCATENATE(R856," ",(S856-2)),$Z$2:AD856,5,0)))</f>
        <v/>
      </c>
      <c r="AB856" s="33" t="str">
        <f>IF(K856="M",IF(S856&lt;&gt;4,"",VLOOKUP(CONCATENATE(R856," ",(S856-2)),$Z$2:AD856,5,0)),IF(S856&lt;&gt;3,"",VLOOKUP(CONCATENATE(R856," ",(S856-1)),$Z$2:AD856,5,0)))</f>
        <v/>
      </c>
      <c r="AC856" s="33" t="str">
        <f>IF(K856="M",IF(S856&lt;&gt;4,"",VLOOKUP(CONCATENATE(R856," ",(S856-1)),$Z$2:AD856,5,0)),IF(S856&lt;&gt;3,"",VLOOKUP(CONCATENATE(R856," ",(S856)),$Z$2:AD856,5,0)))</f>
        <v/>
      </c>
      <c r="AD856" s="33" t="str">
        <f t="shared" si="175"/>
        <v/>
      </c>
    </row>
    <row r="857" spans="1:30" x14ac:dyDescent="0.25">
      <c r="A857" s="65" t="str">
        <f t="shared" si="167"/>
        <v/>
      </c>
      <c r="B857" s="65" t="str">
        <f t="shared" si="168"/>
        <v/>
      </c>
      <c r="C857" s="103">
        <v>856</v>
      </c>
      <c r="D857" s="99"/>
      <c r="E857" s="100">
        <f t="shared" si="176"/>
        <v>1</v>
      </c>
      <c r="F857" s="100"/>
      <c r="G857" s="100"/>
      <c r="H857" s="107" t="str">
        <f t="shared" si="171"/>
        <v/>
      </c>
      <c r="I857" s="108" t="str">
        <f>IF(D857="","",VLOOKUP(D857,ENTRANTS!$A$1:$H$1000,2,0))</f>
        <v/>
      </c>
      <c r="J857" s="108" t="str">
        <f>IF(D857="","",VLOOKUP(D857,ENTRANTS!$A$1:$H$1000,3,0))</f>
        <v/>
      </c>
      <c r="K857" s="103" t="str">
        <f>IF(D857="","",LEFT(VLOOKUP(D857,ENTRANTS!$A$1:$H$1000,5,0),1))</f>
        <v/>
      </c>
      <c r="L857" s="103" t="str">
        <f>IF(D857="","",COUNTIF($K$2:K857,K857))</f>
        <v/>
      </c>
      <c r="M857" s="103" t="str">
        <f>IF(D857="","",VLOOKUP(D857,ENTRANTS!$A$1:$H$1000,4,0))</f>
        <v/>
      </c>
      <c r="N857" s="103" t="str">
        <f>IF(D857="","",COUNTIF($M$2:M857,M857))</f>
        <v/>
      </c>
      <c r="O857" s="108" t="str">
        <f>IF(D857="","",VLOOKUP(D857,ENTRANTS!$A$1:$H$1000,6,0))</f>
        <v/>
      </c>
      <c r="P857" s="86" t="str">
        <f t="shared" si="172"/>
        <v/>
      </c>
      <c r="Q857" s="31"/>
      <c r="R857" s="3" t="str">
        <f t="shared" si="173"/>
        <v/>
      </c>
      <c r="S857" s="4" t="str">
        <f>IF(D857="","",COUNTIF($R$2:R857,R857))</f>
        <v/>
      </c>
      <c r="T857" s="5" t="str">
        <f t="shared" si="177"/>
        <v/>
      </c>
      <c r="U857" s="35" t="str">
        <f>IF(AND(S857=4,K857="M",NOT(O857="Unattached")),SUMIF(R$2:R857,R857,L$2:L857),"")</f>
        <v/>
      </c>
      <c r="V857" s="5" t="str">
        <f t="shared" si="178"/>
        <v/>
      </c>
      <c r="W857" s="35" t="str">
        <f>IF(AND(S857=3,K857="F",NOT(O857="Unattached")),SUMIF(R$2:R857,R857,L$2:L857),"")</f>
        <v/>
      </c>
      <c r="X857" s="6" t="str">
        <f t="shared" si="169"/>
        <v/>
      </c>
      <c r="Y857" s="6" t="str">
        <f t="shared" si="174"/>
        <v/>
      </c>
      <c r="Z857" s="33" t="str">
        <f t="shared" si="170"/>
        <v xml:space="preserve"> </v>
      </c>
      <c r="AA857" s="33" t="str">
        <f>IF(K857="M",IF(S857&lt;&gt;4,"",VLOOKUP(CONCATENATE(R857," ",(S857-3)),$Z$2:AD857,5,0)),IF(S857&lt;&gt;3,"",VLOOKUP(CONCATENATE(R857," ",(S857-2)),$Z$2:AD857,5,0)))</f>
        <v/>
      </c>
      <c r="AB857" s="33" t="str">
        <f>IF(K857="M",IF(S857&lt;&gt;4,"",VLOOKUP(CONCATENATE(R857," ",(S857-2)),$Z$2:AD857,5,0)),IF(S857&lt;&gt;3,"",VLOOKUP(CONCATENATE(R857," ",(S857-1)),$Z$2:AD857,5,0)))</f>
        <v/>
      </c>
      <c r="AC857" s="33" t="str">
        <f>IF(K857="M",IF(S857&lt;&gt;4,"",VLOOKUP(CONCATENATE(R857," ",(S857-1)),$Z$2:AD857,5,0)),IF(S857&lt;&gt;3,"",VLOOKUP(CONCATENATE(R857," ",(S857)),$Z$2:AD857,5,0)))</f>
        <v/>
      </c>
      <c r="AD857" s="33" t="str">
        <f t="shared" si="175"/>
        <v/>
      </c>
    </row>
    <row r="858" spans="1:30" x14ac:dyDescent="0.25">
      <c r="A858" s="65" t="str">
        <f t="shared" si="167"/>
        <v/>
      </c>
      <c r="B858" s="65" t="str">
        <f t="shared" si="168"/>
        <v/>
      </c>
      <c r="C858" s="103">
        <v>857</v>
      </c>
      <c r="D858" s="99"/>
      <c r="E858" s="100">
        <f t="shared" si="176"/>
        <v>1</v>
      </c>
      <c r="F858" s="100"/>
      <c r="G858" s="100"/>
      <c r="H858" s="107" t="str">
        <f t="shared" si="171"/>
        <v/>
      </c>
      <c r="I858" s="108" t="str">
        <f>IF(D858="","",VLOOKUP(D858,ENTRANTS!$A$1:$H$1000,2,0))</f>
        <v/>
      </c>
      <c r="J858" s="108" t="str">
        <f>IF(D858="","",VLOOKUP(D858,ENTRANTS!$A$1:$H$1000,3,0))</f>
        <v/>
      </c>
      <c r="K858" s="103" t="str">
        <f>IF(D858="","",LEFT(VLOOKUP(D858,ENTRANTS!$A$1:$H$1000,5,0),1))</f>
        <v/>
      </c>
      <c r="L858" s="103" t="str">
        <f>IF(D858="","",COUNTIF($K$2:K858,K858))</f>
        <v/>
      </c>
      <c r="M858" s="103" t="str">
        <f>IF(D858="","",VLOOKUP(D858,ENTRANTS!$A$1:$H$1000,4,0))</f>
        <v/>
      </c>
      <c r="N858" s="103" t="str">
        <f>IF(D858="","",COUNTIF($M$2:M858,M858))</f>
        <v/>
      </c>
      <c r="O858" s="108" t="str">
        <f>IF(D858="","",VLOOKUP(D858,ENTRANTS!$A$1:$H$1000,6,0))</f>
        <v/>
      </c>
      <c r="P858" s="86" t="str">
        <f t="shared" si="172"/>
        <v/>
      </c>
      <c r="Q858" s="31"/>
      <c r="R858" s="3" t="str">
        <f t="shared" si="173"/>
        <v/>
      </c>
      <c r="S858" s="4" t="str">
        <f>IF(D858="","",COUNTIF($R$2:R858,R858))</f>
        <v/>
      </c>
      <c r="T858" s="5" t="str">
        <f t="shared" si="177"/>
        <v/>
      </c>
      <c r="U858" s="35" t="str">
        <f>IF(AND(S858=4,K858="M",NOT(O858="Unattached")),SUMIF(R$2:R858,R858,L$2:L858),"")</f>
        <v/>
      </c>
      <c r="V858" s="5" t="str">
        <f t="shared" si="178"/>
        <v/>
      </c>
      <c r="W858" s="35" t="str">
        <f>IF(AND(S858=3,K858="F",NOT(O858="Unattached")),SUMIF(R$2:R858,R858,L$2:L858),"")</f>
        <v/>
      </c>
      <c r="X858" s="6" t="str">
        <f t="shared" si="169"/>
        <v/>
      </c>
      <c r="Y858" s="6" t="str">
        <f t="shared" si="174"/>
        <v/>
      </c>
      <c r="Z858" s="33" t="str">
        <f t="shared" si="170"/>
        <v xml:space="preserve"> </v>
      </c>
      <c r="AA858" s="33" t="str">
        <f>IF(K858="M",IF(S858&lt;&gt;4,"",VLOOKUP(CONCATENATE(R858," ",(S858-3)),$Z$2:AD858,5,0)),IF(S858&lt;&gt;3,"",VLOOKUP(CONCATENATE(R858," ",(S858-2)),$Z$2:AD858,5,0)))</f>
        <v/>
      </c>
      <c r="AB858" s="33" t="str">
        <f>IF(K858="M",IF(S858&lt;&gt;4,"",VLOOKUP(CONCATENATE(R858," ",(S858-2)),$Z$2:AD858,5,0)),IF(S858&lt;&gt;3,"",VLOOKUP(CONCATENATE(R858," ",(S858-1)),$Z$2:AD858,5,0)))</f>
        <v/>
      </c>
      <c r="AC858" s="33" t="str">
        <f>IF(K858="M",IF(S858&lt;&gt;4,"",VLOOKUP(CONCATENATE(R858," ",(S858-1)),$Z$2:AD858,5,0)),IF(S858&lt;&gt;3,"",VLOOKUP(CONCATENATE(R858," ",(S858)),$Z$2:AD858,5,0)))</f>
        <v/>
      </c>
      <c r="AD858" s="33" t="str">
        <f t="shared" si="175"/>
        <v/>
      </c>
    </row>
    <row r="859" spans="1:30" x14ac:dyDescent="0.25">
      <c r="A859" s="65" t="str">
        <f t="shared" si="167"/>
        <v/>
      </c>
      <c r="B859" s="65" t="str">
        <f t="shared" si="168"/>
        <v/>
      </c>
      <c r="C859" s="103">
        <v>858</v>
      </c>
      <c r="D859" s="99"/>
      <c r="E859" s="100">
        <f t="shared" si="176"/>
        <v>1</v>
      </c>
      <c r="F859" s="100"/>
      <c r="G859" s="100"/>
      <c r="H859" s="107" t="str">
        <f t="shared" si="171"/>
        <v/>
      </c>
      <c r="I859" s="108" t="str">
        <f>IF(D859="","",VLOOKUP(D859,ENTRANTS!$A$1:$H$1000,2,0))</f>
        <v/>
      </c>
      <c r="J859" s="108" t="str">
        <f>IF(D859="","",VLOOKUP(D859,ENTRANTS!$A$1:$H$1000,3,0))</f>
        <v/>
      </c>
      <c r="K859" s="103" t="str">
        <f>IF(D859="","",LEFT(VLOOKUP(D859,ENTRANTS!$A$1:$H$1000,5,0),1))</f>
        <v/>
      </c>
      <c r="L859" s="103" t="str">
        <f>IF(D859="","",COUNTIF($K$2:K859,K859))</f>
        <v/>
      </c>
      <c r="M859" s="103" t="str">
        <f>IF(D859="","",VLOOKUP(D859,ENTRANTS!$A$1:$H$1000,4,0))</f>
        <v/>
      </c>
      <c r="N859" s="103" t="str">
        <f>IF(D859="","",COUNTIF($M$2:M859,M859))</f>
        <v/>
      </c>
      <c r="O859" s="108" t="str">
        <f>IF(D859="","",VLOOKUP(D859,ENTRANTS!$A$1:$H$1000,6,0))</f>
        <v/>
      </c>
      <c r="P859" s="86" t="str">
        <f t="shared" si="172"/>
        <v/>
      </c>
      <c r="Q859" s="31"/>
      <c r="R859" s="3" t="str">
        <f t="shared" si="173"/>
        <v/>
      </c>
      <c r="S859" s="4" t="str">
        <f>IF(D859="","",COUNTIF($R$2:R859,R859))</f>
        <v/>
      </c>
      <c r="T859" s="5" t="str">
        <f t="shared" si="177"/>
        <v/>
      </c>
      <c r="U859" s="35" t="str">
        <f>IF(AND(S859=4,K859="M",NOT(O859="Unattached")),SUMIF(R$2:R859,R859,L$2:L859),"")</f>
        <v/>
      </c>
      <c r="V859" s="5" t="str">
        <f t="shared" si="178"/>
        <v/>
      </c>
      <c r="W859" s="35" t="str">
        <f>IF(AND(S859=3,K859="F",NOT(O859="Unattached")),SUMIF(R$2:R859,R859,L$2:L859),"")</f>
        <v/>
      </c>
      <c r="X859" s="6" t="str">
        <f t="shared" si="169"/>
        <v/>
      </c>
      <c r="Y859" s="6" t="str">
        <f t="shared" si="174"/>
        <v/>
      </c>
      <c r="Z859" s="33" t="str">
        <f t="shared" si="170"/>
        <v xml:space="preserve"> </v>
      </c>
      <c r="AA859" s="33" t="str">
        <f>IF(K859="M",IF(S859&lt;&gt;4,"",VLOOKUP(CONCATENATE(R859," ",(S859-3)),$Z$2:AD859,5,0)),IF(S859&lt;&gt;3,"",VLOOKUP(CONCATENATE(R859," ",(S859-2)),$Z$2:AD859,5,0)))</f>
        <v/>
      </c>
      <c r="AB859" s="33" t="str">
        <f>IF(K859="M",IF(S859&lt;&gt;4,"",VLOOKUP(CONCATENATE(R859," ",(S859-2)),$Z$2:AD859,5,0)),IF(S859&lt;&gt;3,"",VLOOKUP(CONCATENATE(R859," ",(S859-1)),$Z$2:AD859,5,0)))</f>
        <v/>
      </c>
      <c r="AC859" s="33" t="str">
        <f>IF(K859="M",IF(S859&lt;&gt;4,"",VLOOKUP(CONCATENATE(R859," ",(S859-1)),$Z$2:AD859,5,0)),IF(S859&lt;&gt;3,"",VLOOKUP(CONCATENATE(R859," ",(S859)),$Z$2:AD859,5,0)))</f>
        <v/>
      </c>
      <c r="AD859" s="33" t="str">
        <f t="shared" si="175"/>
        <v/>
      </c>
    </row>
    <row r="860" spans="1:30" x14ac:dyDescent="0.25">
      <c r="A860" s="65" t="str">
        <f t="shared" si="167"/>
        <v/>
      </c>
      <c r="B860" s="65" t="str">
        <f t="shared" si="168"/>
        <v/>
      </c>
      <c r="C860" s="103">
        <v>859</v>
      </c>
      <c r="D860" s="99"/>
      <c r="E860" s="100">
        <f t="shared" si="176"/>
        <v>1</v>
      </c>
      <c r="F860" s="100"/>
      <c r="G860" s="100"/>
      <c r="H860" s="107" t="str">
        <f t="shared" si="171"/>
        <v/>
      </c>
      <c r="I860" s="108" t="str">
        <f>IF(D860="","",VLOOKUP(D860,ENTRANTS!$A$1:$H$1000,2,0))</f>
        <v/>
      </c>
      <c r="J860" s="108" t="str">
        <f>IF(D860="","",VLOOKUP(D860,ENTRANTS!$A$1:$H$1000,3,0))</f>
        <v/>
      </c>
      <c r="K860" s="103" t="str">
        <f>IF(D860="","",LEFT(VLOOKUP(D860,ENTRANTS!$A$1:$H$1000,5,0),1))</f>
        <v/>
      </c>
      <c r="L860" s="103" t="str">
        <f>IF(D860="","",COUNTIF($K$2:K860,K860))</f>
        <v/>
      </c>
      <c r="M860" s="103" t="str">
        <f>IF(D860="","",VLOOKUP(D860,ENTRANTS!$A$1:$H$1000,4,0))</f>
        <v/>
      </c>
      <c r="N860" s="103" t="str">
        <f>IF(D860="","",COUNTIF($M$2:M860,M860))</f>
        <v/>
      </c>
      <c r="O860" s="108" t="str">
        <f>IF(D860="","",VLOOKUP(D860,ENTRANTS!$A$1:$H$1000,6,0))</f>
        <v/>
      </c>
      <c r="P860" s="86" t="str">
        <f t="shared" si="172"/>
        <v/>
      </c>
      <c r="Q860" s="31"/>
      <c r="R860" s="3" t="str">
        <f t="shared" si="173"/>
        <v/>
      </c>
      <c r="S860" s="4" t="str">
        <f>IF(D860="","",COUNTIF($R$2:R860,R860))</f>
        <v/>
      </c>
      <c r="T860" s="5" t="str">
        <f t="shared" si="177"/>
        <v/>
      </c>
      <c r="U860" s="35" t="str">
        <f>IF(AND(S860=4,K860="M",NOT(O860="Unattached")),SUMIF(R$2:R860,R860,L$2:L860),"")</f>
        <v/>
      </c>
      <c r="V860" s="5" t="str">
        <f t="shared" si="178"/>
        <v/>
      </c>
      <c r="W860" s="35" t="str">
        <f>IF(AND(S860=3,K860="F",NOT(O860="Unattached")),SUMIF(R$2:R860,R860,L$2:L860),"")</f>
        <v/>
      </c>
      <c r="X860" s="6" t="str">
        <f t="shared" si="169"/>
        <v/>
      </c>
      <c r="Y860" s="6" t="str">
        <f t="shared" si="174"/>
        <v/>
      </c>
      <c r="Z860" s="33" t="str">
        <f t="shared" si="170"/>
        <v xml:space="preserve"> </v>
      </c>
      <c r="AA860" s="33" t="str">
        <f>IF(K860="M",IF(S860&lt;&gt;4,"",VLOOKUP(CONCATENATE(R860," ",(S860-3)),$Z$2:AD860,5,0)),IF(S860&lt;&gt;3,"",VLOOKUP(CONCATENATE(R860," ",(S860-2)),$Z$2:AD860,5,0)))</f>
        <v/>
      </c>
      <c r="AB860" s="33" t="str">
        <f>IF(K860="M",IF(S860&lt;&gt;4,"",VLOOKUP(CONCATENATE(R860," ",(S860-2)),$Z$2:AD860,5,0)),IF(S860&lt;&gt;3,"",VLOOKUP(CONCATENATE(R860," ",(S860-1)),$Z$2:AD860,5,0)))</f>
        <v/>
      </c>
      <c r="AC860" s="33" t="str">
        <f>IF(K860="M",IF(S860&lt;&gt;4,"",VLOOKUP(CONCATENATE(R860," ",(S860-1)),$Z$2:AD860,5,0)),IF(S860&lt;&gt;3,"",VLOOKUP(CONCATENATE(R860," ",(S860)),$Z$2:AD860,5,0)))</f>
        <v/>
      </c>
      <c r="AD860" s="33" t="str">
        <f t="shared" si="175"/>
        <v/>
      </c>
    </row>
    <row r="861" spans="1:30" x14ac:dyDescent="0.25">
      <c r="A861" s="65" t="str">
        <f t="shared" si="167"/>
        <v/>
      </c>
      <c r="B861" s="65" t="str">
        <f t="shared" si="168"/>
        <v/>
      </c>
      <c r="C861" s="103">
        <v>860</v>
      </c>
      <c r="D861" s="99"/>
      <c r="E861" s="100">
        <f t="shared" si="176"/>
        <v>1</v>
      </c>
      <c r="F861" s="100"/>
      <c r="G861" s="100"/>
      <c r="H861" s="107" t="str">
        <f t="shared" si="171"/>
        <v/>
      </c>
      <c r="I861" s="108" t="str">
        <f>IF(D861="","",VLOOKUP(D861,ENTRANTS!$A$1:$H$1000,2,0))</f>
        <v/>
      </c>
      <c r="J861" s="108" t="str">
        <f>IF(D861="","",VLOOKUP(D861,ENTRANTS!$A$1:$H$1000,3,0))</f>
        <v/>
      </c>
      <c r="K861" s="103" t="str">
        <f>IF(D861="","",LEFT(VLOOKUP(D861,ENTRANTS!$A$1:$H$1000,5,0),1))</f>
        <v/>
      </c>
      <c r="L861" s="103" t="str">
        <f>IF(D861="","",COUNTIF($K$2:K861,K861))</f>
        <v/>
      </c>
      <c r="M861" s="103" t="str">
        <f>IF(D861="","",VLOOKUP(D861,ENTRANTS!$A$1:$H$1000,4,0))</f>
        <v/>
      </c>
      <c r="N861" s="103" t="str">
        <f>IF(D861="","",COUNTIF($M$2:M861,M861))</f>
        <v/>
      </c>
      <c r="O861" s="108" t="str">
        <f>IF(D861="","",VLOOKUP(D861,ENTRANTS!$A$1:$H$1000,6,0))</f>
        <v/>
      </c>
      <c r="P861" s="86" t="str">
        <f t="shared" si="172"/>
        <v/>
      </c>
      <c r="Q861" s="31"/>
      <c r="R861" s="3" t="str">
        <f t="shared" si="173"/>
        <v/>
      </c>
      <c r="S861" s="4" t="str">
        <f>IF(D861="","",COUNTIF($R$2:R861,R861))</f>
        <v/>
      </c>
      <c r="T861" s="5" t="str">
        <f t="shared" si="177"/>
        <v/>
      </c>
      <c r="U861" s="35" t="str">
        <f>IF(AND(S861=4,K861="M",NOT(O861="Unattached")),SUMIF(R$2:R861,R861,L$2:L861),"")</f>
        <v/>
      </c>
      <c r="V861" s="5" t="str">
        <f t="shared" si="178"/>
        <v/>
      </c>
      <c r="W861" s="35" t="str">
        <f>IF(AND(S861=3,K861="F",NOT(O861="Unattached")),SUMIF(R$2:R861,R861,L$2:L861),"")</f>
        <v/>
      </c>
      <c r="X861" s="6" t="str">
        <f t="shared" si="169"/>
        <v/>
      </c>
      <c r="Y861" s="6" t="str">
        <f t="shared" si="174"/>
        <v/>
      </c>
      <c r="Z861" s="33" t="str">
        <f t="shared" si="170"/>
        <v xml:space="preserve"> </v>
      </c>
      <c r="AA861" s="33" t="str">
        <f>IF(K861="M",IF(S861&lt;&gt;4,"",VLOOKUP(CONCATENATE(R861," ",(S861-3)),$Z$2:AD861,5,0)),IF(S861&lt;&gt;3,"",VLOOKUP(CONCATENATE(R861," ",(S861-2)),$Z$2:AD861,5,0)))</f>
        <v/>
      </c>
      <c r="AB861" s="33" t="str">
        <f>IF(K861="M",IF(S861&lt;&gt;4,"",VLOOKUP(CONCATENATE(R861," ",(S861-2)),$Z$2:AD861,5,0)),IF(S861&lt;&gt;3,"",VLOOKUP(CONCATENATE(R861," ",(S861-1)),$Z$2:AD861,5,0)))</f>
        <v/>
      </c>
      <c r="AC861" s="33" t="str">
        <f>IF(K861="M",IF(S861&lt;&gt;4,"",VLOOKUP(CONCATENATE(R861," ",(S861-1)),$Z$2:AD861,5,0)),IF(S861&lt;&gt;3,"",VLOOKUP(CONCATENATE(R861," ",(S861)),$Z$2:AD861,5,0)))</f>
        <v/>
      </c>
      <c r="AD861" s="33" t="str">
        <f t="shared" si="175"/>
        <v/>
      </c>
    </row>
    <row r="862" spans="1:30" x14ac:dyDescent="0.25">
      <c r="A862" s="65" t="str">
        <f t="shared" si="167"/>
        <v/>
      </c>
      <c r="B862" s="65" t="str">
        <f t="shared" si="168"/>
        <v/>
      </c>
      <c r="C862" s="103">
        <v>861</v>
      </c>
      <c r="D862" s="99"/>
      <c r="E862" s="100">
        <f t="shared" si="176"/>
        <v>1</v>
      </c>
      <c r="F862" s="100"/>
      <c r="G862" s="100"/>
      <c r="H862" s="107" t="str">
        <f t="shared" si="171"/>
        <v/>
      </c>
      <c r="I862" s="108" t="str">
        <f>IF(D862="","",VLOOKUP(D862,ENTRANTS!$A$1:$H$1000,2,0))</f>
        <v/>
      </c>
      <c r="J862" s="108" t="str">
        <f>IF(D862="","",VLOOKUP(D862,ENTRANTS!$A$1:$H$1000,3,0))</f>
        <v/>
      </c>
      <c r="K862" s="103" t="str">
        <f>IF(D862="","",LEFT(VLOOKUP(D862,ENTRANTS!$A$1:$H$1000,5,0),1))</f>
        <v/>
      </c>
      <c r="L862" s="103" t="str">
        <f>IF(D862="","",COUNTIF($K$2:K862,K862))</f>
        <v/>
      </c>
      <c r="M862" s="103" t="str">
        <f>IF(D862="","",VLOOKUP(D862,ENTRANTS!$A$1:$H$1000,4,0))</f>
        <v/>
      </c>
      <c r="N862" s="103" t="str">
        <f>IF(D862="","",COUNTIF($M$2:M862,M862))</f>
        <v/>
      </c>
      <c r="O862" s="108" t="str">
        <f>IF(D862="","",VLOOKUP(D862,ENTRANTS!$A$1:$H$1000,6,0))</f>
        <v/>
      </c>
      <c r="P862" s="86" t="str">
        <f t="shared" si="172"/>
        <v/>
      </c>
      <c r="Q862" s="31"/>
      <c r="R862" s="3" t="str">
        <f t="shared" si="173"/>
        <v/>
      </c>
      <c r="S862" s="4" t="str">
        <f>IF(D862="","",COUNTIF($R$2:R862,R862))</f>
        <v/>
      </c>
      <c r="T862" s="5" t="str">
        <f t="shared" si="177"/>
        <v/>
      </c>
      <c r="U862" s="35" t="str">
        <f>IF(AND(S862=4,K862="M",NOT(O862="Unattached")),SUMIF(R$2:R862,R862,L$2:L862),"")</f>
        <v/>
      </c>
      <c r="V862" s="5" t="str">
        <f t="shared" si="178"/>
        <v/>
      </c>
      <c r="W862" s="35" t="str">
        <f>IF(AND(S862=3,K862="F",NOT(O862="Unattached")),SUMIF(R$2:R862,R862,L$2:L862),"")</f>
        <v/>
      </c>
      <c r="X862" s="6" t="str">
        <f t="shared" si="169"/>
        <v/>
      </c>
      <c r="Y862" s="6" t="str">
        <f t="shared" si="174"/>
        <v/>
      </c>
      <c r="Z862" s="33" t="str">
        <f t="shared" si="170"/>
        <v xml:space="preserve"> </v>
      </c>
      <c r="AA862" s="33" t="str">
        <f>IF(K862="M",IF(S862&lt;&gt;4,"",VLOOKUP(CONCATENATE(R862," ",(S862-3)),$Z$2:AD862,5,0)),IF(S862&lt;&gt;3,"",VLOOKUP(CONCATENATE(R862," ",(S862-2)),$Z$2:AD862,5,0)))</f>
        <v/>
      </c>
      <c r="AB862" s="33" t="str">
        <f>IF(K862="M",IF(S862&lt;&gt;4,"",VLOOKUP(CONCATENATE(R862," ",(S862-2)),$Z$2:AD862,5,0)),IF(S862&lt;&gt;3,"",VLOOKUP(CONCATENATE(R862," ",(S862-1)),$Z$2:AD862,5,0)))</f>
        <v/>
      </c>
      <c r="AC862" s="33" t="str">
        <f>IF(K862="M",IF(S862&lt;&gt;4,"",VLOOKUP(CONCATENATE(R862," ",(S862-1)),$Z$2:AD862,5,0)),IF(S862&lt;&gt;3,"",VLOOKUP(CONCATENATE(R862," ",(S862)),$Z$2:AD862,5,0)))</f>
        <v/>
      </c>
      <c r="AD862" s="33" t="str">
        <f t="shared" si="175"/>
        <v/>
      </c>
    </row>
    <row r="863" spans="1:30" x14ac:dyDescent="0.25">
      <c r="A863" s="65" t="str">
        <f t="shared" si="167"/>
        <v/>
      </c>
      <c r="B863" s="65" t="str">
        <f t="shared" si="168"/>
        <v/>
      </c>
      <c r="C863" s="103">
        <v>862</v>
      </c>
      <c r="D863" s="99"/>
      <c r="E863" s="100">
        <f t="shared" si="176"/>
        <v>1</v>
      </c>
      <c r="F863" s="100"/>
      <c r="G863" s="100"/>
      <c r="H863" s="107" t="str">
        <f t="shared" si="171"/>
        <v/>
      </c>
      <c r="I863" s="108" t="str">
        <f>IF(D863="","",VLOOKUP(D863,ENTRANTS!$A$1:$H$1000,2,0))</f>
        <v/>
      </c>
      <c r="J863" s="108" t="str">
        <f>IF(D863="","",VLOOKUP(D863,ENTRANTS!$A$1:$H$1000,3,0))</f>
        <v/>
      </c>
      <c r="K863" s="103" t="str">
        <f>IF(D863="","",LEFT(VLOOKUP(D863,ENTRANTS!$A$1:$H$1000,5,0),1))</f>
        <v/>
      </c>
      <c r="L863" s="103" t="str">
        <f>IF(D863="","",COUNTIF($K$2:K863,K863))</f>
        <v/>
      </c>
      <c r="M863" s="103" t="str">
        <f>IF(D863="","",VLOOKUP(D863,ENTRANTS!$A$1:$H$1000,4,0))</f>
        <v/>
      </c>
      <c r="N863" s="103" t="str">
        <f>IF(D863="","",COUNTIF($M$2:M863,M863))</f>
        <v/>
      </c>
      <c r="O863" s="108" t="str">
        <f>IF(D863="","",VLOOKUP(D863,ENTRANTS!$A$1:$H$1000,6,0))</f>
        <v/>
      </c>
      <c r="P863" s="86" t="str">
        <f t="shared" si="172"/>
        <v/>
      </c>
      <c r="Q863" s="31"/>
      <c r="R863" s="3" t="str">
        <f t="shared" si="173"/>
        <v/>
      </c>
      <c r="S863" s="4" t="str">
        <f>IF(D863="","",COUNTIF($R$2:R863,R863))</f>
        <v/>
      </c>
      <c r="T863" s="5" t="str">
        <f t="shared" si="177"/>
        <v/>
      </c>
      <c r="U863" s="35" t="str">
        <f>IF(AND(S863=4,K863="M",NOT(O863="Unattached")),SUMIF(R$2:R863,R863,L$2:L863),"")</f>
        <v/>
      </c>
      <c r="V863" s="5" t="str">
        <f t="shared" si="178"/>
        <v/>
      </c>
      <c r="W863" s="35" t="str">
        <f>IF(AND(S863=3,K863="F",NOT(O863="Unattached")),SUMIF(R$2:R863,R863,L$2:L863),"")</f>
        <v/>
      </c>
      <c r="X863" s="6" t="str">
        <f t="shared" si="169"/>
        <v/>
      </c>
      <c r="Y863" s="6" t="str">
        <f t="shared" si="174"/>
        <v/>
      </c>
      <c r="Z863" s="33" t="str">
        <f t="shared" si="170"/>
        <v xml:space="preserve"> </v>
      </c>
      <c r="AA863" s="33" t="str">
        <f>IF(K863="M",IF(S863&lt;&gt;4,"",VLOOKUP(CONCATENATE(R863," ",(S863-3)),$Z$2:AD863,5,0)),IF(S863&lt;&gt;3,"",VLOOKUP(CONCATENATE(R863," ",(S863-2)),$Z$2:AD863,5,0)))</f>
        <v/>
      </c>
      <c r="AB863" s="33" t="str">
        <f>IF(K863="M",IF(S863&lt;&gt;4,"",VLOOKUP(CONCATENATE(R863," ",(S863-2)),$Z$2:AD863,5,0)),IF(S863&lt;&gt;3,"",VLOOKUP(CONCATENATE(R863," ",(S863-1)),$Z$2:AD863,5,0)))</f>
        <v/>
      </c>
      <c r="AC863" s="33" t="str">
        <f>IF(K863="M",IF(S863&lt;&gt;4,"",VLOOKUP(CONCATENATE(R863," ",(S863-1)),$Z$2:AD863,5,0)),IF(S863&lt;&gt;3,"",VLOOKUP(CONCATENATE(R863," ",(S863)),$Z$2:AD863,5,0)))</f>
        <v/>
      </c>
      <c r="AD863" s="33" t="str">
        <f t="shared" si="175"/>
        <v/>
      </c>
    </row>
    <row r="864" spans="1:30" x14ac:dyDescent="0.25">
      <c r="A864" s="65" t="str">
        <f t="shared" si="167"/>
        <v/>
      </c>
      <c r="B864" s="65" t="str">
        <f t="shared" si="168"/>
        <v/>
      </c>
      <c r="C864" s="103">
        <v>863</v>
      </c>
      <c r="D864" s="99"/>
      <c r="E864" s="100">
        <f t="shared" si="176"/>
        <v>1</v>
      </c>
      <c r="F864" s="100"/>
      <c r="G864" s="100"/>
      <c r="H864" s="107" t="str">
        <f t="shared" si="171"/>
        <v/>
      </c>
      <c r="I864" s="108" t="str">
        <f>IF(D864="","",VLOOKUP(D864,ENTRANTS!$A$1:$H$1000,2,0))</f>
        <v/>
      </c>
      <c r="J864" s="108" t="str">
        <f>IF(D864="","",VLOOKUP(D864,ENTRANTS!$A$1:$H$1000,3,0))</f>
        <v/>
      </c>
      <c r="K864" s="103" t="str">
        <f>IF(D864="","",LEFT(VLOOKUP(D864,ENTRANTS!$A$1:$H$1000,5,0),1))</f>
        <v/>
      </c>
      <c r="L864" s="103" t="str">
        <f>IF(D864="","",COUNTIF($K$2:K864,K864))</f>
        <v/>
      </c>
      <c r="M864" s="103" t="str">
        <f>IF(D864="","",VLOOKUP(D864,ENTRANTS!$A$1:$H$1000,4,0))</f>
        <v/>
      </c>
      <c r="N864" s="103" t="str">
        <f>IF(D864="","",COUNTIF($M$2:M864,M864))</f>
        <v/>
      </c>
      <c r="O864" s="108" t="str">
        <f>IF(D864="","",VLOOKUP(D864,ENTRANTS!$A$1:$H$1000,6,0))</f>
        <v/>
      </c>
      <c r="P864" s="86" t="str">
        <f t="shared" si="172"/>
        <v/>
      </c>
      <c r="Q864" s="31"/>
      <c r="R864" s="3" t="str">
        <f t="shared" si="173"/>
        <v/>
      </c>
      <c r="S864" s="4" t="str">
        <f>IF(D864="","",COUNTIF($R$2:R864,R864))</f>
        <v/>
      </c>
      <c r="T864" s="5" t="str">
        <f t="shared" si="177"/>
        <v/>
      </c>
      <c r="U864" s="35" t="str">
        <f>IF(AND(S864=4,K864="M",NOT(O864="Unattached")),SUMIF(R$2:R864,R864,L$2:L864),"")</f>
        <v/>
      </c>
      <c r="V864" s="5" t="str">
        <f t="shared" si="178"/>
        <v/>
      </c>
      <c r="W864" s="35" t="str">
        <f>IF(AND(S864=3,K864="F",NOT(O864="Unattached")),SUMIF(R$2:R864,R864,L$2:L864),"")</f>
        <v/>
      </c>
      <c r="X864" s="6" t="str">
        <f t="shared" si="169"/>
        <v/>
      </c>
      <c r="Y864" s="6" t="str">
        <f t="shared" si="174"/>
        <v/>
      </c>
      <c r="Z864" s="33" t="str">
        <f t="shared" si="170"/>
        <v xml:space="preserve"> </v>
      </c>
      <c r="AA864" s="33" t="str">
        <f>IF(K864="M",IF(S864&lt;&gt;4,"",VLOOKUP(CONCATENATE(R864," ",(S864-3)),$Z$2:AD864,5,0)),IF(S864&lt;&gt;3,"",VLOOKUP(CONCATENATE(R864," ",(S864-2)),$Z$2:AD864,5,0)))</f>
        <v/>
      </c>
      <c r="AB864" s="33" t="str">
        <f>IF(K864="M",IF(S864&lt;&gt;4,"",VLOOKUP(CONCATENATE(R864," ",(S864-2)),$Z$2:AD864,5,0)),IF(S864&lt;&gt;3,"",VLOOKUP(CONCATENATE(R864," ",(S864-1)),$Z$2:AD864,5,0)))</f>
        <v/>
      </c>
      <c r="AC864" s="33" t="str">
        <f>IF(K864="M",IF(S864&lt;&gt;4,"",VLOOKUP(CONCATENATE(R864," ",(S864-1)),$Z$2:AD864,5,0)),IF(S864&lt;&gt;3,"",VLOOKUP(CONCATENATE(R864," ",(S864)),$Z$2:AD864,5,0)))</f>
        <v/>
      </c>
      <c r="AD864" s="33" t="str">
        <f t="shared" si="175"/>
        <v/>
      </c>
    </row>
    <row r="865" spans="1:30" x14ac:dyDescent="0.25">
      <c r="A865" s="65" t="str">
        <f t="shared" si="167"/>
        <v/>
      </c>
      <c r="B865" s="65" t="str">
        <f t="shared" si="168"/>
        <v/>
      </c>
      <c r="C865" s="103">
        <v>864</v>
      </c>
      <c r="D865" s="99"/>
      <c r="E865" s="100">
        <f t="shared" si="176"/>
        <v>1</v>
      </c>
      <c r="F865" s="100"/>
      <c r="G865" s="100"/>
      <c r="H865" s="107" t="str">
        <f t="shared" si="171"/>
        <v/>
      </c>
      <c r="I865" s="108" t="str">
        <f>IF(D865="","",VLOOKUP(D865,ENTRANTS!$A$1:$H$1000,2,0))</f>
        <v/>
      </c>
      <c r="J865" s="108" t="str">
        <f>IF(D865="","",VLOOKUP(D865,ENTRANTS!$A$1:$H$1000,3,0))</f>
        <v/>
      </c>
      <c r="K865" s="103" t="str">
        <f>IF(D865="","",LEFT(VLOOKUP(D865,ENTRANTS!$A$1:$H$1000,5,0),1))</f>
        <v/>
      </c>
      <c r="L865" s="103" t="str">
        <f>IF(D865="","",COUNTIF($K$2:K865,K865))</f>
        <v/>
      </c>
      <c r="M865" s="103" t="str">
        <f>IF(D865="","",VLOOKUP(D865,ENTRANTS!$A$1:$H$1000,4,0))</f>
        <v/>
      </c>
      <c r="N865" s="103" t="str">
        <f>IF(D865="","",COUNTIF($M$2:M865,M865))</f>
        <v/>
      </c>
      <c r="O865" s="108" t="str">
        <f>IF(D865="","",VLOOKUP(D865,ENTRANTS!$A$1:$H$1000,6,0))</f>
        <v/>
      </c>
      <c r="P865" s="86" t="str">
        <f t="shared" si="172"/>
        <v/>
      </c>
      <c r="Q865" s="31"/>
      <c r="R865" s="3" t="str">
        <f t="shared" si="173"/>
        <v/>
      </c>
      <c r="S865" s="4" t="str">
        <f>IF(D865="","",COUNTIF($R$2:R865,R865))</f>
        <v/>
      </c>
      <c r="T865" s="5" t="str">
        <f t="shared" si="177"/>
        <v/>
      </c>
      <c r="U865" s="35" t="str">
        <f>IF(AND(S865=4,K865="M",NOT(O865="Unattached")),SUMIF(R$2:R865,R865,L$2:L865),"")</f>
        <v/>
      </c>
      <c r="V865" s="5" t="str">
        <f t="shared" si="178"/>
        <v/>
      </c>
      <c r="W865" s="35" t="str">
        <f>IF(AND(S865=3,K865="F",NOT(O865="Unattached")),SUMIF(R$2:R865,R865,L$2:L865),"")</f>
        <v/>
      </c>
      <c r="X865" s="6" t="str">
        <f t="shared" si="169"/>
        <v/>
      </c>
      <c r="Y865" s="6" t="str">
        <f t="shared" si="174"/>
        <v/>
      </c>
      <c r="Z865" s="33" t="str">
        <f t="shared" si="170"/>
        <v xml:space="preserve"> </v>
      </c>
      <c r="AA865" s="33" t="str">
        <f>IF(K865="M",IF(S865&lt;&gt;4,"",VLOOKUP(CONCATENATE(R865," ",(S865-3)),$Z$2:AD865,5,0)),IF(S865&lt;&gt;3,"",VLOOKUP(CONCATENATE(R865," ",(S865-2)),$Z$2:AD865,5,0)))</f>
        <v/>
      </c>
      <c r="AB865" s="33" t="str">
        <f>IF(K865="M",IF(S865&lt;&gt;4,"",VLOOKUP(CONCATENATE(R865," ",(S865-2)),$Z$2:AD865,5,0)),IF(S865&lt;&gt;3,"",VLOOKUP(CONCATENATE(R865," ",(S865-1)),$Z$2:AD865,5,0)))</f>
        <v/>
      </c>
      <c r="AC865" s="33" t="str">
        <f>IF(K865="M",IF(S865&lt;&gt;4,"",VLOOKUP(CONCATENATE(R865," ",(S865-1)),$Z$2:AD865,5,0)),IF(S865&lt;&gt;3,"",VLOOKUP(CONCATENATE(R865," ",(S865)),$Z$2:AD865,5,0)))</f>
        <v/>
      </c>
      <c r="AD865" s="33" t="str">
        <f t="shared" si="175"/>
        <v/>
      </c>
    </row>
    <row r="866" spans="1:30" x14ac:dyDescent="0.25">
      <c r="A866" s="65" t="str">
        <f t="shared" si="167"/>
        <v/>
      </c>
      <c r="B866" s="65" t="str">
        <f t="shared" si="168"/>
        <v/>
      </c>
      <c r="C866" s="103">
        <v>865</v>
      </c>
      <c r="D866" s="99"/>
      <c r="E866" s="100">
        <f t="shared" si="176"/>
        <v>1</v>
      </c>
      <c r="F866" s="100"/>
      <c r="G866" s="100"/>
      <c r="H866" s="107" t="str">
        <f t="shared" si="171"/>
        <v/>
      </c>
      <c r="I866" s="108" t="str">
        <f>IF(D866="","",VLOOKUP(D866,ENTRANTS!$A$1:$H$1000,2,0))</f>
        <v/>
      </c>
      <c r="J866" s="108" t="str">
        <f>IF(D866="","",VLOOKUP(D866,ENTRANTS!$A$1:$H$1000,3,0))</f>
        <v/>
      </c>
      <c r="K866" s="103" t="str">
        <f>IF(D866="","",LEFT(VLOOKUP(D866,ENTRANTS!$A$1:$H$1000,5,0),1))</f>
        <v/>
      </c>
      <c r="L866" s="103" t="str">
        <f>IF(D866="","",COUNTIF($K$2:K866,K866))</f>
        <v/>
      </c>
      <c r="M866" s="103" t="str">
        <f>IF(D866="","",VLOOKUP(D866,ENTRANTS!$A$1:$H$1000,4,0))</f>
        <v/>
      </c>
      <c r="N866" s="103" t="str">
        <f>IF(D866="","",COUNTIF($M$2:M866,M866))</f>
        <v/>
      </c>
      <c r="O866" s="108" t="str">
        <f>IF(D866="","",VLOOKUP(D866,ENTRANTS!$A$1:$H$1000,6,0))</f>
        <v/>
      </c>
      <c r="P866" s="86" t="str">
        <f t="shared" si="172"/>
        <v/>
      </c>
      <c r="Q866" s="31"/>
      <c r="R866" s="3" t="str">
        <f t="shared" si="173"/>
        <v/>
      </c>
      <c r="S866" s="4" t="str">
        <f>IF(D866="","",COUNTIF($R$2:R866,R866))</f>
        <v/>
      </c>
      <c r="T866" s="5" t="str">
        <f t="shared" si="177"/>
        <v/>
      </c>
      <c r="U866" s="35" t="str">
        <f>IF(AND(S866=4,K866="M",NOT(O866="Unattached")),SUMIF(R$2:R866,R866,L$2:L866),"")</f>
        <v/>
      </c>
      <c r="V866" s="5" t="str">
        <f t="shared" si="178"/>
        <v/>
      </c>
      <c r="W866" s="35" t="str">
        <f>IF(AND(S866=3,K866="F",NOT(O866="Unattached")),SUMIF(R$2:R866,R866,L$2:L866),"")</f>
        <v/>
      </c>
      <c r="X866" s="6" t="str">
        <f t="shared" si="169"/>
        <v/>
      </c>
      <c r="Y866" s="6" t="str">
        <f t="shared" si="174"/>
        <v/>
      </c>
      <c r="Z866" s="33" t="str">
        <f t="shared" si="170"/>
        <v xml:space="preserve"> </v>
      </c>
      <c r="AA866" s="33" t="str">
        <f>IF(K866="M",IF(S866&lt;&gt;4,"",VLOOKUP(CONCATENATE(R866," ",(S866-3)),$Z$2:AD866,5,0)),IF(S866&lt;&gt;3,"",VLOOKUP(CONCATENATE(R866," ",(S866-2)),$Z$2:AD866,5,0)))</f>
        <v/>
      </c>
      <c r="AB866" s="33" t="str">
        <f>IF(K866="M",IF(S866&lt;&gt;4,"",VLOOKUP(CONCATENATE(R866," ",(S866-2)),$Z$2:AD866,5,0)),IF(S866&lt;&gt;3,"",VLOOKUP(CONCATENATE(R866," ",(S866-1)),$Z$2:AD866,5,0)))</f>
        <v/>
      </c>
      <c r="AC866" s="33" t="str">
        <f>IF(K866="M",IF(S866&lt;&gt;4,"",VLOOKUP(CONCATENATE(R866," ",(S866-1)),$Z$2:AD866,5,0)),IF(S866&lt;&gt;3,"",VLOOKUP(CONCATENATE(R866," ",(S866)),$Z$2:AD866,5,0)))</f>
        <v/>
      </c>
      <c r="AD866" s="33" t="str">
        <f t="shared" si="175"/>
        <v/>
      </c>
    </row>
    <row r="867" spans="1:30" x14ac:dyDescent="0.25">
      <c r="A867" s="65" t="str">
        <f t="shared" si="167"/>
        <v/>
      </c>
      <c r="B867" s="65" t="str">
        <f t="shared" si="168"/>
        <v/>
      </c>
      <c r="C867" s="103">
        <v>866</v>
      </c>
      <c r="D867" s="99"/>
      <c r="E867" s="100">
        <f t="shared" si="176"/>
        <v>1</v>
      </c>
      <c r="F867" s="100"/>
      <c r="G867" s="100"/>
      <c r="H867" s="107" t="str">
        <f t="shared" si="171"/>
        <v/>
      </c>
      <c r="I867" s="108" t="str">
        <f>IF(D867="","",VLOOKUP(D867,ENTRANTS!$A$1:$H$1000,2,0))</f>
        <v/>
      </c>
      <c r="J867" s="108" t="str">
        <f>IF(D867="","",VLOOKUP(D867,ENTRANTS!$A$1:$H$1000,3,0))</f>
        <v/>
      </c>
      <c r="K867" s="103" t="str">
        <f>IF(D867="","",LEFT(VLOOKUP(D867,ENTRANTS!$A$1:$H$1000,5,0),1))</f>
        <v/>
      </c>
      <c r="L867" s="103" t="str">
        <f>IF(D867="","",COUNTIF($K$2:K867,K867))</f>
        <v/>
      </c>
      <c r="M867" s="103" t="str">
        <f>IF(D867="","",VLOOKUP(D867,ENTRANTS!$A$1:$H$1000,4,0))</f>
        <v/>
      </c>
      <c r="N867" s="103" t="str">
        <f>IF(D867="","",COUNTIF($M$2:M867,M867))</f>
        <v/>
      </c>
      <c r="O867" s="108" t="str">
        <f>IF(D867="","",VLOOKUP(D867,ENTRANTS!$A$1:$H$1000,6,0))</f>
        <v/>
      </c>
      <c r="P867" s="86" t="str">
        <f t="shared" si="172"/>
        <v/>
      </c>
      <c r="Q867" s="31"/>
      <c r="R867" s="3" t="str">
        <f t="shared" si="173"/>
        <v/>
      </c>
      <c r="S867" s="4" t="str">
        <f>IF(D867="","",COUNTIF($R$2:R867,R867))</f>
        <v/>
      </c>
      <c r="T867" s="5" t="str">
        <f t="shared" si="177"/>
        <v/>
      </c>
      <c r="U867" s="35" t="str">
        <f>IF(AND(S867=4,K867="M",NOT(O867="Unattached")),SUMIF(R$2:R867,R867,L$2:L867),"")</f>
        <v/>
      </c>
      <c r="V867" s="5" t="str">
        <f t="shared" si="178"/>
        <v/>
      </c>
      <c r="W867" s="35" t="str">
        <f>IF(AND(S867=3,K867="F",NOT(O867="Unattached")),SUMIF(R$2:R867,R867,L$2:L867),"")</f>
        <v/>
      </c>
      <c r="X867" s="6" t="str">
        <f t="shared" si="169"/>
        <v/>
      </c>
      <c r="Y867" s="6" t="str">
        <f t="shared" si="174"/>
        <v/>
      </c>
      <c r="Z867" s="33" t="str">
        <f t="shared" si="170"/>
        <v xml:space="preserve"> </v>
      </c>
      <c r="AA867" s="33" t="str">
        <f>IF(K867="M",IF(S867&lt;&gt;4,"",VLOOKUP(CONCATENATE(R867," ",(S867-3)),$Z$2:AD867,5,0)),IF(S867&lt;&gt;3,"",VLOOKUP(CONCATENATE(R867," ",(S867-2)),$Z$2:AD867,5,0)))</f>
        <v/>
      </c>
      <c r="AB867" s="33" t="str">
        <f>IF(K867="M",IF(S867&lt;&gt;4,"",VLOOKUP(CONCATENATE(R867," ",(S867-2)),$Z$2:AD867,5,0)),IF(S867&lt;&gt;3,"",VLOOKUP(CONCATENATE(R867," ",(S867-1)),$Z$2:AD867,5,0)))</f>
        <v/>
      </c>
      <c r="AC867" s="33" t="str">
        <f>IF(K867="M",IF(S867&lt;&gt;4,"",VLOOKUP(CONCATENATE(R867," ",(S867-1)),$Z$2:AD867,5,0)),IF(S867&lt;&gt;3,"",VLOOKUP(CONCATENATE(R867," ",(S867)),$Z$2:AD867,5,0)))</f>
        <v/>
      </c>
      <c r="AD867" s="33" t="str">
        <f t="shared" si="175"/>
        <v/>
      </c>
    </row>
    <row r="868" spans="1:30" x14ac:dyDescent="0.25">
      <c r="A868" s="65" t="str">
        <f t="shared" si="167"/>
        <v/>
      </c>
      <c r="B868" s="65" t="str">
        <f t="shared" si="168"/>
        <v/>
      </c>
      <c r="C868" s="103">
        <v>867</v>
      </c>
      <c r="D868" s="99"/>
      <c r="E868" s="100">
        <f t="shared" si="176"/>
        <v>1</v>
      </c>
      <c r="F868" s="100"/>
      <c r="G868" s="100"/>
      <c r="H868" s="107" t="str">
        <f t="shared" si="171"/>
        <v/>
      </c>
      <c r="I868" s="108" t="str">
        <f>IF(D868="","",VLOOKUP(D868,ENTRANTS!$A$1:$H$1000,2,0))</f>
        <v/>
      </c>
      <c r="J868" s="108" t="str">
        <f>IF(D868="","",VLOOKUP(D868,ENTRANTS!$A$1:$H$1000,3,0))</f>
        <v/>
      </c>
      <c r="K868" s="103" t="str">
        <f>IF(D868="","",LEFT(VLOOKUP(D868,ENTRANTS!$A$1:$H$1000,5,0),1))</f>
        <v/>
      </c>
      <c r="L868" s="103" t="str">
        <f>IF(D868="","",COUNTIF($K$2:K868,K868))</f>
        <v/>
      </c>
      <c r="M868" s="103" t="str">
        <f>IF(D868="","",VLOOKUP(D868,ENTRANTS!$A$1:$H$1000,4,0))</f>
        <v/>
      </c>
      <c r="N868" s="103" t="str">
        <f>IF(D868="","",COUNTIF($M$2:M868,M868))</f>
        <v/>
      </c>
      <c r="O868" s="108" t="str">
        <f>IF(D868="","",VLOOKUP(D868,ENTRANTS!$A$1:$H$1000,6,0))</f>
        <v/>
      </c>
      <c r="P868" s="86" t="str">
        <f t="shared" si="172"/>
        <v/>
      </c>
      <c r="Q868" s="31"/>
      <c r="R868" s="3" t="str">
        <f t="shared" si="173"/>
        <v/>
      </c>
      <c r="S868" s="4" t="str">
        <f>IF(D868="","",COUNTIF($R$2:R868,R868))</f>
        <v/>
      </c>
      <c r="T868" s="5" t="str">
        <f t="shared" si="177"/>
        <v/>
      </c>
      <c r="U868" s="35" t="str">
        <f>IF(AND(S868=4,K868="M",NOT(O868="Unattached")),SUMIF(R$2:R868,R868,L$2:L868),"")</f>
        <v/>
      </c>
      <c r="V868" s="5" t="str">
        <f t="shared" si="178"/>
        <v/>
      </c>
      <c r="W868" s="35" t="str">
        <f>IF(AND(S868=3,K868="F",NOT(O868="Unattached")),SUMIF(R$2:R868,R868,L$2:L868),"")</f>
        <v/>
      </c>
      <c r="X868" s="6" t="str">
        <f t="shared" si="169"/>
        <v/>
      </c>
      <c r="Y868" s="6" t="str">
        <f t="shared" si="174"/>
        <v/>
      </c>
      <c r="Z868" s="33" t="str">
        <f t="shared" si="170"/>
        <v xml:space="preserve"> </v>
      </c>
      <c r="AA868" s="33" t="str">
        <f>IF(K868="M",IF(S868&lt;&gt;4,"",VLOOKUP(CONCATENATE(R868," ",(S868-3)),$Z$2:AD868,5,0)),IF(S868&lt;&gt;3,"",VLOOKUP(CONCATENATE(R868," ",(S868-2)),$Z$2:AD868,5,0)))</f>
        <v/>
      </c>
      <c r="AB868" s="33" t="str">
        <f>IF(K868="M",IF(S868&lt;&gt;4,"",VLOOKUP(CONCATENATE(R868," ",(S868-2)),$Z$2:AD868,5,0)),IF(S868&lt;&gt;3,"",VLOOKUP(CONCATENATE(R868," ",(S868-1)),$Z$2:AD868,5,0)))</f>
        <v/>
      </c>
      <c r="AC868" s="33" t="str">
        <f>IF(K868="M",IF(S868&lt;&gt;4,"",VLOOKUP(CONCATENATE(R868," ",(S868-1)),$Z$2:AD868,5,0)),IF(S868&lt;&gt;3,"",VLOOKUP(CONCATENATE(R868," ",(S868)),$Z$2:AD868,5,0)))</f>
        <v/>
      </c>
      <c r="AD868" s="33" t="str">
        <f t="shared" si="175"/>
        <v/>
      </c>
    </row>
    <row r="869" spans="1:30" x14ac:dyDescent="0.25">
      <c r="A869" s="65" t="str">
        <f t="shared" si="167"/>
        <v/>
      </c>
      <c r="B869" s="65" t="str">
        <f t="shared" si="168"/>
        <v/>
      </c>
      <c r="C869" s="103">
        <v>868</v>
      </c>
      <c r="D869" s="99"/>
      <c r="E869" s="100">
        <f t="shared" si="176"/>
        <v>1</v>
      </c>
      <c r="F869" s="100"/>
      <c r="G869" s="100"/>
      <c r="H869" s="107" t="str">
        <f t="shared" si="171"/>
        <v/>
      </c>
      <c r="I869" s="108" t="str">
        <f>IF(D869="","",VLOOKUP(D869,ENTRANTS!$A$1:$H$1000,2,0))</f>
        <v/>
      </c>
      <c r="J869" s="108" t="str">
        <f>IF(D869="","",VLOOKUP(D869,ENTRANTS!$A$1:$H$1000,3,0))</f>
        <v/>
      </c>
      <c r="K869" s="103" t="str">
        <f>IF(D869="","",LEFT(VLOOKUP(D869,ENTRANTS!$A$1:$H$1000,5,0),1))</f>
        <v/>
      </c>
      <c r="L869" s="103" t="str">
        <f>IF(D869="","",COUNTIF($K$2:K869,K869))</f>
        <v/>
      </c>
      <c r="M869" s="103" t="str">
        <f>IF(D869="","",VLOOKUP(D869,ENTRANTS!$A$1:$H$1000,4,0))</f>
        <v/>
      </c>
      <c r="N869" s="103" t="str">
        <f>IF(D869="","",COUNTIF($M$2:M869,M869))</f>
        <v/>
      </c>
      <c r="O869" s="108" t="str">
        <f>IF(D869="","",VLOOKUP(D869,ENTRANTS!$A$1:$H$1000,6,0))</f>
        <v/>
      </c>
      <c r="P869" s="86" t="str">
        <f t="shared" si="172"/>
        <v/>
      </c>
      <c r="Q869" s="31"/>
      <c r="R869" s="3" t="str">
        <f t="shared" si="173"/>
        <v/>
      </c>
      <c r="S869" s="4" t="str">
        <f>IF(D869="","",COUNTIF($R$2:R869,R869))</f>
        <v/>
      </c>
      <c r="T869" s="5" t="str">
        <f t="shared" si="177"/>
        <v/>
      </c>
      <c r="U869" s="35" t="str">
        <f>IF(AND(S869=4,K869="M",NOT(O869="Unattached")),SUMIF(R$2:R869,R869,L$2:L869),"")</f>
        <v/>
      </c>
      <c r="V869" s="5" t="str">
        <f t="shared" si="178"/>
        <v/>
      </c>
      <c r="W869" s="35" t="str">
        <f>IF(AND(S869=3,K869="F",NOT(O869="Unattached")),SUMIF(R$2:R869,R869,L$2:L869),"")</f>
        <v/>
      </c>
      <c r="X869" s="6" t="str">
        <f t="shared" si="169"/>
        <v/>
      </c>
      <c r="Y869" s="6" t="str">
        <f t="shared" si="174"/>
        <v/>
      </c>
      <c r="Z869" s="33" t="str">
        <f t="shared" si="170"/>
        <v xml:space="preserve"> </v>
      </c>
      <c r="AA869" s="33" t="str">
        <f>IF(K869="M",IF(S869&lt;&gt;4,"",VLOOKUP(CONCATENATE(R869," ",(S869-3)),$Z$2:AD869,5,0)),IF(S869&lt;&gt;3,"",VLOOKUP(CONCATENATE(R869," ",(S869-2)),$Z$2:AD869,5,0)))</f>
        <v/>
      </c>
      <c r="AB869" s="33" t="str">
        <f>IF(K869="M",IF(S869&lt;&gt;4,"",VLOOKUP(CONCATENATE(R869," ",(S869-2)),$Z$2:AD869,5,0)),IF(S869&lt;&gt;3,"",VLOOKUP(CONCATENATE(R869," ",(S869-1)),$Z$2:AD869,5,0)))</f>
        <v/>
      </c>
      <c r="AC869" s="33" t="str">
        <f>IF(K869="M",IF(S869&lt;&gt;4,"",VLOOKUP(CONCATENATE(R869," ",(S869-1)),$Z$2:AD869,5,0)),IF(S869&lt;&gt;3,"",VLOOKUP(CONCATENATE(R869," ",(S869)),$Z$2:AD869,5,0)))</f>
        <v/>
      </c>
      <c r="AD869" s="33" t="str">
        <f t="shared" si="175"/>
        <v/>
      </c>
    </row>
    <row r="870" spans="1:30" x14ac:dyDescent="0.25">
      <c r="A870" s="65" t="str">
        <f t="shared" si="167"/>
        <v/>
      </c>
      <c r="B870" s="65" t="str">
        <f t="shared" si="168"/>
        <v/>
      </c>
      <c r="C870" s="103">
        <v>869</v>
      </c>
      <c r="D870" s="99"/>
      <c r="E870" s="100">
        <f t="shared" si="176"/>
        <v>1</v>
      </c>
      <c r="F870" s="100"/>
      <c r="G870" s="100"/>
      <c r="H870" s="107" t="str">
        <f t="shared" si="171"/>
        <v/>
      </c>
      <c r="I870" s="108" t="str">
        <f>IF(D870="","",VLOOKUP(D870,ENTRANTS!$A$1:$H$1000,2,0))</f>
        <v/>
      </c>
      <c r="J870" s="108" t="str">
        <f>IF(D870="","",VLOOKUP(D870,ENTRANTS!$A$1:$H$1000,3,0))</f>
        <v/>
      </c>
      <c r="K870" s="103" t="str">
        <f>IF(D870="","",LEFT(VLOOKUP(D870,ENTRANTS!$A$1:$H$1000,5,0),1))</f>
        <v/>
      </c>
      <c r="L870" s="103" t="str">
        <f>IF(D870="","",COUNTIF($K$2:K870,K870))</f>
        <v/>
      </c>
      <c r="M870" s="103" t="str">
        <f>IF(D870="","",VLOOKUP(D870,ENTRANTS!$A$1:$H$1000,4,0))</f>
        <v/>
      </c>
      <c r="N870" s="103" t="str">
        <f>IF(D870="","",COUNTIF($M$2:M870,M870))</f>
        <v/>
      </c>
      <c r="O870" s="108" t="str">
        <f>IF(D870="","",VLOOKUP(D870,ENTRANTS!$A$1:$H$1000,6,0))</f>
        <v/>
      </c>
      <c r="P870" s="86" t="str">
        <f t="shared" si="172"/>
        <v/>
      </c>
      <c r="Q870" s="31"/>
      <c r="R870" s="3" t="str">
        <f t="shared" si="173"/>
        <v/>
      </c>
      <c r="S870" s="4" t="str">
        <f>IF(D870="","",COUNTIF($R$2:R870,R870))</f>
        <v/>
      </c>
      <c r="T870" s="5" t="str">
        <f t="shared" si="177"/>
        <v/>
      </c>
      <c r="U870" s="35" t="str">
        <f>IF(AND(S870=4,K870="M",NOT(O870="Unattached")),SUMIF(R$2:R870,R870,L$2:L870),"")</f>
        <v/>
      </c>
      <c r="V870" s="5" t="str">
        <f t="shared" si="178"/>
        <v/>
      </c>
      <c r="W870" s="35" t="str">
        <f>IF(AND(S870=3,K870="F",NOT(O870="Unattached")),SUMIF(R$2:R870,R870,L$2:L870),"")</f>
        <v/>
      </c>
      <c r="X870" s="6" t="str">
        <f t="shared" si="169"/>
        <v/>
      </c>
      <c r="Y870" s="6" t="str">
        <f t="shared" si="174"/>
        <v/>
      </c>
      <c r="Z870" s="33" t="str">
        <f t="shared" si="170"/>
        <v xml:space="preserve"> </v>
      </c>
      <c r="AA870" s="33" t="str">
        <f>IF(K870="M",IF(S870&lt;&gt;4,"",VLOOKUP(CONCATENATE(R870," ",(S870-3)),$Z$2:AD870,5,0)),IF(S870&lt;&gt;3,"",VLOOKUP(CONCATENATE(R870," ",(S870-2)),$Z$2:AD870,5,0)))</f>
        <v/>
      </c>
      <c r="AB870" s="33" t="str">
        <f>IF(K870="M",IF(S870&lt;&gt;4,"",VLOOKUP(CONCATENATE(R870," ",(S870-2)),$Z$2:AD870,5,0)),IF(S870&lt;&gt;3,"",VLOOKUP(CONCATENATE(R870," ",(S870-1)),$Z$2:AD870,5,0)))</f>
        <v/>
      </c>
      <c r="AC870" s="33" t="str">
        <f>IF(K870="M",IF(S870&lt;&gt;4,"",VLOOKUP(CONCATENATE(R870," ",(S870-1)),$Z$2:AD870,5,0)),IF(S870&lt;&gt;3,"",VLOOKUP(CONCATENATE(R870," ",(S870)),$Z$2:AD870,5,0)))</f>
        <v/>
      </c>
      <c r="AD870" s="33" t="str">
        <f t="shared" si="175"/>
        <v/>
      </c>
    </row>
    <row r="871" spans="1:30" x14ac:dyDescent="0.25">
      <c r="A871" s="65" t="str">
        <f t="shared" si="167"/>
        <v/>
      </c>
      <c r="B871" s="65" t="str">
        <f t="shared" si="168"/>
        <v/>
      </c>
      <c r="C871" s="103">
        <v>870</v>
      </c>
      <c r="D871" s="99"/>
      <c r="E871" s="100">
        <f t="shared" si="176"/>
        <v>1</v>
      </c>
      <c r="F871" s="100"/>
      <c r="G871" s="100"/>
      <c r="H871" s="107" t="str">
        <f t="shared" si="171"/>
        <v/>
      </c>
      <c r="I871" s="108" t="str">
        <f>IF(D871="","",VLOOKUP(D871,ENTRANTS!$A$1:$H$1000,2,0))</f>
        <v/>
      </c>
      <c r="J871" s="108" t="str">
        <f>IF(D871="","",VLOOKUP(D871,ENTRANTS!$A$1:$H$1000,3,0))</f>
        <v/>
      </c>
      <c r="K871" s="103" t="str">
        <f>IF(D871="","",LEFT(VLOOKUP(D871,ENTRANTS!$A$1:$H$1000,5,0),1))</f>
        <v/>
      </c>
      <c r="L871" s="103" t="str">
        <f>IF(D871="","",COUNTIF($K$2:K871,K871))</f>
        <v/>
      </c>
      <c r="M871" s="103" t="str">
        <f>IF(D871="","",VLOOKUP(D871,ENTRANTS!$A$1:$H$1000,4,0))</f>
        <v/>
      </c>
      <c r="N871" s="103" t="str">
        <f>IF(D871="","",COUNTIF($M$2:M871,M871))</f>
        <v/>
      </c>
      <c r="O871" s="108" t="str">
        <f>IF(D871="","",VLOOKUP(D871,ENTRANTS!$A$1:$H$1000,6,0))</f>
        <v/>
      </c>
      <c r="P871" s="86" t="str">
        <f t="shared" si="172"/>
        <v/>
      </c>
      <c r="Q871" s="31"/>
      <c r="R871" s="3" t="str">
        <f t="shared" si="173"/>
        <v/>
      </c>
      <c r="S871" s="4" t="str">
        <f>IF(D871="","",COUNTIF($R$2:R871,R871))</f>
        <v/>
      </c>
      <c r="T871" s="5" t="str">
        <f t="shared" si="177"/>
        <v/>
      </c>
      <c r="U871" s="35" t="str">
        <f>IF(AND(S871=4,K871="M",NOT(O871="Unattached")),SUMIF(R$2:R871,R871,L$2:L871),"")</f>
        <v/>
      </c>
      <c r="V871" s="5" t="str">
        <f t="shared" si="178"/>
        <v/>
      </c>
      <c r="W871" s="35" t="str">
        <f>IF(AND(S871=3,K871="F",NOT(O871="Unattached")),SUMIF(R$2:R871,R871,L$2:L871),"")</f>
        <v/>
      </c>
      <c r="X871" s="6" t="str">
        <f t="shared" si="169"/>
        <v/>
      </c>
      <c r="Y871" s="6" t="str">
        <f t="shared" si="174"/>
        <v/>
      </c>
      <c r="Z871" s="33" t="str">
        <f t="shared" si="170"/>
        <v xml:space="preserve"> </v>
      </c>
      <c r="AA871" s="33" t="str">
        <f>IF(K871="M",IF(S871&lt;&gt;4,"",VLOOKUP(CONCATENATE(R871," ",(S871-3)),$Z$2:AD871,5,0)),IF(S871&lt;&gt;3,"",VLOOKUP(CONCATENATE(R871," ",(S871-2)),$Z$2:AD871,5,0)))</f>
        <v/>
      </c>
      <c r="AB871" s="33" t="str">
        <f>IF(K871="M",IF(S871&lt;&gt;4,"",VLOOKUP(CONCATENATE(R871," ",(S871-2)),$Z$2:AD871,5,0)),IF(S871&lt;&gt;3,"",VLOOKUP(CONCATENATE(R871," ",(S871-1)),$Z$2:AD871,5,0)))</f>
        <v/>
      </c>
      <c r="AC871" s="33" t="str">
        <f>IF(K871="M",IF(S871&lt;&gt;4,"",VLOOKUP(CONCATENATE(R871," ",(S871-1)),$Z$2:AD871,5,0)),IF(S871&lt;&gt;3,"",VLOOKUP(CONCATENATE(R871," ",(S871)),$Z$2:AD871,5,0)))</f>
        <v/>
      </c>
      <c r="AD871" s="33" t="str">
        <f t="shared" si="175"/>
        <v/>
      </c>
    </row>
    <row r="872" spans="1:30" x14ac:dyDescent="0.25">
      <c r="A872" s="65" t="str">
        <f t="shared" si="167"/>
        <v/>
      </c>
      <c r="B872" s="65" t="str">
        <f t="shared" si="168"/>
        <v/>
      </c>
      <c r="C872" s="103">
        <v>871</v>
      </c>
      <c r="D872" s="99"/>
      <c r="E872" s="100">
        <f t="shared" si="176"/>
        <v>1</v>
      </c>
      <c r="F872" s="100"/>
      <c r="G872" s="100"/>
      <c r="H872" s="107" t="str">
        <f t="shared" si="171"/>
        <v/>
      </c>
      <c r="I872" s="108" t="str">
        <f>IF(D872="","",VLOOKUP(D872,ENTRANTS!$A$1:$H$1000,2,0))</f>
        <v/>
      </c>
      <c r="J872" s="108" t="str">
        <f>IF(D872="","",VLOOKUP(D872,ENTRANTS!$A$1:$H$1000,3,0))</f>
        <v/>
      </c>
      <c r="K872" s="103" t="str">
        <f>IF(D872="","",LEFT(VLOOKUP(D872,ENTRANTS!$A$1:$H$1000,5,0),1))</f>
        <v/>
      </c>
      <c r="L872" s="103" t="str">
        <f>IF(D872="","",COUNTIF($K$2:K872,K872))</f>
        <v/>
      </c>
      <c r="M872" s="103" t="str">
        <f>IF(D872="","",VLOOKUP(D872,ENTRANTS!$A$1:$H$1000,4,0))</f>
        <v/>
      </c>
      <c r="N872" s="103" t="str">
        <f>IF(D872="","",COUNTIF($M$2:M872,M872))</f>
        <v/>
      </c>
      <c r="O872" s="108" t="str">
        <f>IF(D872="","",VLOOKUP(D872,ENTRANTS!$A$1:$H$1000,6,0))</f>
        <v/>
      </c>
      <c r="P872" s="86" t="str">
        <f t="shared" si="172"/>
        <v/>
      </c>
      <c r="Q872" s="31"/>
      <c r="R872" s="3" t="str">
        <f t="shared" si="173"/>
        <v/>
      </c>
      <c r="S872" s="4" t="str">
        <f>IF(D872="","",COUNTIF($R$2:R872,R872))</f>
        <v/>
      </c>
      <c r="T872" s="5" t="str">
        <f t="shared" si="177"/>
        <v/>
      </c>
      <c r="U872" s="35" t="str">
        <f>IF(AND(S872=4,K872="M",NOT(O872="Unattached")),SUMIF(R$2:R872,R872,L$2:L872),"")</f>
        <v/>
      </c>
      <c r="V872" s="5" t="str">
        <f t="shared" si="178"/>
        <v/>
      </c>
      <c r="W872" s="35" t="str">
        <f>IF(AND(S872=3,K872="F",NOT(O872="Unattached")),SUMIF(R$2:R872,R872,L$2:L872),"")</f>
        <v/>
      </c>
      <c r="X872" s="6" t="str">
        <f t="shared" si="169"/>
        <v/>
      </c>
      <c r="Y872" s="6" t="str">
        <f t="shared" si="174"/>
        <v/>
      </c>
      <c r="Z872" s="33" t="str">
        <f t="shared" si="170"/>
        <v xml:space="preserve"> </v>
      </c>
      <c r="AA872" s="33" t="str">
        <f>IF(K872="M",IF(S872&lt;&gt;4,"",VLOOKUP(CONCATENATE(R872," ",(S872-3)),$Z$2:AD872,5,0)),IF(S872&lt;&gt;3,"",VLOOKUP(CONCATENATE(R872," ",(S872-2)),$Z$2:AD872,5,0)))</f>
        <v/>
      </c>
      <c r="AB872" s="33" t="str">
        <f>IF(K872="M",IF(S872&lt;&gt;4,"",VLOOKUP(CONCATENATE(R872," ",(S872-2)),$Z$2:AD872,5,0)),IF(S872&lt;&gt;3,"",VLOOKUP(CONCATENATE(R872," ",(S872-1)),$Z$2:AD872,5,0)))</f>
        <v/>
      </c>
      <c r="AC872" s="33" t="str">
        <f>IF(K872="M",IF(S872&lt;&gt;4,"",VLOOKUP(CONCATENATE(R872," ",(S872-1)),$Z$2:AD872,5,0)),IF(S872&lt;&gt;3,"",VLOOKUP(CONCATENATE(R872," ",(S872)),$Z$2:AD872,5,0)))</f>
        <v/>
      </c>
      <c r="AD872" s="33" t="str">
        <f t="shared" si="175"/>
        <v/>
      </c>
    </row>
    <row r="873" spans="1:30" x14ac:dyDescent="0.25">
      <c r="A873" s="65" t="str">
        <f t="shared" si="167"/>
        <v/>
      </c>
      <c r="B873" s="65" t="str">
        <f t="shared" si="168"/>
        <v/>
      </c>
      <c r="C873" s="103">
        <v>872</v>
      </c>
      <c r="D873" s="99"/>
      <c r="E873" s="100">
        <f t="shared" si="176"/>
        <v>1</v>
      </c>
      <c r="F873" s="100"/>
      <c r="G873" s="100"/>
      <c r="H873" s="107" t="str">
        <f t="shared" si="171"/>
        <v/>
      </c>
      <c r="I873" s="108" t="str">
        <f>IF(D873="","",VLOOKUP(D873,ENTRANTS!$A$1:$H$1000,2,0))</f>
        <v/>
      </c>
      <c r="J873" s="108" t="str">
        <f>IF(D873="","",VLOOKUP(D873,ENTRANTS!$A$1:$H$1000,3,0))</f>
        <v/>
      </c>
      <c r="K873" s="103" t="str">
        <f>IF(D873="","",LEFT(VLOOKUP(D873,ENTRANTS!$A$1:$H$1000,5,0),1))</f>
        <v/>
      </c>
      <c r="L873" s="103" t="str">
        <f>IF(D873="","",COUNTIF($K$2:K873,K873))</f>
        <v/>
      </c>
      <c r="M873" s="103" t="str">
        <f>IF(D873="","",VLOOKUP(D873,ENTRANTS!$A$1:$H$1000,4,0))</f>
        <v/>
      </c>
      <c r="N873" s="103" t="str">
        <f>IF(D873="","",COUNTIF($M$2:M873,M873))</f>
        <v/>
      </c>
      <c r="O873" s="108" t="str">
        <f>IF(D873="","",VLOOKUP(D873,ENTRANTS!$A$1:$H$1000,6,0))</f>
        <v/>
      </c>
      <c r="P873" s="86" t="str">
        <f t="shared" si="172"/>
        <v/>
      </c>
      <c r="Q873" s="31"/>
      <c r="R873" s="3" t="str">
        <f t="shared" si="173"/>
        <v/>
      </c>
      <c r="S873" s="4" t="str">
        <f>IF(D873="","",COUNTIF($R$2:R873,R873))</f>
        <v/>
      </c>
      <c r="T873" s="5" t="str">
        <f t="shared" si="177"/>
        <v/>
      </c>
      <c r="U873" s="35" t="str">
        <f>IF(AND(S873=4,K873="M",NOT(O873="Unattached")),SUMIF(R$2:R873,R873,L$2:L873),"")</f>
        <v/>
      </c>
      <c r="V873" s="5" t="str">
        <f t="shared" si="178"/>
        <v/>
      </c>
      <c r="W873" s="35" t="str">
        <f>IF(AND(S873=3,K873="F",NOT(O873="Unattached")),SUMIF(R$2:R873,R873,L$2:L873),"")</f>
        <v/>
      </c>
      <c r="X873" s="6" t="str">
        <f t="shared" si="169"/>
        <v/>
      </c>
      <c r="Y873" s="6" t="str">
        <f t="shared" si="174"/>
        <v/>
      </c>
      <c r="Z873" s="33" t="str">
        <f t="shared" si="170"/>
        <v xml:space="preserve"> </v>
      </c>
      <c r="AA873" s="33" t="str">
        <f>IF(K873="M",IF(S873&lt;&gt;4,"",VLOOKUP(CONCATENATE(R873," ",(S873-3)),$Z$2:AD873,5,0)),IF(S873&lt;&gt;3,"",VLOOKUP(CONCATENATE(R873," ",(S873-2)),$Z$2:AD873,5,0)))</f>
        <v/>
      </c>
      <c r="AB873" s="33" t="str">
        <f>IF(K873="M",IF(S873&lt;&gt;4,"",VLOOKUP(CONCATENATE(R873," ",(S873-2)),$Z$2:AD873,5,0)),IF(S873&lt;&gt;3,"",VLOOKUP(CONCATENATE(R873," ",(S873-1)),$Z$2:AD873,5,0)))</f>
        <v/>
      </c>
      <c r="AC873" s="33" t="str">
        <f>IF(K873="M",IF(S873&lt;&gt;4,"",VLOOKUP(CONCATENATE(R873," ",(S873-1)),$Z$2:AD873,5,0)),IF(S873&lt;&gt;3,"",VLOOKUP(CONCATENATE(R873," ",(S873)),$Z$2:AD873,5,0)))</f>
        <v/>
      </c>
      <c r="AD873" s="33" t="str">
        <f t="shared" si="175"/>
        <v/>
      </c>
    </row>
    <row r="874" spans="1:30" x14ac:dyDescent="0.25">
      <c r="A874" s="65" t="str">
        <f t="shared" si="167"/>
        <v/>
      </c>
      <c r="B874" s="65" t="str">
        <f t="shared" si="168"/>
        <v/>
      </c>
      <c r="C874" s="103">
        <v>873</v>
      </c>
      <c r="D874" s="99"/>
      <c r="E874" s="100">
        <f t="shared" si="176"/>
        <v>1</v>
      </c>
      <c r="F874" s="100"/>
      <c r="G874" s="100"/>
      <c r="H874" s="107" t="str">
        <f t="shared" si="171"/>
        <v/>
      </c>
      <c r="I874" s="108" t="str">
        <f>IF(D874="","",VLOOKUP(D874,ENTRANTS!$A$1:$H$1000,2,0))</f>
        <v/>
      </c>
      <c r="J874" s="108" t="str">
        <f>IF(D874="","",VLOOKUP(D874,ENTRANTS!$A$1:$H$1000,3,0))</f>
        <v/>
      </c>
      <c r="K874" s="103" t="str">
        <f>IF(D874="","",LEFT(VLOOKUP(D874,ENTRANTS!$A$1:$H$1000,5,0),1))</f>
        <v/>
      </c>
      <c r="L874" s="103" t="str">
        <f>IF(D874="","",COUNTIF($K$2:K874,K874))</f>
        <v/>
      </c>
      <c r="M874" s="103" t="str">
        <f>IF(D874="","",VLOOKUP(D874,ENTRANTS!$A$1:$H$1000,4,0))</f>
        <v/>
      </c>
      <c r="N874" s="103" t="str">
        <f>IF(D874="","",COUNTIF($M$2:M874,M874))</f>
        <v/>
      </c>
      <c r="O874" s="108" t="str">
        <f>IF(D874="","",VLOOKUP(D874,ENTRANTS!$A$1:$H$1000,6,0))</f>
        <v/>
      </c>
      <c r="P874" s="86" t="str">
        <f t="shared" si="172"/>
        <v/>
      </c>
      <c r="Q874" s="31"/>
      <c r="R874" s="3" t="str">
        <f t="shared" si="173"/>
        <v/>
      </c>
      <c r="S874" s="4" t="str">
        <f>IF(D874="","",COUNTIF($R$2:R874,R874))</f>
        <v/>
      </c>
      <c r="T874" s="5" t="str">
        <f t="shared" si="177"/>
        <v/>
      </c>
      <c r="U874" s="35" t="str">
        <f>IF(AND(S874=4,K874="M",NOT(O874="Unattached")),SUMIF(R$2:R874,R874,L$2:L874),"")</f>
        <v/>
      </c>
      <c r="V874" s="5" t="str">
        <f t="shared" si="178"/>
        <v/>
      </c>
      <c r="W874" s="35" t="str">
        <f>IF(AND(S874=3,K874="F",NOT(O874="Unattached")),SUMIF(R$2:R874,R874,L$2:L874),"")</f>
        <v/>
      </c>
      <c r="X874" s="6" t="str">
        <f t="shared" si="169"/>
        <v/>
      </c>
      <c r="Y874" s="6" t="str">
        <f t="shared" si="174"/>
        <v/>
      </c>
      <c r="Z874" s="33" t="str">
        <f t="shared" si="170"/>
        <v xml:space="preserve"> </v>
      </c>
      <c r="AA874" s="33" t="str">
        <f>IF(K874="M",IF(S874&lt;&gt;4,"",VLOOKUP(CONCATENATE(R874," ",(S874-3)),$Z$2:AD874,5,0)),IF(S874&lt;&gt;3,"",VLOOKUP(CONCATENATE(R874," ",(S874-2)),$Z$2:AD874,5,0)))</f>
        <v/>
      </c>
      <c r="AB874" s="33" t="str">
        <f>IF(K874="M",IF(S874&lt;&gt;4,"",VLOOKUP(CONCATENATE(R874," ",(S874-2)),$Z$2:AD874,5,0)),IF(S874&lt;&gt;3,"",VLOOKUP(CONCATENATE(R874," ",(S874-1)),$Z$2:AD874,5,0)))</f>
        <v/>
      </c>
      <c r="AC874" s="33" t="str">
        <f>IF(K874="M",IF(S874&lt;&gt;4,"",VLOOKUP(CONCATENATE(R874," ",(S874-1)),$Z$2:AD874,5,0)),IF(S874&lt;&gt;3,"",VLOOKUP(CONCATENATE(R874," ",(S874)),$Z$2:AD874,5,0)))</f>
        <v/>
      </c>
      <c r="AD874" s="33" t="str">
        <f t="shared" si="175"/>
        <v/>
      </c>
    </row>
    <row r="875" spans="1:30" x14ac:dyDescent="0.25">
      <c r="A875" s="65" t="str">
        <f t="shared" si="167"/>
        <v/>
      </c>
      <c r="B875" s="65" t="str">
        <f t="shared" si="168"/>
        <v/>
      </c>
      <c r="C875" s="103">
        <v>874</v>
      </c>
      <c r="D875" s="99"/>
      <c r="E875" s="100">
        <f t="shared" si="176"/>
        <v>1</v>
      </c>
      <c r="F875" s="100"/>
      <c r="G875" s="100"/>
      <c r="H875" s="107" t="str">
        <f t="shared" si="171"/>
        <v/>
      </c>
      <c r="I875" s="108" t="str">
        <f>IF(D875="","",VLOOKUP(D875,ENTRANTS!$A$1:$H$1000,2,0))</f>
        <v/>
      </c>
      <c r="J875" s="108" t="str">
        <f>IF(D875="","",VLOOKUP(D875,ENTRANTS!$A$1:$H$1000,3,0))</f>
        <v/>
      </c>
      <c r="K875" s="103" t="str">
        <f>IF(D875="","",LEFT(VLOOKUP(D875,ENTRANTS!$A$1:$H$1000,5,0),1))</f>
        <v/>
      </c>
      <c r="L875" s="103" t="str">
        <f>IF(D875="","",COUNTIF($K$2:K875,K875))</f>
        <v/>
      </c>
      <c r="M875" s="103" t="str">
        <f>IF(D875="","",VLOOKUP(D875,ENTRANTS!$A$1:$H$1000,4,0))</f>
        <v/>
      </c>
      <c r="N875" s="103" t="str">
        <f>IF(D875="","",COUNTIF($M$2:M875,M875))</f>
        <v/>
      </c>
      <c r="O875" s="108" t="str">
        <f>IF(D875="","",VLOOKUP(D875,ENTRANTS!$A$1:$H$1000,6,0))</f>
        <v/>
      </c>
      <c r="P875" s="86" t="str">
        <f t="shared" si="172"/>
        <v/>
      </c>
      <c r="Q875" s="31"/>
      <c r="R875" s="3" t="str">
        <f t="shared" si="173"/>
        <v/>
      </c>
      <c r="S875" s="4" t="str">
        <f>IF(D875="","",COUNTIF($R$2:R875,R875))</f>
        <v/>
      </c>
      <c r="T875" s="5" t="str">
        <f t="shared" si="177"/>
        <v/>
      </c>
      <c r="U875" s="35" t="str">
        <f>IF(AND(S875=4,K875="M",NOT(O875="Unattached")),SUMIF(R$2:R875,R875,L$2:L875),"")</f>
        <v/>
      </c>
      <c r="V875" s="5" t="str">
        <f t="shared" si="178"/>
        <v/>
      </c>
      <c r="W875" s="35" t="str">
        <f>IF(AND(S875=3,K875="F",NOT(O875="Unattached")),SUMIF(R$2:R875,R875,L$2:L875),"")</f>
        <v/>
      </c>
      <c r="X875" s="6" t="str">
        <f t="shared" si="169"/>
        <v/>
      </c>
      <c r="Y875" s="6" t="str">
        <f t="shared" si="174"/>
        <v/>
      </c>
      <c r="Z875" s="33" t="str">
        <f t="shared" si="170"/>
        <v xml:space="preserve"> </v>
      </c>
      <c r="AA875" s="33" t="str">
        <f>IF(K875="M",IF(S875&lt;&gt;4,"",VLOOKUP(CONCATENATE(R875," ",(S875-3)),$Z$2:AD875,5,0)),IF(S875&lt;&gt;3,"",VLOOKUP(CONCATENATE(R875," ",(S875-2)),$Z$2:AD875,5,0)))</f>
        <v/>
      </c>
      <c r="AB875" s="33" t="str">
        <f>IF(K875="M",IF(S875&lt;&gt;4,"",VLOOKUP(CONCATENATE(R875," ",(S875-2)),$Z$2:AD875,5,0)),IF(S875&lt;&gt;3,"",VLOOKUP(CONCATENATE(R875," ",(S875-1)),$Z$2:AD875,5,0)))</f>
        <v/>
      </c>
      <c r="AC875" s="33" t="str">
        <f>IF(K875="M",IF(S875&lt;&gt;4,"",VLOOKUP(CONCATENATE(R875," ",(S875-1)),$Z$2:AD875,5,0)),IF(S875&lt;&gt;3,"",VLOOKUP(CONCATENATE(R875," ",(S875)),$Z$2:AD875,5,0)))</f>
        <v/>
      </c>
      <c r="AD875" s="33" t="str">
        <f t="shared" si="175"/>
        <v/>
      </c>
    </row>
    <row r="876" spans="1:30" x14ac:dyDescent="0.25">
      <c r="A876" s="65" t="str">
        <f t="shared" si="167"/>
        <v/>
      </c>
      <c r="B876" s="65" t="str">
        <f t="shared" si="168"/>
        <v/>
      </c>
      <c r="C876" s="103">
        <v>875</v>
      </c>
      <c r="D876" s="99"/>
      <c r="E876" s="100">
        <f t="shared" si="176"/>
        <v>1</v>
      </c>
      <c r="F876" s="100"/>
      <c r="G876" s="100"/>
      <c r="H876" s="107" t="str">
        <f t="shared" si="171"/>
        <v/>
      </c>
      <c r="I876" s="108" t="str">
        <f>IF(D876="","",VLOOKUP(D876,ENTRANTS!$A$1:$H$1000,2,0))</f>
        <v/>
      </c>
      <c r="J876" s="108" t="str">
        <f>IF(D876="","",VLOOKUP(D876,ENTRANTS!$A$1:$H$1000,3,0))</f>
        <v/>
      </c>
      <c r="K876" s="103" t="str">
        <f>IF(D876="","",LEFT(VLOOKUP(D876,ENTRANTS!$A$1:$H$1000,5,0),1))</f>
        <v/>
      </c>
      <c r="L876" s="103" t="str">
        <f>IF(D876="","",COUNTIF($K$2:K876,K876))</f>
        <v/>
      </c>
      <c r="M876" s="103" t="str">
        <f>IF(D876="","",VLOOKUP(D876,ENTRANTS!$A$1:$H$1000,4,0))</f>
        <v/>
      </c>
      <c r="N876" s="103" t="str">
        <f>IF(D876="","",COUNTIF($M$2:M876,M876))</f>
        <v/>
      </c>
      <c r="O876" s="108" t="str">
        <f>IF(D876="","",VLOOKUP(D876,ENTRANTS!$A$1:$H$1000,6,0))</f>
        <v/>
      </c>
      <c r="P876" s="86" t="str">
        <f t="shared" si="172"/>
        <v/>
      </c>
      <c r="Q876" s="31"/>
      <c r="R876" s="3" t="str">
        <f t="shared" si="173"/>
        <v/>
      </c>
      <c r="S876" s="4" t="str">
        <f>IF(D876="","",COUNTIF($R$2:R876,R876))</f>
        <v/>
      </c>
      <c r="T876" s="5" t="str">
        <f t="shared" si="177"/>
        <v/>
      </c>
      <c r="U876" s="35" t="str">
        <f>IF(AND(S876=4,K876="M",NOT(O876="Unattached")),SUMIF(R$2:R876,R876,L$2:L876),"")</f>
        <v/>
      </c>
      <c r="V876" s="5" t="str">
        <f t="shared" si="178"/>
        <v/>
      </c>
      <c r="W876" s="35" t="str">
        <f>IF(AND(S876=3,K876="F",NOT(O876="Unattached")),SUMIF(R$2:R876,R876,L$2:L876),"")</f>
        <v/>
      </c>
      <c r="X876" s="6" t="str">
        <f t="shared" si="169"/>
        <v/>
      </c>
      <c r="Y876" s="6" t="str">
        <f t="shared" si="174"/>
        <v/>
      </c>
      <c r="Z876" s="33" t="str">
        <f t="shared" si="170"/>
        <v xml:space="preserve"> </v>
      </c>
      <c r="AA876" s="33" t="str">
        <f>IF(K876="M",IF(S876&lt;&gt;4,"",VLOOKUP(CONCATENATE(R876," ",(S876-3)),$Z$2:AD876,5,0)),IF(S876&lt;&gt;3,"",VLOOKUP(CONCATENATE(R876," ",(S876-2)),$Z$2:AD876,5,0)))</f>
        <v/>
      </c>
      <c r="AB876" s="33" t="str">
        <f>IF(K876="M",IF(S876&lt;&gt;4,"",VLOOKUP(CONCATENATE(R876," ",(S876-2)),$Z$2:AD876,5,0)),IF(S876&lt;&gt;3,"",VLOOKUP(CONCATENATE(R876," ",(S876-1)),$Z$2:AD876,5,0)))</f>
        <v/>
      </c>
      <c r="AC876" s="33" t="str">
        <f>IF(K876="M",IF(S876&lt;&gt;4,"",VLOOKUP(CONCATENATE(R876," ",(S876-1)),$Z$2:AD876,5,0)),IF(S876&lt;&gt;3,"",VLOOKUP(CONCATENATE(R876," ",(S876)),$Z$2:AD876,5,0)))</f>
        <v/>
      </c>
      <c r="AD876" s="33" t="str">
        <f t="shared" si="175"/>
        <v/>
      </c>
    </row>
    <row r="877" spans="1:30" x14ac:dyDescent="0.25">
      <c r="A877" s="65" t="str">
        <f t="shared" si="167"/>
        <v/>
      </c>
      <c r="B877" s="65" t="str">
        <f t="shared" si="168"/>
        <v/>
      </c>
      <c r="C877" s="103">
        <v>876</v>
      </c>
      <c r="D877" s="99"/>
      <c r="E877" s="100">
        <f t="shared" si="176"/>
        <v>1</v>
      </c>
      <c r="F877" s="100"/>
      <c r="G877" s="100"/>
      <c r="H877" s="107" t="str">
        <f t="shared" si="171"/>
        <v/>
      </c>
      <c r="I877" s="108" t="str">
        <f>IF(D877="","",VLOOKUP(D877,ENTRANTS!$A$1:$H$1000,2,0))</f>
        <v/>
      </c>
      <c r="J877" s="108" t="str">
        <f>IF(D877="","",VLOOKUP(D877,ENTRANTS!$A$1:$H$1000,3,0))</f>
        <v/>
      </c>
      <c r="K877" s="103" t="str">
        <f>IF(D877="","",LEFT(VLOOKUP(D877,ENTRANTS!$A$1:$H$1000,5,0),1))</f>
        <v/>
      </c>
      <c r="L877" s="103" t="str">
        <f>IF(D877="","",COUNTIF($K$2:K877,K877))</f>
        <v/>
      </c>
      <c r="M877" s="103" t="str">
        <f>IF(D877="","",VLOOKUP(D877,ENTRANTS!$A$1:$H$1000,4,0))</f>
        <v/>
      </c>
      <c r="N877" s="103" t="str">
        <f>IF(D877="","",COUNTIF($M$2:M877,M877))</f>
        <v/>
      </c>
      <c r="O877" s="108" t="str">
        <f>IF(D877="","",VLOOKUP(D877,ENTRANTS!$A$1:$H$1000,6,0))</f>
        <v/>
      </c>
      <c r="P877" s="86" t="str">
        <f t="shared" si="172"/>
        <v/>
      </c>
      <c r="Q877" s="31"/>
      <c r="R877" s="3" t="str">
        <f t="shared" si="173"/>
        <v/>
      </c>
      <c r="S877" s="4" t="str">
        <f>IF(D877="","",COUNTIF($R$2:R877,R877))</f>
        <v/>
      </c>
      <c r="T877" s="5" t="str">
        <f t="shared" si="177"/>
        <v/>
      </c>
      <c r="U877" s="35" t="str">
        <f>IF(AND(S877=4,K877="M",NOT(O877="Unattached")),SUMIF(R$2:R877,R877,L$2:L877),"")</f>
        <v/>
      </c>
      <c r="V877" s="5" t="str">
        <f t="shared" si="178"/>
        <v/>
      </c>
      <c r="W877" s="35" t="str">
        <f>IF(AND(S877=3,K877="F",NOT(O877="Unattached")),SUMIF(R$2:R877,R877,L$2:L877),"")</f>
        <v/>
      </c>
      <c r="X877" s="6" t="str">
        <f t="shared" si="169"/>
        <v/>
      </c>
      <c r="Y877" s="6" t="str">
        <f t="shared" si="174"/>
        <v/>
      </c>
      <c r="Z877" s="33" t="str">
        <f t="shared" si="170"/>
        <v xml:space="preserve"> </v>
      </c>
      <c r="AA877" s="33" t="str">
        <f>IF(K877="M",IF(S877&lt;&gt;4,"",VLOOKUP(CONCATENATE(R877," ",(S877-3)),$Z$2:AD877,5,0)),IF(S877&lt;&gt;3,"",VLOOKUP(CONCATENATE(R877," ",(S877-2)),$Z$2:AD877,5,0)))</f>
        <v/>
      </c>
      <c r="AB877" s="33" t="str">
        <f>IF(K877="M",IF(S877&lt;&gt;4,"",VLOOKUP(CONCATENATE(R877," ",(S877-2)),$Z$2:AD877,5,0)),IF(S877&lt;&gt;3,"",VLOOKUP(CONCATENATE(R877," ",(S877-1)),$Z$2:AD877,5,0)))</f>
        <v/>
      </c>
      <c r="AC877" s="33" t="str">
        <f>IF(K877="M",IF(S877&lt;&gt;4,"",VLOOKUP(CONCATENATE(R877," ",(S877-1)),$Z$2:AD877,5,0)),IF(S877&lt;&gt;3,"",VLOOKUP(CONCATENATE(R877," ",(S877)),$Z$2:AD877,5,0)))</f>
        <v/>
      </c>
      <c r="AD877" s="33" t="str">
        <f t="shared" si="175"/>
        <v/>
      </c>
    </row>
    <row r="878" spans="1:30" x14ac:dyDescent="0.25">
      <c r="A878" s="65" t="str">
        <f t="shared" si="167"/>
        <v/>
      </c>
      <c r="B878" s="65" t="str">
        <f t="shared" si="168"/>
        <v/>
      </c>
      <c r="C878" s="103">
        <v>877</v>
      </c>
      <c r="D878" s="99"/>
      <c r="E878" s="100">
        <f t="shared" si="176"/>
        <v>1</v>
      </c>
      <c r="F878" s="100"/>
      <c r="G878" s="100"/>
      <c r="H878" s="107" t="str">
        <f t="shared" si="171"/>
        <v/>
      </c>
      <c r="I878" s="108" t="str">
        <f>IF(D878="","",VLOOKUP(D878,ENTRANTS!$A$1:$H$1000,2,0))</f>
        <v/>
      </c>
      <c r="J878" s="108" t="str">
        <f>IF(D878="","",VLOOKUP(D878,ENTRANTS!$A$1:$H$1000,3,0))</f>
        <v/>
      </c>
      <c r="K878" s="103" t="str">
        <f>IF(D878="","",LEFT(VLOOKUP(D878,ENTRANTS!$A$1:$H$1000,5,0),1))</f>
        <v/>
      </c>
      <c r="L878" s="103" t="str">
        <f>IF(D878="","",COUNTIF($K$2:K878,K878))</f>
        <v/>
      </c>
      <c r="M878" s="103" t="str">
        <f>IF(D878="","",VLOOKUP(D878,ENTRANTS!$A$1:$H$1000,4,0))</f>
        <v/>
      </c>
      <c r="N878" s="103" t="str">
        <f>IF(D878="","",COUNTIF($M$2:M878,M878))</f>
        <v/>
      </c>
      <c r="O878" s="108" t="str">
        <f>IF(D878="","",VLOOKUP(D878,ENTRANTS!$A$1:$H$1000,6,0))</f>
        <v/>
      </c>
      <c r="P878" s="86" t="str">
        <f t="shared" si="172"/>
        <v/>
      </c>
      <c r="Q878" s="31"/>
      <c r="R878" s="3" t="str">
        <f t="shared" si="173"/>
        <v/>
      </c>
      <c r="S878" s="4" t="str">
        <f>IF(D878="","",COUNTIF($R$2:R878,R878))</f>
        <v/>
      </c>
      <c r="T878" s="5" t="str">
        <f t="shared" si="177"/>
        <v/>
      </c>
      <c r="U878" s="35" t="str">
        <f>IF(AND(S878=4,K878="M",NOT(O878="Unattached")),SUMIF(R$2:R878,R878,L$2:L878),"")</f>
        <v/>
      </c>
      <c r="V878" s="5" t="str">
        <f t="shared" si="178"/>
        <v/>
      </c>
      <c r="W878" s="35" t="str">
        <f>IF(AND(S878=3,K878="F",NOT(O878="Unattached")),SUMIF(R$2:R878,R878,L$2:L878),"")</f>
        <v/>
      </c>
      <c r="X878" s="6" t="str">
        <f t="shared" si="169"/>
        <v/>
      </c>
      <c r="Y878" s="6" t="str">
        <f t="shared" si="174"/>
        <v/>
      </c>
      <c r="Z878" s="33" t="str">
        <f t="shared" si="170"/>
        <v xml:space="preserve"> </v>
      </c>
      <c r="AA878" s="33" t="str">
        <f>IF(K878="M",IF(S878&lt;&gt;4,"",VLOOKUP(CONCATENATE(R878," ",(S878-3)),$Z$2:AD878,5,0)),IF(S878&lt;&gt;3,"",VLOOKUP(CONCATENATE(R878," ",(S878-2)),$Z$2:AD878,5,0)))</f>
        <v/>
      </c>
      <c r="AB878" s="33" t="str">
        <f>IF(K878="M",IF(S878&lt;&gt;4,"",VLOOKUP(CONCATENATE(R878," ",(S878-2)),$Z$2:AD878,5,0)),IF(S878&lt;&gt;3,"",VLOOKUP(CONCATENATE(R878," ",(S878-1)),$Z$2:AD878,5,0)))</f>
        <v/>
      </c>
      <c r="AC878" s="33" t="str">
        <f>IF(K878="M",IF(S878&lt;&gt;4,"",VLOOKUP(CONCATENATE(R878," ",(S878-1)),$Z$2:AD878,5,0)),IF(S878&lt;&gt;3,"",VLOOKUP(CONCATENATE(R878," ",(S878)),$Z$2:AD878,5,0)))</f>
        <v/>
      </c>
      <c r="AD878" s="33" t="str">
        <f t="shared" si="175"/>
        <v/>
      </c>
    </row>
    <row r="879" spans="1:30" x14ac:dyDescent="0.25">
      <c r="A879" s="65" t="str">
        <f t="shared" si="167"/>
        <v/>
      </c>
      <c r="B879" s="65" t="str">
        <f t="shared" si="168"/>
        <v/>
      </c>
      <c r="C879" s="103">
        <v>878</v>
      </c>
      <c r="D879" s="99"/>
      <c r="E879" s="100">
        <f t="shared" si="176"/>
        <v>1</v>
      </c>
      <c r="F879" s="100"/>
      <c r="G879" s="100"/>
      <c r="H879" s="107" t="str">
        <f t="shared" si="171"/>
        <v/>
      </c>
      <c r="I879" s="108" t="str">
        <f>IF(D879="","",VLOOKUP(D879,ENTRANTS!$A$1:$H$1000,2,0))</f>
        <v/>
      </c>
      <c r="J879" s="108" t="str">
        <f>IF(D879="","",VLOOKUP(D879,ENTRANTS!$A$1:$H$1000,3,0))</f>
        <v/>
      </c>
      <c r="K879" s="103" t="str">
        <f>IF(D879="","",LEFT(VLOOKUP(D879,ENTRANTS!$A$1:$H$1000,5,0),1))</f>
        <v/>
      </c>
      <c r="L879" s="103" t="str">
        <f>IF(D879="","",COUNTIF($K$2:K879,K879))</f>
        <v/>
      </c>
      <c r="M879" s="103" t="str">
        <f>IF(D879="","",VLOOKUP(D879,ENTRANTS!$A$1:$H$1000,4,0))</f>
        <v/>
      </c>
      <c r="N879" s="103" t="str">
        <f>IF(D879="","",COUNTIF($M$2:M879,M879))</f>
        <v/>
      </c>
      <c r="O879" s="108" t="str">
        <f>IF(D879="","",VLOOKUP(D879,ENTRANTS!$A$1:$H$1000,6,0))</f>
        <v/>
      </c>
      <c r="P879" s="86" t="str">
        <f t="shared" si="172"/>
        <v/>
      </c>
      <c r="Q879" s="31"/>
      <c r="R879" s="3" t="str">
        <f t="shared" si="173"/>
        <v/>
      </c>
      <c r="S879" s="4" t="str">
        <f>IF(D879="","",COUNTIF($R$2:R879,R879))</f>
        <v/>
      </c>
      <c r="T879" s="5" t="str">
        <f t="shared" si="177"/>
        <v/>
      </c>
      <c r="U879" s="35" t="str">
        <f>IF(AND(S879=4,K879="M",NOT(O879="Unattached")),SUMIF(R$2:R879,R879,L$2:L879),"")</f>
        <v/>
      </c>
      <c r="V879" s="5" t="str">
        <f t="shared" si="178"/>
        <v/>
      </c>
      <c r="W879" s="35" t="str">
        <f>IF(AND(S879=3,K879="F",NOT(O879="Unattached")),SUMIF(R$2:R879,R879,L$2:L879),"")</f>
        <v/>
      </c>
      <c r="X879" s="6" t="str">
        <f t="shared" si="169"/>
        <v/>
      </c>
      <c r="Y879" s="6" t="str">
        <f t="shared" si="174"/>
        <v/>
      </c>
      <c r="Z879" s="33" t="str">
        <f t="shared" si="170"/>
        <v xml:space="preserve"> </v>
      </c>
      <c r="AA879" s="33" t="str">
        <f>IF(K879="M",IF(S879&lt;&gt;4,"",VLOOKUP(CONCATENATE(R879," ",(S879-3)),$Z$2:AD879,5,0)),IF(S879&lt;&gt;3,"",VLOOKUP(CONCATENATE(R879," ",(S879-2)),$Z$2:AD879,5,0)))</f>
        <v/>
      </c>
      <c r="AB879" s="33" t="str">
        <f>IF(K879="M",IF(S879&lt;&gt;4,"",VLOOKUP(CONCATENATE(R879," ",(S879-2)),$Z$2:AD879,5,0)),IF(S879&lt;&gt;3,"",VLOOKUP(CONCATENATE(R879," ",(S879-1)),$Z$2:AD879,5,0)))</f>
        <v/>
      </c>
      <c r="AC879" s="33" t="str">
        <f>IF(K879="M",IF(S879&lt;&gt;4,"",VLOOKUP(CONCATENATE(R879," ",(S879-1)),$Z$2:AD879,5,0)),IF(S879&lt;&gt;3,"",VLOOKUP(CONCATENATE(R879," ",(S879)),$Z$2:AD879,5,0)))</f>
        <v/>
      </c>
      <c r="AD879" s="33" t="str">
        <f t="shared" si="175"/>
        <v/>
      </c>
    </row>
    <row r="880" spans="1:30" x14ac:dyDescent="0.25">
      <c r="A880" s="65" t="str">
        <f t="shared" si="167"/>
        <v/>
      </c>
      <c r="B880" s="65" t="str">
        <f t="shared" si="168"/>
        <v/>
      </c>
      <c r="C880" s="103">
        <v>879</v>
      </c>
      <c r="D880" s="99"/>
      <c r="E880" s="100">
        <f t="shared" si="176"/>
        <v>1</v>
      </c>
      <c r="F880" s="100"/>
      <c r="G880" s="100"/>
      <c r="H880" s="107" t="str">
        <f t="shared" si="171"/>
        <v/>
      </c>
      <c r="I880" s="108" t="str">
        <f>IF(D880="","",VLOOKUP(D880,ENTRANTS!$A$1:$H$1000,2,0))</f>
        <v/>
      </c>
      <c r="J880" s="108" t="str">
        <f>IF(D880="","",VLOOKUP(D880,ENTRANTS!$A$1:$H$1000,3,0))</f>
        <v/>
      </c>
      <c r="K880" s="103" t="str">
        <f>IF(D880="","",LEFT(VLOOKUP(D880,ENTRANTS!$A$1:$H$1000,5,0),1))</f>
        <v/>
      </c>
      <c r="L880" s="103" t="str">
        <f>IF(D880="","",COUNTIF($K$2:K880,K880))</f>
        <v/>
      </c>
      <c r="M880" s="103" t="str">
        <f>IF(D880="","",VLOOKUP(D880,ENTRANTS!$A$1:$H$1000,4,0))</f>
        <v/>
      </c>
      <c r="N880" s="103" t="str">
        <f>IF(D880="","",COUNTIF($M$2:M880,M880))</f>
        <v/>
      </c>
      <c r="O880" s="108" t="str">
        <f>IF(D880="","",VLOOKUP(D880,ENTRANTS!$A$1:$H$1000,6,0))</f>
        <v/>
      </c>
      <c r="P880" s="86" t="str">
        <f t="shared" si="172"/>
        <v/>
      </c>
      <c r="Q880" s="31"/>
      <c r="R880" s="3" t="str">
        <f t="shared" si="173"/>
        <v/>
      </c>
      <c r="S880" s="4" t="str">
        <f>IF(D880="","",COUNTIF($R$2:R880,R880))</f>
        <v/>
      </c>
      <c r="T880" s="5" t="str">
        <f t="shared" si="177"/>
        <v/>
      </c>
      <c r="U880" s="35" t="str">
        <f>IF(AND(S880=4,K880="M",NOT(O880="Unattached")),SUMIF(R$2:R880,R880,L$2:L880),"")</f>
        <v/>
      </c>
      <c r="V880" s="5" t="str">
        <f t="shared" si="178"/>
        <v/>
      </c>
      <c r="W880" s="35" t="str">
        <f>IF(AND(S880=3,K880="F",NOT(O880="Unattached")),SUMIF(R$2:R880,R880,L$2:L880),"")</f>
        <v/>
      </c>
      <c r="X880" s="6" t="str">
        <f t="shared" si="169"/>
        <v/>
      </c>
      <c r="Y880" s="6" t="str">
        <f t="shared" si="174"/>
        <v/>
      </c>
      <c r="Z880" s="33" t="str">
        <f t="shared" si="170"/>
        <v xml:space="preserve"> </v>
      </c>
      <c r="AA880" s="33" t="str">
        <f>IF(K880="M",IF(S880&lt;&gt;4,"",VLOOKUP(CONCATENATE(R880," ",(S880-3)),$Z$2:AD880,5,0)),IF(S880&lt;&gt;3,"",VLOOKUP(CONCATENATE(R880," ",(S880-2)),$Z$2:AD880,5,0)))</f>
        <v/>
      </c>
      <c r="AB880" s="33" t="str">
        <f>IF(K880="M",IF(S880&lt;&gt;4,"",VLOOKUP(CONCATENATE(R880," ",(S880-2)),$Z$2:AD880,5,0)),IF(S880&lt;&gt;3,"",VLOOKUP(CONCATENATE(R880," ",(S880-1)),$Z$2:AD880,5,0)))</f>
        <v/>
      </c>
      <c r="AC880" s="33" t="str">
        <f>IF(K880="M",IF(S880&lt;&gt;4,"",VLOOKUP(CONCATENATE(R880," ",(S880-1)),$Z$2:AD880,5,0)),IF(S880&lt;&gt;3,"",VLOOKUP(CONCATENATE(R880," ",(S880)),$Z$2:AD880,5,0)))</f>
        <v/>
      </c>
      <c r="AD880" s="33" t="str">
        <f t="shared" si="175"/>
        <v/>
      </c>
    </row>
    <row r="881" spans="1:30" x14ac:dyDescent="0.25">
      <c r="A881" s="65" t="str">
        <f t="shared" si="167"/>
        <v/>
      </c>
      <c r="B881" s="65" t="str">
        <f t="shared" si="168"/>
        <v/>
      </c>
      <c r="C881" s="103">
        <v>880</v>
      </c>
      <c r="D881" s="99"/>
      <c r="E881" s="100">
        <f t="shared" si="176"/>
        <v>1</v>
      </c>
      <c r="F881" s="100"/>
      <c r="G881" s="100"/>
      <c r="H881" s="107" t="str">
        <f t="shared" si="171"/>
        <v/>
      </c>
      <c r="I881" s="108" t="str">
        <f>IF(D881="","",VLOOKUP(D881,ENTRANTS!$A$1:$H$1000,2,0))</f>
        <v/>
      </c>
      <c r="J881" s="108" t="str">
        <f>IF(D881="","",VLOOKUP(D881,ENTRANTS!$A$1:$H$1000,3,0))</f>
        <v/>
      </c>
      <c r="K881" s="103" t="str">
        <f>IF(D881="","",LEFT(VLOOKUP(D881,ENTRANTS!$A$1:$H$1000,5,0),1))</f>
        <v/>
      </c>
      <c r="L881" s="103" t="str">
        <f>IF(D881="","",COUNTIF($K$2:K881,K881))</f>
        <v/>
      </c>
      <c r="M881" s="103" t="str">
        <f>IF(D881="","",VLOOKUP(D881,ENTRANTS!$A$1:$H$1000,4,0))</f>
        <v/>
      </c>
      <c r="N881" s="103" t="str">
        <f>IF(D881="","",COUNTIF($M$2:M881,M881))</f>
        <v/>
      </c>
      <c r="O881" s="108" t="str">
        <f>IF(D881="","",VLOOKUP(D881,ENTRANTS!$A$1:$H$1000,6,0))</f>
        <v/>
      </c>
      <c r="P881" s="86" t="str">
        <f t="shared" si="172"/>
        <v/>
      </c>
      <c r="Q881" s="31"/>
      <c r="R881" s="3" t="str">
        <f t="shared" si="173"/>
        <v/>
      </c>
      <c r="S881" s="4" t="str">
        <f>IF(D881="","",COUNTIF($R$2:R881,R881))</f>
        <v/>
      </c>
      <c r="T881" s="5" t="str">
        <f t="shared" si="177"/>
        <v/>
      </c>
      <c r="U881" s="35" t="str">
        <f>IF(AND(S881=4,K881="M",NOT(O881="Unattached")),SUMIF(R$2:R881,R881,L$2:L881),"")</f>
        <v/>
      </c>
      <c r="V881" s="5" t="str">
        <f t="shared" si="178"/>
        <v/>
      </c>
      <c r="W881" s="35" t="str">
        <f>IF(AND(S881=3,K881="F",NOT(O881="Unattached")),SUMIF(R$2:R881,R881,L$2:L881),"")</f>
        <v/>
      </c>
      <c r="X881" s="6" t="str">
        <f t="shared" si="169"/>
        <v/>
      </c>
      <c r="Y881" s="6" t="str">
        <f t="shared" si="174"/>
        <v/>
      </c>
      <c r="Z881" s="33" t="str">
        <f t="shared" si="170"/>
        <v xml:space="preserve"> </v>
      </c>
      <c r="AA881" s="33" t="str">
        <f>IF(K881="M",IF(S881&lt;&gt;4,"",VLOOKUP(CONCATENATE(R881," ",(S881-3)),$Z$2:AD881,5,0)),IF(S881&lt;&gt;3,"",VLOOKUP(CONCATENATE(R881," ",(S881-2)),$Z$2:AD881,5,0)))</f>
        <v/>
      </c>
      <c r="AB881" s="33" t="str">
        <f>IF(K881="M",IF(S881&lt;&gt;4,"",VLOOKUP(CONCATENATE(R881," ",(S881-2)),$Z$2:AD881,5,0)),IF(S881&lt;&gt;3,"",VLOOKUP(CONCATENATE(R881," ",(S881-1)),$Z$2:AD881,5,0)))</f>
        <v/>
      </c>
      <c r="AC881" s="33" t="str">
        <f>IF(K881="M",IF(S881&lt;&gt;4,"",VLOOKUP(CONCATENATE(R881," ",(S881-1)),$Z$2:AD881,5,0)),IF(S881&lt;&gt;3,"",VLOOKUP(CONCATENATE(R881," ",(S881)),$Z$2:AD881,5,0)))</f>
        <v/>
      </c>
      <c r="AD881" s="33" t="str">
        <f t="shared" si="175"/>
        <v/>
      </c>
    </row>
    <row r="882" spans="1:30" x14ac:dyDescent="0.25">
      <c r="A882" s="65" t="str">
        <f t="shared" si="167"/>
        <v/>
      </c>
      <c r="B882" s="65" t="str">
        <f t="shared" si="168"/>
        <v/>
      </c>
      <c r="C882" s="103">
        <v>881</v>
      </c>
      <c r="D882" s="99"/>
      <c r="E882" s="100">
        <f t="shared" si="176"/>
        <v>1</v>
      </c>
      <c r="F882" s="100"/>
      <c r="G882" s="100"/>
      <c r="H882" s="107" t="str">
        <f t="shared" si="171"/>
        <v/>
      </c>
      <c r="I882" s="108" t="str">
        <f>IF(D882="","",VLOOKUP(D882,ENTRANTS!$A$1:$H$1000,2,0))</f>
        <v/>
      </c>
      <c r="J882" s="108" t="str">
        <f>IF(D882="","",VLOOKUP(D882,ENTRANTS!$A$1:$H$1000,3,0))</f>
        <v/>
      </c>
      <c r="K882" s="103" t="str">
        <f>IF(D882="","",LEFT(VLOOKUP(D882,ENTRANTS!$A$1:$H$1000,5,0),1))</f>
        <v/>
      </c>
      <c r="L882" s="103" t="str">
        <f>IF(D882="","",COUNTIF($K$2:K882,K882))</f>
        <v/>
      </c>
      <c r="M882" s="103" t="str">
        <f>IF(D882="","",VLOOKUP(D882,ENTRANTS!$A$1:$H$1000,4,0))</f>
        <v/>
      </c>
      <c r="N882" s="103" t="str">
        <f>IF(D882="","",COUNTIF($M$2:M882,M882))</f>
        <v/>
      </c>
      <c r="O882" s="108" t="str">
        <f>IF(D882="","",VLOOKUP(D882,ENTRANTS!$A$1:$H$1000,6,0))</f>
        <v/>
      </c>
      <c r="P882" s="86" t="str">
        <f t="shared" si="172"/>
        <v/>
      </c>
      <c r="Q882" s="31"/>
      <c r="R882" s="3" t="str">
        <f t="shared" si="173"/>
        <v/>
      </c>
      <c r="S882" s="4" t="str">
        <f>IF(D882="","",COUNTIF($R$2:R882,R882))</f>
        <v/>
      </c>
      <c r="T882" s="5" t="str">
        <f t="shared" si="177"/>
        <v/>
      </c>
      <c r="U882" s="35" t="str">
        <f>IF(AND(S882=4,K882="M",NOT(O882="Unattached")),SUMIF(R$2:R882,R882,L$2:L882),"")</f>
        <v/>
      </c>
      <c r="V882" s="5" t="str">
        <f t="shared" si="178"/>
        <v/>
      </c>
      <c r="W882" s="35" t="str">
        <f>IF(AND(S882=3,K882="F",NOT(O882="Unattached")),SUMIF(R$2:R882,R882,L$2:L882),"")</f>
        <v/>
      </c>
      <c r="X882" s="6" t="str">
        <f t="shared" si="169"/>
        <v/>
      </c>
      <c r="Y882" s="6" t="str">
        <f t="shared" si="174"/>
        <v/>
      </c>
      <c r="Z882" s="33" t="str">
        <f t="shared" si="170"/>
        <v xml:space="preserve"> </v>
      </c>
      <c r="AA882" s="33" t="str">
        <f>IF(K882="M",IF(S882&lt;&gt;4,"",VLOOKUP(CONCATENATE(R882," ",(S882-3)),$Z$2:AD882,5,0)),IF(S882&lt;&gt;3,"",VLOOKUP(CONCATENATE(R882," ",(S882-2)),$Z$2:AD882,5,0)))</f>
        <v/>
      </c>
      <c r="AB882" s="33" t="str">
        <f>IF(K882="M",IF(S882&lt;&gt;4,"",VLOOKUP(CONCATENATE(R882," ",(S882-2)),$Z$2:AD882,5,0)),IF(S882&lt;&gt;3,"",VLOOKUP(CONCATENATE(R882," ",(S882-1)),$Z$2:AD882,5,0)))</f>
        <v/>
      </c>
      <c r="AC882" s="33" t="str">
        <f>IF(K882="M",IF(S882&lt;&gt;4,"",VLOOKUP(CONCATENATE(R882," ",(S882-1)),$Z$2:AD882,5,0)),IF(S882&lt;&gt;3,"",VLOOKUP(CONCATENATE(R882," ",(S882)),$Z$2:AD882,5,0)))</f>
        <v/>
      </c>
      <c r="AD882" s="33" t="str">
        <f t="shared" si="175"/>
        <v/>
      </c>
    </row>
    <row r="883" spans="1:30" x14ac:dyDescent="0.25">
      <c r="A883" s="65" t="str">
        <f t="shared" si="167"/>
        <v/>
      </c>
      <c r="B883" s="65" t="str">
        <f t="shared" si="168"/>
        <v/>
      </c>
      <c r="C883" s="103">
        <v>882</v>
      </c>
      <c r="D883" s="99"/>
      <c r="E883" s="100">
        <f t="shared" si="176"/>
        <v>1</v>
      </c>
      <c r="F883" s="100"/>
      <c r="G883" s="100"/>
      <c r="H883" s="107" t="str">
        <f t="shared" si="171"/>
        <v/>
      </c>
      <c r="I883" s="108" t="str">
        <f>IF(D883="","",VLOOKUP(D883,ENTRANTS!$A$1:$H$1000,2,0))</f>
        <v/>
      </c>
      <c r="J883" s="108" t="str">
        <f>IF(D883="","",VLOOKUP(D883,ENTRANTS!$A$1:$H$1000,3,0))</f>
        <v/>
      </c>
      <c r="K883" s="103" t="str">
        <f>IF(D883="","",LEFT(VLOOKUP(D883,ENTRANTS!$A$1:$H$1000,5,0),1))</f>
        <v/>
      </c>
      <c r="L883" s="103" t="str">
        <f>IF(D883="","",COUNTIF($K$2:K883,K883))</f>
        <v/>
      </c>
      <c r="M883" s="103" t="str">
        <f>IF(D883="","",VLOOKUP(D883,ENTRANTS!$A$1:$H$1000,4,0))</f>
        <v/>
      </c>
      <c r="N883" s="103" t="str">
        <f>IF(D883="","",COUNTIF($M$2:M883,M883))</f>
        <v/>
      </c>
      <c r="O883" s="108" t="str">
        <f>IF(D883="","",VLOOKUP(D883,ENTRANTS!$A$1:$H$1000,6,0))</f>
        <v/>
      </c>
      <c r="P883" s="86" t="str">
        <f t="shared" si="172"/>
        <v/>
      </c>
      <c r="Q883" s="31"/>
      <c r="R883" s="3" t="str">
        <f t="shared" si="173"/>
        <v/>
      </c>
      <c r="S883" s="4" t="str">
        <f>IF(D883="","",COUNTIF($R$2:R883,R883))</f>
        <v/>
      </c>
      <c r="T883" s="5" t="str">
        <f t="shared" si="177"/>
        <v/>
      </c>
      <c r="U883" s="35" t="str">
        <f>IF(AND(S883=4,K883="M",NOT(O883="Unattached")),SUMIF(R$2:R883,R883,L$2:L883),"")</f>
        <v/>
      </c>
      <c r="V883" s="5" t="str">
        <f t="shared" si="178"/>
        <v/>
      </c>
      <c r="W883" s="35" t="str">
        <f>IF(AND(S883=3,K883="F",NOT(O883="Unattached")),SUMIF(R$2:R883,R883,L$2:L883),"")</f>
        <v/>
      </c>
      <c r="X883" s="6" t="str">
        <f t="shared" si="169"/>
        <v/>
      </c>
      <c r="Y883" s="6" t="str">
        <f t="shared" si="174"/>
        <v/>
      </c>
      <c r="Z883" s="33" t="str">
        <f t="shared" si="170"/>
        <v xml:space="preserve"> </v>
      </c>
      <c r="AA883" s="33" t="str">
        <f>IF(K883="M",IF(S883&lt;&gt;4,"",VLOOKUP(CONCATENATE(R883," ",(S883-3)),$Z$2:AD883,5,0)),IF(S883&lt;&gt;3,"",VLOOKUP(CONCATENATE(R883," ",(S883-2)),$Z$2:AD883,5,0)))</f>
        <v/>
      </c>
      <c r="AB883" s="33" t="str">
        <f>IF(K883="M",IF(S883&lt;&gt;4,"",VLOOKUP(CONCATENATE(R883," ",(S883-2)),$Z$2:AD883,5,0)),IF(S883&lt;&gt;3,"",VLOOKUP(CONCATENATE(R883," ",(S883-1)),$Z$2:AD883,5,0)))</f>
        <v/>
      </c>
      <c r="AC883" s="33" t="str">
        <f>IF(K883="M",IF(S883&lt;&gt;4,"",VLOOKUP(CONCATENATE(R883," ",(S883-1)),$Z$2:AD883,5,0)),IF(S883&lt;&gt;3,"",VLOOKUP(CONCATENATE(R883," ",(S883)),$Z$2:AD883,5,0)))</f>
        <v/>
      </c>
      <c r="AD883" s="33" t="str">
        <f t="shared" si="175"/>
        <v/>
      </c>
    </row>
    <row r="884" spans="1:30" x14ac:dyDescent="0.25">
      <c r="A884" s="65" t="str">
        <f t="shared" si="167"/>
        <v/>
      </c>
      <c r="B884" s="65" t="str">
        <f t="shared" si="168"/>
        <v/>
      </c>
      <c r="C884" s="103">
        <v>883</v>
      </c>
      <c r="D884" s="99"/>
      <c r="E884" s="100">
        <f t="shared" si="176"/>
        <v>1</v>
      </c>
      <c r="F884" s="100"/>
      <c r="G884" s="100"/>
      <c r="H884" s="107" t="str">
        <f t="shared" si="171"/>
        <v/>
      </c>
      <c r="I884" s="108" t="str">
        <f>IF(D884="","",VLOOKUP(D884,ENTRANTS!$A$1:$H$1000,2,0))</f>
        <v/>
      </c>
      <c r="J884" s="108" t="str">
        <f>IF(D884="","",VLOOKUP(D884,ENTRANTS!$A$1:$H$1000,3,0))</f>
        <v/>
      </c>
      <c r="K884" s="103" t="str">
        <f>IF(D884="","",LEFT(VLOOKUP(D884,ENTRANTS!$A$1:$H$1000,5,0),1))</f>
        <v/>
      </c>
      <c r="L884" s="103" t="str">
        <f>IF(D884="","",COUNTIF($K$2:K884,K884))</f>
        <v/>
      </c>
      <c r="M884" s="103" t="str">
        <f>IF(D884="","",VLOOKUP(D884,ENTRANTS!$A$1:$H$1000,4,0))</f>
        <v/>
      </c>
      <c r="N884" s="103" t="str">
        <f>IF(D884="","",COUNTIF($M$2:M884,M884))</f>
        <v/>
      </c>
      <c r="O884" s="108" t="str">
        <f>IF(D884="","",VLOOKUP(D884,ENTRANTS!$A$1:$H$1000,6,0))</f>
        <v/>
      </c>
      <c r="P884" s="86" t="str">
        <f t="shared" si="172"/>
        <v/>
      </c>
      <c r="Q884" s="31"/>
      <c r="R884" s="3" t="str">
        <f t="shared" si="173"/>
        <v/>
      </c>
      <c r="S884" s="4" t="str">
        <f>IF(D884="","",COUNTIF($R$2:R884,R884))</f>
        <v/>
      </c>
      <c r="T884" s="5" t="str">
        <f t="shared" si="177"/>
        <v/>
      </c>
      <c r="U884" s="35" t="str">
        <f>IF(AND(S884=4,K884="M",NOT(O884="Unattached")),SUMIF(R$2:R884,R884,L$2:L884),"")</f>
        <v/>
      </c>
      <c r="V884" s="5" t="str">
        <f t="shared" si="178"/>
        <v/>
      </c>
      <c r="W884" s="35" t="str">
        <f>IF(AND(S884=3,K884="F",NOT(O884="Unattached")),SUMIF(R$2:R884,R884,L$2:L884),"")</f>
        <v/>
      </c>
      <c r="X884" s="6" t="str">
        <f t="shared" si="169"/>
        <v/>
      </c>
      <c r="Y884" s="6" t="str">
        <f t="shared" si="174"/>
        <v/>
      </c>
      <c r="Z884" s="33" t="str">
        <f t="shared" si="170"/>
        <v xml:space="preserve"> </v>
      </c>
      <c r="AA884" s="33" t="str">
        <f>IF(K884="M",IF(S884&lt;&gt;4,"",VLOOKUP(CONCATENATE(R884," ",(S884-3)),$Z$2:AD884,5,0)),IF(S884&lt;&gt;3,"",VLOOKUP(CONCATENATE(R884," ",(S884-2)),$Z$2:AD884,5,0)))</f>
        <v/>
      </c>
      <c r="AB884" s="33" t="str">
        <f>IF(K884="M",IF(S884&lt;&gt;4,"",VLOOKUP(CONCATENATE(R884," ",(S884-2)),$Z$2:AD884,5,0)),IF(S884&lt;&gt;3,"",VLOOKUP(CONCATENATE(R884," ",(S884-1)),$Z$2:AD884,5,0)))</f>
        <v/>
      </c>
      <c r="AC884" s="33" t="str">
        <f>IF(K884="M",IF(S884&lt;&gt;4,"",VLOOKUP(CONCATENATE(R884," ",(S884-1)),$Z$2:AD884,5,0)),IF(S884&lt;&gt;3,"",VLOOKUP(CONCATENATE(R884," ",(S884)),$Z$2:AD884,5,0)))</f>
        <v/>
      </c>
      <c r="AD884" s="33" t="str">
        <f t="shared" si="175"/>
        <v/>
      </c>
    </row>
    <row r="885" spans="1:30" x14ac:dyDescent="0.25">
      <c r="A885" s="65" t="str">
        <f t="shared" si="167"/>
        <v/>
      </c>
      <c r="B885" s="65" t="str">
        <f t="shared" si="168"/>
        <v/>
      </c>
      <c r="C885" s="103">
        <v>884</v>
      </c>
      <c r="D885" s="99"/>
      <c r="E885" s="100">
        <f t="shared" si="176"/>
        <v>1</v>
      </c>
      <c r="F885" s="100"/>
      <c r="G885" s="100"/>
      <c r="H885" s="107" t="str">
        <f t="shared" si="171"/>
        <v/>
      </c>
      <c r="I885" s="108" t="str">
        <f>IF(D885="","",VLOOKUP(D885,ENTRANTS!$A$1:$H$1000,2,0))</f>
        <v/>
      </c>
      <c r="J885" s="108" t="str">
        <f>IF(D885="","",VLOOKUP(D885,ENTRANTS!$A$1:$H$1000,3,0))</f>
        <v/>
      </c>
      <c r="K885" s="103" t="str">
        <f>IF(D885="","",LEFT(VLOOKUP(D885,ENTRANTS!$A$1:$H$1000,5,0),1))</f>
        <v/>
      </c>
      <c r="L885" s="103" t="str">
        <f>IF(D885="","",COUNTIF($K$2:K885,K885))</f>
        <v/>
      </c>
      <c r="M885" s="103" t="str">
        <f>IF(D885="","",VLOOKUP(D885,ENTRANTS!$A$1:$H$1000,4,0))</f>
        <v/>
      </c>
      <c r="N885" s="103" t="str">
        <f>IF(D885="","",COUNTIF($M$2:M885,M885))</f>
        <v/>
      </c>
      <c r="O885" s="108" t="str">
        <f>IF(D885="","",VLOOKUP(D885,ENTRANTS!$A$1:$H$1000,6,0))</f>
        <v/>
      </c>
      <c r="P885" s="86" t="str">
        <f t="shared" si="172"/>
        <v/>
      </c>
      <c r="Q885" s="31"/>
      <c r="R885" s="3" t="str">
        <f t="shared" si="173"/>
        <v/>
      </c>
      <c r="S885" s="4" t="str">
        <f>IF(D885="","",COUNTIF($R$2:R885,R885))</f>
        <v/>
      </c>
      <c r="T885" s="5" t="str">
        <f t="shared" si="177"/>
        <v/>
      </c>
      <c r="U885" s="35" t="str">
        <f>IF(AND(S885=4,K885="M",NOT(O885="Unattached")),SUMIF(R$2:R885,R885,L$2:L885),"")</f>
        <v/>
      </c>
      <c r="V885" s="5" t="str">
        <f t="shared" si="178"/>
        <v/>
      </c>
      <c r="W885" s="35" t="str">
        <f>IF(AND(S885=3,K885="F",NOT(O885="Unattached")),SUMIF(R$2:R885,R885,L$2:L885),"")</f>
        <v/>
      </c>
      <c r="X885" s="6" t="str">
        <f t="shared" si="169"/>
        <v/>
      </c>
      <c r="Y885" s="6" t="str">
        <f t="shared" si="174"/>
        <v/>
      </c>
      <c r="Z885" s="33" t="str">
        <f t="shared" si="170"/>
        <v xml:space="preserve"> </v>
      </c>
      <c r="AA885" s="33" t="str">
        <f>IF(K885="M",IF(S885&lt;&gt;4,"",VLOOKUP(CONCATENATE(R885," ",(S885-3)),$Z$2:AD885,5,0)),IF(S885&lt;&gt;3,"",VLOOKUP(CONCATENATE(R885," ",(S885-2)),$Z$2:AD885,5,0)))</f>
        <v/>
      </c>
      <c r="AB885" s="33" t="str">
        <f>IF(K885="M",IF(S885&lt;&gt;4,"",VLOOKUP(CONCATENATE(R885," ",(S885-2)),$Z$2:AD885,5,0)),IF(S885&lt;&gt;3,"",VLOOKUP(CONCATENATE(R885," ",(S885-1)),$Z$2:AD885,5,0)))</f>
        <v/>
      </c>
      <c r="AC885" s="33" t="str">
        <f>IF(K885="M",IF(S885&lt;&gt;4,"",VLOOKUP(CONCATENATE(R885," ",(S885-1)),$Z$2:AD885,5,0)),IF(S885&lt;&gt;3,"",VLOOKUP(CONCATENATE(R885," ",(S885)),$Z$2:AD885,5,0)))</f>
        <v/>
      </c>
      <c r="AD885" s="33" t="str">
        <f t="shared" si="175"/>
        <v/>
      </c>
    </row>
    <row r="886" spans="1:30" x14ac:dyDescent="0.25">
      <c r="A886" s="65" t="str">
        <f t="shared" si="167"/>
        <v/>
      </c>
      <c r="B886" s="65" t="str">
        <f t="shared" si="168"/>
        <v/>
      </c>
      <c r="C886" s="103">
        <v>885</v>
      </c>
      <c r="D886" s="99"/>
      <c r="E886" s="100">
        <f t="shared" si="176"/>
        <v>1</v>
      </c>
      <c r="F886" s="100"/>
      <c r="G886" s="100"/>
      <c r="H886" s="107" t="str">
        <f t="shared" si="171"/>
        <v/>
      </c>
      <c r="I886" s="108" t="str">
        <f>IF(D886="","",VLOOKUP(D886,ENTRANTS!$A$1:$H$1000,2,0))</f>
        <v/>
      </c>
      <c r="J886" s="108" t="str">
        <f>IF(D886="","",VLOOKUP(D886,ENTRANTS!$A$1:$H$1000,3,0))</f>
        <v/>
      </c>
      <c r="K886" s="103" t="str">
        <f>IF(D886="","",LEFT(VLOOKUP(D886,ENTRANTS!$A$1:$H$1000,5,0),1))</f>
        <v/>
      </c>
      <c r="L886" s="103" t="str">
        <f>IF(D886="","",COUNTIF($K$2:K886,K886))</f>
        <v/>
      </c>
      <c r="M886" s="103" t="str">
        <f>IF(D886="","",VLOOKUP(D886,ENTRANTS!$A$1:$H$1000,4,0))</f>
        <v/>
      </c>
      <c r="N886" s="103" t="str">
        <f>IF(D886="","",COUNTIF($M$2:M886,M886))</f>
        <v/>
      </c>
      <c r="O886" s="108" t="str">
        <f>IF(D886="","",VLOOKUP(D886,ENTRANTS!$A$1:$H$1000,6,0))</f>
        <v/>
      </c>
      <c r="P886" s="86" t="str">
        <f t="shared" si="172"/>
        <v/>
      </c>
      <c r="Q886" s="31"/>
      <c r="R886" s="3" t="str">
        <f t="shared" si="173"/>
        <v/>
      </c>
      <c r="S886" s="4" t="str">
        <f>IF(D886="","",COUNTIF($R$2:R886,R886))</f>
        <v/>
      </c>
      <c r="T886" s="5" t="str">
        <f t="shared" si="177"/>
        <v/>
      </c>
      <c r="U886" s="35" t="str">
        <f>IF(AND(S886=4,K886="M",NOT(O886="Unattached")),SUMIF(R$2:R886,R886,L$2:L886),"")</f>
        <v/>
      </c>
      <c r="V886" s="5" t="str">
        <f t="shared" si="178"/>
        <v/>
      </c>
      <c r="W886" s="35" t="str">
        <f>IF(AND(S886=3,K886="F",NOT(O886="Unattached")),SUMIF(R$2:R886,R886,L$2:L886),"")</f>
        <v/>
      </c>
      <c r="X886" s="6" t="str">
        <f t="shared" si="169"/>
        <v/>
      </c>
      <c r="Y886" s="6" t="str">
        <f t="shared" si="174"/>
        <v/>
      </c>
      <c r="Z886" s="33" t="str">
        <f t="shared" si="170"/>
        <v xml:space="preserve"> </v>
      </c>
      <c r="AA886" s="33" t="str">
        <f>IF(K886="M",IF(S886&lt;&gt;4,"",VLOOKUP(CONCATENATE(R886," ",(S886-3)),$Z$2:AD886,5,0)),IF(S886&lt;&gt;3,"",VLOOKUP(CONCATENATE(R886," ",(S886-2)),$Z$2:AD886,5,0)))</f>
        <v/>
      </c>
      <c r="AB886" s="33" t="str">
        <f>IF(K886="M",IF(S886&lt;&gt;4,"",VLOOKUP(CONCATENATE(R886," ",(S886-2)),$Z$2:AD886,5,0)),IF(S886&lt;&gt;3,"",VLOOKUP(CONCATENATE(R886," ",(S886-1)),$Z$2:AD886,5,0)))</f>
        <v/>
      </c>
      <c r="AC886" s="33" t="str">
        <f>IF(K886="M",IF(S886&lt;&gt;4,"",VLOOKUP(CONCATENATE(R886," ",(S886-1)),$Z$2:AD886,5,0)),IF(S886&lt;&gt;3,"",VLOOKUP(CONCATENATE(R886," ",(S886)),$Z$2:AD886,5,0)))</f>
        <v/>
      </c>
      <c r="AD886" s="33" t="str">
        <f t="shared" si="175"/>
        <v/>
      </c>
    </row>
    <row r="887" spans="1:30" x14ac:dyDescent="0.25">
      <c r="A887" s="65" t="str">
        <f t="shared" si="167"/>
        <v/>
      </c>
      <c r="B887" s="65" t="str">
        <f t="shared" si="168"/>
        <v/>
      </c>
      <c r="C887" s="103">
        <v>886</v>
      </c>
      <c r="D887" s="99"/>
      <c r="E887" s="100">
        <f t="shared" si="176"/>
        <v>1</v>
      </c>
      <c r="F887" s="100"/>
      <c r="G887" s="100"/>
      <c r="H887" s="107" t="str">
        <f t="shared" si="171"/>
        <v/>
      </c>
      <c r="I887" s="108" t="str">
        <f>IF(D887="","",VLOOKUP(D887,ENTRANTS!$A$1:$H$1000,2,0))</f>
        <v/>
      </c>
      <c r="J887" s="108" t="str">
        <f>IF(D887="","",VLOOKUP(D887,ENTRANTS!$A$1:$H$1000,3,0))</f>
        <v/>
      </c>
      <c r="K887" s="103" t="str">
        <f>IF(D887="","",LEFT(VLOOKUP(D887,ENTRANTS!$A$1:$H$1000,5,0),1))</f>
        <v/>
      </c>
      <c r="L887" s="103" t="str">
        <f>IF(D887="","",COUNTIF($K$2:K887,K887))</f>
        <v/>
      </c>
      <c r="M887" s="103" t="str">
        <f>IF(D887="","",VLOOKUP(D887,ENTRANTS!$A$1:$H$1000,4,0))</f>
        <v/>
      </c>
      <c r="N887" s="103" t="str">
        <f>IF(D887="","",COUNTIF($M$2:M887,M887))</f>
        <v/>
      </c>
      <c r="O887" s="108" t="str">
        <f>IF(D887="","",VLOOKUP(D887,ENTRANTS!$A$1:$H$1000,6,0))</f>
        <v/>
      </c>
      <c r="P887" s="86" t="str">
        <f t="shared" si="172"/>
        <v/>
      </c>
      <c r="Q887" s="31"/>
      <c r="R887" s="3" t="str">
        <f t="shared" si="173"/>
        <v/>
      </c>
      <c r="S887" s="4" t="str">
        <f>IF(D887="","",COUNTIF($R$2:R887,R887))</f>
        <v/>
      </c>
      <c r="T887" s="5" t="str">
        <f t="shared" si="177"/>
        <v/>
      </c>
      <c r="U887" s="35" t="str">
        <f>IF(AND(S887=4,K887="M",NOT(O887="Unattached")),SUMIF(R$2:R887,R887,L$2:L887),"")</f>
        <v/>
      </c>
      <c r="V887" s="5" t="str">
        <f t="shared" si="178"/>
        <v/>
      </c>
      <c r="W887" s="35" t="str">
        <f>IF(AND(S887=3,K887="F",NOT(O887="Unattached")),SUMIF(R$2:R887,R887,L$2:L887),"")</f>
        <v/>
      </c>
      <c r="X887" s="6" t="str">
        <f t="shared" si="169"/>
        <v/>
      </c>
      <c r="Y887" s="6" t="str">
        <f t="shared" si="174"/>
        <v/>
      </c>
      <c r="Z887" s="33" t="str">
        <f t="shared" si="170"/>
        <v xml:space="preserve"> </v>
      </c>
      <c r="AA887" s="33" t="str">
        <f>IF(K887="M",IF(S887&lt;&gt;4,"",VLOOKUP(CONCATENATE(R887," ",(S887-3)),$Z$2:AD887,5,0)),IF(S887&lt;&gt;3,"",VLOOKUP(CONCATENATE(R887," ",(S887-2)),$Z$2:AD887,5,0)))</f>
        <v/>
      </c>
      <c r="AB887" s="33" t="str">
        <f>IF(K887="M",IF(S887&lt;&gt;4,"",VLOOKUP(CONCATENATE(R887," ",(S887-2)),$Z$2:AD887,5,0)),IF(S887&lt;&gt;3,"",VLOOKUP(CONCATENATE(R887," ",(S887-1)),$Z$2:AD887,5,0)))</f>
        <v/>
      </c>
      <c r="AC887" s="33" t="str">
        <f>IF(K887="M",IF(S887&lt;&gt;4,"",VLOOKUP(CONCATENATE(R887," ",(S887-1)),$Z$2:AD887,5,0)),IF(S887&lt;&gt;3,"",VLOOKUP(CONCATENATE(R887," ",(S887)),$Z$2:AD887,5,0)))</f>
        <v/>
      </c>
      <c r="AD887" s="33" t="str">
        <f t="shared" si="175"/>
        <v/>
      </c>
    </row>
    <row r="888" spans="1:30" x14ac:dyDescent="0.25">
      <c r="A888" s="65" t="str">
        <f t="shared" si="167"/>
        <v/>
      </c>
      <c r="B888" s="65" t="str">
        <f t="shared" si="168"/>
        <v/>
      </c>
      <c r="C888" s="103">
        <v>887</v>
      </c>
      <c r="D888" s="99"/>
      <c r="E888" s="100">
        <f t="shared" si="176"/>
        <v>1</v>
      </c>
      <c r="F888" s="100"/>
      <c r="G888" s="100"/>
      <c r="H888" s="107" t="str">
        <f t="shared" si="171"/>
        <v/>
      </c>
      <c r="I888" s="108" t="str">
        <f>IF(D888="","",VLOOKUP(D888,ENTRANTS!$A$1:$H$1000,2,0))</f>
        <v/>
      </c>
      <c r="J888" s="108" t="str">
        <f>IF(D888="","",VLOOKUP(D888,ENTRANTS!$A$1:$H$1000,3,0))</f>
        <v/>
      </c>
      <c r="K888" s="103" t="str">
        <f>IF(D888="","",LEFT(VLOOKUP(D888,ENTRANTS!$A$1:$H$1000,5,0),1))</f>
        <v/>
      </c>
      <c r="L888" s="103" t="str">
        <f>IF(D888="","",COUNTIF($K$2:K888,K888))</f>
        <v/>
      </c>
      <c r="M888" s="103" t="str">
        <f>IF(D888="","",VLOOKUP(D888,ENTRANTS!$A$1:$H$1000,4,0))</f>
        <v/>
      </c>
      <c r="N888" s="103" t="str">
        <f>IF(D888="","",COUNTIF($M$2:M888,M888))</f>
        <v/>
      </c>
      <c r="O888" s="108" t="str">
        <f>IF(D888="","",VLOOKUP(D888,ENTRANTS!$A$1:$H$1000,6,0))</f>
        <v/>
      </c>
      <c r="P888" s="86" t="str">
        <f t="shared" si="172"/>
        <v/>
      </c>
      <c r="Q888" s="31"/>
      <c r="R888" s="3" t="str">
        <f t="shared" si="173"/>
        <v/>
      </c>
      <c r="S888" s="4" t="str">
        <f>IF(D888="","",COUNTIF($R$2:R888,R888))</f>
        <v/>
      </c>
      <c r="T888" s="5" t="str">
        <f t="shared" si="177"/>
        <v/>
      </c>
      <c r="U888" s="35" t="str">
        <f>IF(AND(S888=4,K888="M",NOT(O888="Unattached")),SUMIF(R$2:R888,R888,L$2:L888),"")</f>
        <v/>
      </c>
      <c r="V888" s="5" t="str">
        <f t="shared" si="178"/>
        <v/>
      </c>
      <c r="W888" s="35" t="str">
        <f>IF(AND(S888=3,K888="F",NOT(O888="Unattached")),SUMIF(R$2:R888,R888,L$2:L888),"")</f>
        <v/>
      </c>
      <c r="X888" s="6" t="str">
        <f t="shared" si="169"/>
        <v/>
      </c>
      <c r="Y888" s="6" t="str">
        <f t="shared" si="174"/>
        <v/>
      </c>
      <c r="Z888" s="33" t="str">
        <f t="shared" si="170"/>
        <v xml:space="preserve"> </v>
      </c>
      <c r="AA888" s="33" t="str">
        <f>IF(K888="M",IF(S888&lt;&gt;4,"",VLOOKUP(CONCATENATE(R888," ",(S888-3)),$Z$2:AD888,5,0)),IF(S888&lt;&gt;3,"",VLOOKUP(CONCATENATE(R888," ",(S888-2)),$Z$2:AD888,5,0)))</f>
        <v/>
      </c>
      <c r="AB888" s="33" t="str">
        <f>IF(K888="M",IF(S888&lt;&gt;4,"",VLOOKUP(CONCATENATE(R888," ",(S888-2)),$Z$2:AD888,5,0)),IF(S888&lt;&gt;3,"",VLOOKUP(CONCATENATE(R888," ",(S888-1)),$Z$2:AD888,5,0)))</f>
        <v/>
      </c>
      <c r="AC888" s="33" t="str">
        <f>IF(K888="M",IF(S888&lt;&gt;4,"",VLOOKUP(CONCATENATE(R888," ",(S888-1)),$Z$2:AD888,5,0)),IF(S888&lt;&gt;3,"",VLOOKUP(CONCATENATE(R888," ",(S888)),$Z$2:AD888,5,0)))</f>
        <v/>
      </c>
      <c r="AD888" s="33" t="str">
        <f t="shared" si="175"/>
        <v/>
      </c>
    </row>
    <row r="889" spans="1:30" x14ac:dyDescent="0.25">
      <c r="A889" s="65" t="str">
        <f t="shared" si="167"/>
        <v/>
      </c>
      <c r="B889" s="65" t="str">
        <f t="shared" si="168"/>
        <v/>
      </c>
      <c r="C889" s="103">
        <v>888</v>
      </c>
      <c r="D889" s="99"/>
      <c r="E889" s="100">
        <f t="shared" si="176"/>
        <v>1</v>
      </c>
      <c r="F889" s="100"/>
      <c r="G889" s="100"/>
      <c r="H889" s="107" t="str">
        <f t="shared" si="171"/>
        <v/>
      </c>
      <c r="I889" s="108" t="str">
        <f>IF(D889="","",VLOOKUP(D889,ENTRANTS!$A$1:$H$1000,2,0))</f>
        <v/>
      </c>
      <c r="J889" s="108" t="str">
        <f>IF(D889="","",VLOOKUP(D889,ENTRANTS!$A$1:$H$1000,3,0))</f>
        <v/>
      </c>
      <c r="K889" s="103" t="str">
        <f>IF(D889="","",LEFT(VLOOKUP(D889,ENTRANTS!$A$1:$H$1000,5,0),1))</f>
        <v/>
      </c>
      <c r="L889" s="103" t="str">
        <f>IF(D889="","",COUNTIF($K$2:K889,K889))</f>
        <v/>
      </c>
      <c r="M889" s="103" t="str">
        <f>IF(D889="","",VLOOKUP(D889,ENTRANTS!$A$1:$H$1000,4,0))</f>
        <v/>
      </c>
      <c r="N889" s="103" t="str">
        <f>IF(D889="","",COUNTIF($M$2:M889,M889))</f>
        <v/>
      </c>
      <c r="O889" s="108" t="str">
        <f>IF(D889="","",VLOOKUP(D889,ENTRANTS!$A$1:$H$1000,6,0))</f>
        <v/>
      </c>
      <c r="P889" s="86" t="str">
        <f t="shared" si="172"/>
        <v/>
      </c>
      <c r="Q889" s="31"/>
      <c r="R889" s="3" t="str">
        <f t="shared" si="173"/>
        <v/>
      </c>
      <c r="S889" s="4" t="str">
        <f>IF(D889="","",COUNTIF($R$2:R889,R889))</f>
        <v/>
      </c>
      <c r="T889" s="5" t="str">
        <f t="shared" si="177"/>
        <v/>
      </c>
      <c r="U889" s="35" t="str">
        <f>IF(AND(S889=4,K889="M",NOT(O889="Unattached")),SUMIF(R$2:R889,R889,L$2:L889),"")</f>
        <v/>
      </c>
      <c r="V889" s="5" t="str">
        <f t="shared" si="178"/>
        <v/>
      </c>
      <c r="W889" s="35" t="str">
        <f>IF(AND(S889=3,K889="F",NOT(O889="Unattached")),SUMIF(R$2:R889,R889,L$2:L889),"")</f>
        <v/>
      </c>
      <c r="X889" s="6" t="str">
        <f t="shared" si="169"/>
        <v/>
      </c>
      <c r="Y889" s="6" t="str">
        <f t="shared" si="174"/>
        <v/>
      </c>
      <c r="Z889" s="33" t="str">
        <f t="shared" si="170"/>
        <v xml:space="preserve"> </v>
      </c>
      <c r="AA889" s="33" t="str">
        <f>IF(K889="M",IF(S889&lt;&gt;4,"",VLOOKUP(CONCATENATE(R889," ",(S889-3)),$Z$2:AD889,5,0)),IF(S889&lt;&gt;3,"",VLOOKUP(CONCATENATE(R889," ",(S889-2)),$Z$2:AD889,5,0)))</f>
        <v/>
      </c>
      <c r="AB889" s="33" t="str">
        <f>IF(K889="M",IF(S889&lt;&gt;4,"",VLOOKUP(CONCATENATE(R889," ",(S889-2)),$Z$2:AD889,5,0)),IF(S889&lt;&gt;3,"",VLOOKUP(CONCATENATE(R889," ",(S889-1)),$Z$2:AD889,5,0)))</f>
        <v/>
      </c>
      <c r="AC889" s="33" t="str">
        <f>IF(K889="M",IF(S889&lt;&gt;4,"",VLOOKUP(CONCATENATE(R889," ",(S889-1)),$Z$2:AD889,5,0)),IF(S889&lt;&gt;3,"",VLOOKUP(CONCATENATE(R889," ",(S889)),$Z$2:AD889,5,0)))</f>
        <v/>
      </c>
      <c r="AD889" s="33" t="str">
        <f t="shared" si="175"/>
        <v/>
      </c>
    </row>
    <row r="890" spans="1:30" x14ac:dyDescent="0.25">
      <c r="A890" s="65" t="str">
        <f t="shared" si="167"/>
        <v/>
      </c>
      <c r="B890" s="65" t="str">
        <f t="shared" si="168"/>
        <v/>
      </c>
      <c r="C890" s="103">
        <v>889</v>
      </c>
      <c r="D890" s="99"/>
      <c r="E890" s="100">
        <f t="shared" si="176"/>
        <v>1</v>
      </c>
      <c r="F890" s="100"/>
      <c r="G890" s="100"/>
      <c r="H890" s="107" t="str">
        <f t="shared" si="171"/>
        <v/>
      </c>
      <c r="I890" s="108" t="str">
        <f>IF(D890="","",VLOOKUP(D890,ENTRANTS!$A$1:$H$1000,2,0))</f>
        <v/>
      </c>
      <c r="J890" s="108" t="str">
        <f>IF(D890="","",VLOOKUP(D890,ENTRANTS!$A$1:$H$1000,3,0))</f>
        <v/>
      </c>
      <c r="K890" s="103" t="str">
        <f>IF(D890="","",LEFT(VLOOKUP(D890,ENTRANTS!$A$1:$H$1000,5,0),1))</f>
        <v/>
      </c>
      <c r="L890" s="103" t="str">
        <f>IF(D890="","",COUNTIF($K$2:K890,K890))</f>
        <v/>
      </c>
      <c r="M890" s="103" t="str">
        <f>IF(D890="","",VLOOKUP(D890,ENTRANTS!$A$1:$H$1000,4,0))</f>
        <v/>
      </c>
      <c r="N890" s="103" t="str">
        <f>IF(D890="","",COUNTIF($M$2:M890,M890))</f>
        <v/>
      </c>
      <c r="O890" s="108" t="str">
        <f>IF(D890="","",VLOOKUP(D890,ENTRANTS!$A$1:$H$1000,6,0))</f>
        <v/>
      </c>
      <c r="P890" s="86" t="str">
        <f t="shared" si="172"/>
        <v/>
      </c>
      <c r="Q890" s="31"/>
      <c r="R890" s="3" t="str">
        <f t="shared" si="173"/>
        <v/>
      </c>
      <c r="S890" s="4" t="str">
        <f>IF(D890="","",COUNTIF($R$2:R890,R890))</f>
        <v/>
      </c>
      <c r="T890" s="5" t="str">
        <f t="shared" si="177"/>
        <v/>
      </c>
      <c r="U890" s="35" t="str">
        <f>IF(AND(S890=4,K890="M",NOT(O890="Unattached")),SUMIF(R$2:R890,R890,L$2:L890),"")</f>
        <v/>
      </c>
      <c r="V890" s="5" t="str">
        <f t="shared" si="178"/>
        <v/>
      </c>
      <c r="W890" s="35" t="str">
        <f>IF(AND(S890=3,K890="F",NOT(O890="Unattached")),SUMIF(R$2:R890,R890,L$2:L890),"")</f>
        <v/>
      </c>
      <c r="X890" s="6" t="str">
        <f t="shared" si="169"/>
        <v/>
      </c>
      <c r="Y890" s="6" t="str">
        <f t="shared" si="174"/>
        <v/>
      </c>
      <c r="Z890" s="33" t="str">
        <f t="shared" si="170"/>
        <v xml:space="preserve"> </v>
      </c>
      <c r="AA890" s="33" t="str">
        <f>IF(K890="M",IF(S890&lt;&gt;4,"",VLOOKUP(CONCATENATE(R890," ",(S890-3)),$Z$2:AD890,5,0)),IF(S890&lt;&gt;3,"",VLOOKUP(CONCATENATE(R890," ",(S890-2)),$Z$2:AD890,5,0)))</f>
        <v/>
      </c>
      <c r="AB890" s="33" t="str">
        <f>IF(K890="M",IF(S890&lt;&gt;4,"",VLOOKUP(CONCATENATE(R890," ",(S890-2)),$Z$2:AD890,5,0)),IF(S890&lt;&gt;3,"",VLOOKUP(CONCATENATE(R890," ",(S890-1)),$Z$2:AD890,5,0)))</f>
        <v/>
      </c>
      <c r="AC890" s="33" t="str">
        <f>IF(K890="M",IF(S890&lt;&gt;4,"",VLOOKUP(CONCATENATE(R890," ",(S890-1)),$Z$2:AD890,5,0)),IF(S890&lt;&gt;3,"",VLOOKUP(CONCATENATE(R890," ",(S890)),$Z$2:AD890,5,0)))</f>
        <v/>
      </c>
      <c r="AD890" s="33" t="str">
        <f t="shared" si="175"/>
        <v/>
      </c>
    </row>
    <row r="891" spans="1:30" x14ac:dyDescent="0.25">
      <c r="A891" s="65" t="str">
        <f t="shared" si="167"/>
        <v/>
      </c>
      <c r="B891" s="65" t="str">
        <f t="shared" si="168"/>
        <v/>
      </c>
      <c r="C891" s="103">
        <v>890</v>
      </c>
      <c r="D891" s="99"/>
      <c r="E891" s="100">
        <f t="shared" si="176"/>
        <v>1</v>
      </c>
      <c r="F891" s="100"/>
      <c r="G891" s="100"/>
      <c r="H891" s="107" t="str">
        <f t="shared" si="171"/>
        <v/>
      </c>
      <c r="I891" s="108" t="str">
        <f>IF(D891="","",VLOOKUP(D891,ENTRANTS!$A$1:$H$1000,2,0))</f>
        <v/>
      </c>
      <c r="J891" s="108" t="str">
        <f>IF(D891="","",VLOOKUP(D891,ENTRANTS!$A$1:$H$1000,3,0))</f>
        <v/>
      </c>
      <c r="K891" s="103" t="str">
        <f>IF(D891="","",LEFT(VLOOKUP(D891,ENTRANTS!$A$1:$H$1000,5,0),1))</f>
        <v/>
      </c>
      <c r="L891" s="103" t="str">
        <f>IF(D891="","",COUNTIF($K$2:K891,K891))</f>
        <v/>
      </c>
      <c r="M891" s="103" t="str">
        <f>IF(D891="","",VLOOKUP(D891,ENTRANTS!$A$1:$H$1000,4,0))</f>
        <v/>
      </c>
      <c r="N891" s="103" t="str">
        <f>IF(D891="","",COUNTIF($M$2:M891,M891))</f>
        <v/>
      </c>
      <c r="O891" s="108" t="str">
        <f>IF(D891="","",VLOOKUP(D891,ENTRANTS!$A$1:$H$1000,6,0))</f>
        <v/>
      </c>
      <c r="P891" s="86" t="str">
        <f t="shared" si="172"/>
        <v/>
      </c>
      <c r="Q891" s="31"/>
      <c r="R891" s="3" t="str">
        <f t="shared" si="173"/>
        <v/>
      </c>
      <c r="S891" s="4" t="str">
        <f>IF(D891="","",COUNTIF($R$2:R891,R891))</f>
        <v/>
      </c>
      <c r="T891" s="5" t="str">
        <f t="shared" si="177"/>
        <v/>
      </c>
      <c r="U891" s="35" t="str">
        <f>IF(AND(S891=4,K891="M",NOT(O891="Unattached")),SUMIF(R$2:R891,R891,L$2:L891),"")</f>
        <v/>
      </c>
      <c r="V891" s="5" t="str">
        <f t="shared" si="178"/>
        <v/>
      </c>
      <c r="W891" s="35" t="str">
        <f>IF(AND(S891=3,K891="F",NOT(O891="Unattached")),SUMIF(R$2:R891,R891,L$2:L891),"")</f>
        <v/>
      </c>
      <c r="X891" s="6" t="str">
        <f t="shared" si="169"/>
        <v/>
      </c>
      <c r="Y891" s="6" t="str">
        <f t="shared" si="174"/>
        <v/>
      </c>
      <c r="Z891" s="33" t="str">
        <f t="shared" si="170"/>
        <v xml:space="preserve"> </v>
      </c>
      <c r="AA891" s="33" t="str">
        <f>IF(K891="M",IF(S891&lt;&gt;4,"",VLOOKUP(CONCATENATE(R891," ",(S891-3)),$Z$2:AD891,5,0)),IF(S891&lt;&gt;3,"",VLOOKUP(CONCATENATE(R891," ",(S891-2)),$Z$2:AD891,5,0)))</f>
        <v/>
      </c>
      <c r="AB891" s="33" t="str">
        <f>IF(K891="M",IF(S891&lt;&gt;4,"",VLOOKUP(CONCATENATE(R891," ",(S891-2)),$Z$2:AD891,5,0)),IF(S891&lt;&gt;3,"",VLOOKUP(CONCATENATE(R891," ",(S891-1)),$Z$2:AD891,5,0)))</f>
        <v/>
      </c>
      <c r="AC891" s="33" t="str">
        <f>IF(K891="M",IF(S891&lt;&gt;4,"",VLOOKUP(CONCATENATE(R891," ",(S891-1)),$Z$2:AD891,5,0)),IF(S891&lt;&gt;3,"",VLOOKUP(CONCATENATE(R891," ",(S891)),$Z$2:AD891,5,0)))</f>
        <v/>
      </c>
      <c r="AD891" s="33" t="str">
        <f t="shared" si="175"/>
        <v/>
      </c>
    </row>
    <row r="892" spans="1:30" x14ac:dyDescent="0.25">
      <c r="A892" s="65" t="str">
        <f t="shared" si="167"/>
        <v/>
      </c>
      <c r="B892" s="65" t="str">
        <f t="shared" si="168"/>
        <v/>
      </c>
      <c r="C892" s="103">
        <v>891</v>
      </c>
      <c r="D892" s="99"/>
      <c r="E892" s="100">
        <f t="shared" si="176"/>
        <v>1</v>
      </c>
      <c r="F892" s="100"/>
      <c r="G892" s="100"/>
      <c r="H892" s="107" t="str">
        <f t="shared" si="171"/>
        <v/>
      </c>
      <c r="I892" s="108" t="str">
        <f>IF(D892="","",VLOOKUP(D892,ENTRANTS!$A$1:$H$1000,2,0))</f>
        <v/>
      </c>
      <c r="J892" s="108" t="str">
        <f>IF(D892="","",VLOOKUP(D892,ENTRANTS!$A$1:$H$1000,3,0))</f>
        <v/>
      </c>
      <c r="K892" s="103" t="str">
        <f>IF(D892="","",LEFT(VLOOKUP(D892,ENTRANTS!$A$1:$H$1000,5,0),1))</f>
        <v/>
      </c>
      <c r="L892" s="103" t="str">
        <f>IF(D892="","",COUNTIF($K$2:K892,K892))</f>
        <v/>
      </c>
      <c r="M892" s="103" t="str">
        <f>IF(D892="","",VLOOKUP(D892,ENTRANTS!$A$1:$H$1000,4,0))</f>
        <v/>
      </c>
      <c r="N892" s="103" t="str">
        <f>IF(D892="","",COUNTIF($M$2:M892,M892))</f>
        <v/>
      </c>
      <c r="O892" s="108" t="str">
        <f>IF(D892="","",VLOOKUP(D892,ENTRANTS!$A$1:$H$1000,6,0))</f>
        <v/>
      </c>
      <c r="P892" s="86" t="str">
        <f t="shared" si="172"/>
        <v/>
      </c>
      <c r="Q892" s="31"/>
      <c r="R892" s="3" t="str">
        <f t="shared" si="173"/>
        <v/>
      </c>
      <c r="S892" s="4" t="str">
        <f>IF(D892="","",COUNTIF($R$2:R892,R892))</f>
        <v/>
      </c>
      <c r="T892" s="5" t="str">
        <f t="shared" si="177"/>
        <v/>
      </c>
      <c r="U892" s="35" t="str">
        <f>IF(AND(S892=4,K892="M",NOT(O892="Unattached")),SUMIF(R$2:R892,R892,L$2:L892),"")</f>
        <v/>
      </c>
      <c r="V892" s="5" t="str">
        <f t="shared" si="178"/>
        <v/>
      </c>
      <c r="W892" s="35" t="str">
        <f>IF(AND(S892=3,K892="F",NOT(O892="Unattached")),SUMIF(R$2:R892,R892,L$2:L892),"")</f>
        <v/>
      </c>
      <c r="X892" s="6" t="str">
        <f t="shared" si="169"/>
        <v/>
      </c>
      <c r="Y892" s="6" t="str">
        <f t="shared" si="174"/>
        <v/>
      </c>
      <c r="Z892" s="33" t="str">
        <f t="shared" si="170"/>
        <v xml:space="preserve"> </v>
      </c>
      <c r="AA892" s="33" t="str">
        <f>IF(K892="M",IF(S892&lt;&gt;4,"",VLOOKUP(CONCATENATE(R892," ",(S892-3)),$Z$2:AD892,5,0)),IF(S892&lt;&gt;3,"",VLOOKUP(CONCATENATE(R892," ",(S892-2)),$Z$2:AD892,5,0)))</f>
        <v/>
      </c>
      <c r="AB892" s="33" t="str">
        <f>IF(K892="M",IF(S892&lt;&gt;4,"",VLOOKUP(CONCATENATE(R892," ",(S892-2)),$Z$2:AD892,5,0)),IF(S892&lt;&gt;3,"",VLOOKUP(CONCATENATE(R892," ",(S892-1)),$Z$2:AD892,5,0)))</f>
        <v/>
      </c>
      <c r="AC892" s="33" t="str">
        <f>IF(K892="M",IF(S892&lt;&gt;4,"",VLOOKUP(CONCATENATE(R892," ",(S892-1)),$Z$2:AD892,5,0)),IF(S892&lt;&gt;3,"",VLOOKUP(CONCATENATE(R892," ",(S892)),$Z$2:AD892,5,0)))</f>
        <v/>
      </c>
      <c r="AD892" s="33" t="str">
        <f t="shared" si="175"/>
        <v/>
      </c>
    </row>
    <row r="893" spans="1:30" x14ac:dyDescent="0.25">
      <c r="A893" s="65" t="str">
        <f t="shared" si="167"/>
        <v/>
      </c>
      <c r="B893" s="65" t="str">
        <f t="shared" si="168"/>
        <v/>
      </c>
      <c r="C893" s="103">
        <v>892</v>
      </c>
      <c r="D893" s="99"/>
      <c r="E893" s="100">
        <f t="shared" si="176"/>
        <v>1</v>
      </c>
      <c r="F893" s="100"/>
      <c r="G893" s="100"/>
      <c r="H893" s="107" t="str">
        <f t="shared" si="171"/>
        <v/>
      </c>
      <c r="I893" s="108" t="str">
        <f>IF(D893="","",VLOOKUP(D893,ENTRANTS!$A$1:$H$1000,2,0))</f>
        <v/>
      </c>
      <c r="J893" s="108" t="str">
        <f>IF(D893="","",VLOOKUP(D893,ENTRANTS!$A$1:$H$1000,3,0))</f>
        <v/>
      </c>
      <c r="K893" s="103" t="str">
        <f>IF(D893="","",LEFT(VLOOKUP(D893,ENTRANTS!$A$1:$H$1000,5,0),1))</f>
        <v/>
      </c>
      <c r="L893" s="103" t="str">
        <f>IF(D893="","",COUNTIF($K$2:K893,K893))</f>
        <v/>
      </c>
      <c r="M893" s="103" t="str">
        <f>IF(D893="","",VLOOKUP(D893,ENTRANTS!$A$1:$H$1000,4,0))</f>
        <v/>
      </c>
      <c r="N893" s="103" t="str">
        <f>IF(D893="","",COUNTIF($M$2:M893,M893))</f>
        <v/>
      </c>
      <c r="O893" s="108" t="str">
        <f>IF(D893="","",VLOOKUP(D893,ENTRANTS!$A$1:$H$1000,6,0))</f>
        <v/>
      </c>
      <c r="P893" s="86" t="str">
        <f t="shared" si="172"/>
        <v/>
      </c>
      <c r="Q893" s="31"/>
      <c r="R893" s="3" t="str">
        <f t="shared" si="173"/>
        <v/>
      </c>
      <c r="S893" s="4" t="str">
        <f>IF(D893="","",COUNTIF($R$2:R893,R893))</f>
        <v/>
      </c>
      <c r="T893" s="5" t="str">
        <f t="shared" si="177"/>
        <v/>
      </c>
      <c r="U893" s="35" t="str">
        <f>IF(AND(S893=4,K893="M",NOT(O893="Unattached")),SUMIF(R$2:R893,R893,L$2:L893),"")</f>
        <v/>
      </c>
      <c r="V893" s="5" t="str">
        <f t="shared" si="178"/>
        <v/>
      </c>
      <c r="W893" s="35" t="str">
        <f>IF(AND(S893=3,K893="F",NOT(O893="Unattached")),SUMIF(R$2:R893,R893,L$2:L893),"")</f>
        <v/>
      </c>
      <c r="X893" s="6" t="str">
        <f t="shared" si="169"/>
        <v/>
      </c>
      <c r="Y893" s="6" t="str">
        <f t="shared" si="174"/>
        <v/>
      </c>
      <c r="Z893" s="33" t="str">
        <f t="shared" si="170"/>
        <v xml:space="preserve"> </v>
      </c>
      <c r="AA893" s="33" t="str">
        <f>IF(K893="M",IF(S893&lt;&gt;4,"",VLOOKUP(CONCATENATE(R893," ",(S893-3)),$Z$2:AD893,5,0)),IF(S893&lt;&gt;3,"",VLOOKUP(CONCATENATE(R893," ",(S893-2)),$Z$2:AD893,5,0)))</f>
        <v/>
      </c>
      <c r="AB893" s="33" t="str">
        <f>IF(K893="M",IF(S893&lt;&gt;4,"",VLOOKUP(CONCATENATE(R893," ",(S893-2)),$Z$2:AD893,5,0)),IF(S893&lt;&gt;3,"",VLOOKUP(CONCATENATE(R893," ",(S893-1)),$Z$2:AD893,5,0)))</f>
        <v/>
      </c>
      <c r="AC893" s="33" t="str">
        <f>IF(K893="M",IF(S893&lt;&gt;4,"",VLOOKUP(CONCATENATE(R893," ",(S893-1)),$Z$2:AD893,5,0)),IF(S893&lt;&gt;3,"",VLOOKUP(CONCATENATE(R893," ",(S893)),$Z$2:AD893,5,0)))</f>
        <v/>
      </c>
      <c r="AD893" s="33" t="str">
        <f t="shared" si="175"/>
        <v/>
      </c>
    </row>
    <row r="894" spans="1:30" x14ac:dyDescent="0.25">
      <c r="A894" s="65" t="str">
        <f t="shared" si="167"/>
        <v/>
      </c>
      <c r="B894" s="65" t="str">
        <f t="shared" si="168"/>
        <v/>
      </c>
      <c r="C894" s="103">
        <v>893</v>
      </c>
      <c r="D894" s="99"/>
      <c r="E894" s="100">
        <f t="shared" si="176"/>
        <v>1</v>
      </c>
      <c r="F894" s="100"/>
      <c r="G894" s="100"/>
      <c r="H894" s="107" t="str">
        <f t="shared" si="171"/>
        <v/>
      </c>
      <c r="I894" s="108" t="str">
        <f>IF(D894="","",VLOOKUP(D894,ENTRANTS!$A$1:$H$1000,2,0))</f>
        <v/>
      </c>
      <c r="J894" s="108" t="str">
        <f>IF(D894="","",VLOOKUP(D894,ENTRANTS!$A$1:$H$1000,3,0))</f>
        <v/>
      </c>
      <c r="K894" s="103" t="str">
        <f>IF(D894="","",LEFT(VLOOKUP(D894,ENTRANTS!$A$1:$H$1000,5,0),1))</f>
        <v/>
      </c>
      <c r="L894" s="103" t="str">
        <f>IF(D894="","",COUNTIF($K$2:K894,K894))</f>
        <v/>
      </c>
      <c r="M894" s="103" t="str">
        <f>IF(D894="","",VLOOKUP(D894,ENTRANTS!$A$1:$H$1000,4,0))</f>
        <v/>
      </c>
      <c r="N894" s="103" t="str">
        <f>IF(D894="","",COUNTIF($M$2:M894,M894))</f>
        <v/>
      </c>
      <c r="O894" s="108" t="str">
        <f>IF(D894="","",VLOOKUP(D894,ENTRANTS!$A$1:$H$1000,6,0))</f>
        <v/>
      </c>
      <c r="P894" s="86" t="str">
        <f t="shared" si="172"/>
        <v/>
      </c>
      <c r="Q894" s="31"/>
      <c r="R894" s="3" t="str">
        <f t="shared" si="173"/>
        <v/>
      </c>
      <c r="S894" s="4" t="str">
        <f>IF(D894="","",COUNTIF($R$2:R894,R894))</f>
        <v/>
      </c>
      <c r="T894" s="5" t="str">
        <f t="shared" si="177"/>
        <v/>
      </c>
      <c r="U894" s="35" t="str">
        <f>IF(AND(S894=4,K894="M",NOT(O894="Unattached")),SUMIF(R$2:R894,R894,L$2:L894),"")</f>
        <v/>
      </c>
      <c r="V894" s="5" t="str">
        <f t="shared" si="178"/>
        <v/>
      </c>
      <c r="W894" s="35" t="str">
        <f>IF(AND(S894=3,K894="F",NOT(O894="Unattached")),SUMIF(R$2:R894,R894,L$2:L894),"")</f>
        <v/>
      </c>
      <c r="X894" s="6" t="str">
        <f t="shared" si="169"/>
        <v/>
      </c>
      <c r="Y894" s="6" t="str">
        <f t="shared" si="174"/>
        <v/>
      </c>
      <c r="Z894" s="33" t="str">
        <f t="shared" si="170"/>
        <v xml:space="preserve"> </v>
      </c>
      <c r="AA894" s="33" t="str">
        <f>IF(K894="M",IF(S894&lt;&gt;4,"",VLOOKUP(CONCATENATE(R894," ",(S894-3)),$Z$2:AD894,5,0)),IF(S894&lt;&gt;3,"",VLOOKUP(CONCATENATE(R894," ",(S894-2)),$Z$2:AD894,5,0)))</f>
        <v/>
      </c>
      <c r="AB894" s="33" t="str">
        <f>IF(K894="M",IF(S894&lt;&gt;4,"",VLOOKUP(CONCATENATE(R894," ",(S894-2)),$Z$2:AD894,5,0)),IF(S894&lt;&gt;3,"",VLOOKUP(CONCATENATE(R894," ",(S894-1)),$Z$2:AD894,5,0)))</f>
        <v/>
      </c>
      <c r="AC894" s="33" t="str">
        <f>IF(K894="M",IF(S894&lt;&gt;4,"",VLOOKUP(CONCATENATE(R894," ",(S894-1)),$Z$2:AD894,5,0)),IF(S894&lt;&gt;3,"",VLOOKUP(CONCATENATE(R894," ",(S894)),$Z$2:AD894,5,0)))</f>
        <v/>
      </c>
      <c r="AD894" s="33" t="str">
        <f t="shared" si="175"/>
        <v/>
      </c>
    </row>
    <row r="895" spans="1:30" x14ac:dyDescent="0.25">
      <c r="A895" s="65" t="str">
        <f t="shared" si="167"/>
        <v/>
      </c>
      <c r="B895" s="65" t="str">
        <f t="shared" si="168"/>
        <v/>
      </c>
      <c r="C895" s="103">
        <v>894</v>
      </c>
      <c r="D895" s="99"/>
      <c r="E895" s="100">
        <f t="shared" si="176"/>
        <v>1</v>
      </c>
      <c r="F895" s="100"/>
      <c r="G895" s="100"/>
      <c r="H895" s="107" t="str">
        <f t="shared" si="171"/>
        <v/>
      </c>
      <c r="I895" s="108" t="str">
        <f>IF(D895="","",VLOOKUP(D895,ENTRANTS!$A$1:$H$1000,2,0))</f>
        <v/>
      </c>
      <c r="J895" s="108" t="str">
        <f>IF(D895="","",VLOOKUP(D895,ENTRANTS!$A$1:$H$1000,3,0))</f>
        <v/>
      </c>
      <c r="K895" s="103" t="str">
        <f>IF(D895="","",LEFT(VLOOKUP(D895,ENTRANTS!$A$1:$H$1000,5,0),1))</f>
        <v/>
      </c>
      <c r="L895" s="103" t="str">
        <f>IF(D895="","",COUNTIF($K$2:K895,K895))</f>
        <v/>
      </c>
      <c r="M895" s="103" t="str">
        <f>IF(D895="","",VLOOKUP(D895,ENTRANTS!$A$1:$H$1000,4,0))</f>
        <v/>
      </c>
      <c r="N895" s="103" t="str">
        <f>IF(D895="","",COUNTIF($M$2:M895,M895))</f>
        <v/>
      </c>
      <c r="O895" s="108" t="str">
        <f>IF(D895="","",VLOOKUP(D895,ENTRANTS!$A$1:$H$1000,6,0))</f>
        <v/>
      </c>
      <c r="P895" s="86" t="str">
        <f t="shared" si="172"/>
        <v/>
      </c>
      <c r="Q895" s="31"/>
      <c r="R895" s="3" t="str">
        <f t="shared" si="173"/>
        <v/>
      </c>
      <c r="S895" s="4" t="str">
        <f>IF(D895="","",COUNTIF($R$2:R895,R895))</f>
        <v/>
      </c>
      <c r="T895" s="5" t="str">
        <f t="shared" si="177"/>
        <v/>
      </c>
      <c r="U895" s="35" t="str">
        <f>IF(AND(S895=4,K895="M",NOT(O895="Unattached")),SUMIF(R$2:R895,R895,L$2:L895),"")</f>
        <v/>
      </c>
      <c r="V895" s="5" t="str">
        <f t="shared" si="178"/>
        <v/>
      </c>
      <c r="W895" s="35" t="str">
        <f>IF(AND(S895=3,K895="F",NOT(O895="Unattached")),SUMIF(R$2:R895,R895,L$2:L895),"")</f>
        <v/>
      </c>
      <c r="X895" s="6" t="str">
        <f t="shared" si="169"/>
        <v/>
      </c>
      <c r="Y895" s="6" t="str">
        <f t="shared" si="174"/>
        <v/>
      </c>
      <c r="Z895" s="33" t="str">
        <f t="shared" si="170"/>
        <v xml:space="preserve"> </v>
      </c>
      <c r="AA895" s="33" t="str">
        <f>IF(K895="M",IF(S895&lt;&gt;4,"",VLOOKUP(CONCATENATE(R895," ",(S895-3)),$Z$2:AD895,5,0)),IF(S895&lt;&gt;3,"",VLOOKUP(CONCATENATE(R895," ",(S895-2)),$Z$2:AD895,5,0)))</f>
        <v/>
      </c>
      <c r="AB895" s="33" t="str">
        <f>IF(K895="M",IF(S895&lt;&gt;4,"",VLOOKUP(CONCATENATE(R895," ",(S895-2)),$Z$2:AD895,5,0)),IF(S895&lt;&gt;3,"",VLOOKUP(CONCATENATE(R895," ",(S895-1)),$Z$2:AD895,5,0)))</f>
        <v/>
      </c>
      <c r="AC895" s="33" t="str">
        <f>IF(K895="M",IF(S895&lt;&gt;4,"",VLOOKUP(CONCATENATE(R895," ",(S895-1)),$Z$2:AD895,5,0)),IF(S895&lt;&gt;3,"",VLOOKUP(CONCATENATE(R895," ",(S895)),$Z$2:AD895,5,0)))</f>
        <v/>
      </c>
      <c r="AD895" s="33" t="str">
        <f t="shared" si="175"/>
        <v/>
      </c>
    </row>
    <row r="896" spans="1:30" x14ac:dyDescent="0.25">
      <c r="A896" s="65" t="str">
        <f t="shared" si="167"/>
        <v/>
      </c>
      <c r="B896" s="65" t="str">
        <f t="shared" si="168"/>
        <v/>
      </c>
      <c r="C896" s="103">
        <v>895</v>
      </c>
      <c r="D896" s="99"/>
      <c r="E896" s="100">
        <f t="shared" si="176"/>
        <v>1</v>
      </c>
      <c r="F896" s="100"/>
      <c r="G896" s="100"/>
      <c r="H896" s="107" t="str">
        <f t="shared" si="171"/>
        <v/>
      </c>
      <c r="I896" s="108" t="str">
        <f>IF(D896="","",VLOOKUP(D896,ENTRANTS!$A$1:$H$1000,2,0))</f>
        <v/>
      </c>
      <c r="J896" s="108" t="str">
        <f>IF(D896="","",VLOOKUP(D896,ENTRANTS!$A$1:$H$1000,3,0))</f>
        <v/>
      </c>
      <c r="K896" s="103" t="str">
        <f>IF(D896="","",LEFT(VLOOKUP(D896,ENTRANTS!$A$1:$H$1000,5,0),1))</f>
        <v/>
      </c>
      <c r="L896" s="103" t="str">
        <f>IF(D896="","",COUNTIF($K$2:K896,K896))</f>
        <v/>
      </c>
      <c r="M896" s="103" t="str">
        <f>IF(D896="","",VLOOKUP(D896,ENTRANTS!$A$1:$H$1000,4,0))</f>
        <v/>
      </c>
      <c r="N896" s="103" t="str">
        <f>IF(D896="","",COUNTIF($M$2:M896,M896))</f>
        <v/>
      </c>
      <c r="O896" s="108" t="str">
        <f>IF(D896="","",VLOOKUP(D896,ENTRANTS!$A$1:$H$1000,6,0))</f>
        <v/>
      </c>
      <c r="P896" s="86" t="str">
        <f t="shared" si="172"/>
        <v/>
      </c>
      <c r="Q896" s="31"/>
      <c r="R896" s="3" t="str">
        <f t="shared" si="173"/>
        <v/>
      </c>
      <c r="S896" s="4" t="str">
        <f>IF(D896="","",COUNTIF($R$2:R896,R896))</f>
        <v/>
      </c>
      <c r="T896" s="5" t="str">
        <f t="shared" si="177"/>
        <v/>
      </c>
      <c r="U896" s="35" t="str">
        <f>IF(AND(S896=4,K896="M",NOT(O896="Unattached")),SUMIF(R$2:R896,R896,L$2:L896),"")</f>
        <v/>
      </c>
      <c r="V896" s="5" t="str">
        <f t="shared" si="178"/>
        <v/>
      </c>
      <c r="W896" s="35" t="str">
        <f>IF(AND(S896=3,K896="F",NOT(O896="Unattached")),SUMIF(R$2:R896,R896,L$2:L896),"")</f>
        <v/>
      </c>
      <c r="X896" s="6" t="str">
        <f t="shared" si="169"/>
        <v/>
      </c>
      <c r="Y896" s="6" t="str">
        <f t="shared" si="174"/>
        <v/>
      </c>
      <c r="Z896" s="33" t="str">
        <f t="shared" si="170"/>
        <v xml:space="preserve"> </v>
      </c>
      <c r="AA896" s="33" t="str">
        <f>IF(K896="M",IF(S896&lt;&gt;4,"",VLOOKUP(CONCATENATE(R896," ",(S896-3)),$Z$2:AD896,5,0)),IF(S896&lt;&gt;3,"",VLOOKUP(CONCATENATE(R896," ",(S896-2)),$Z$2:AD896,5,0)))</f>
        <v/>
      </c>
      <c r="AB896" s="33" t="str">
        <f>IF(K896="M",IF(S896&lt;&gt;4,"",VLOOKUP(CONCATENATE(R896," ",(S896-2)),$Z$2:AD896,5,0)),IF(S896&lt;&gt;3,"",VLOOKUP(CONCATENATE(R896," ",(S896-1)),$Z$2:AD896,5,0)))</f>
        <v/>
      </c>
      <c r="AC896" s="33" t="str">
        <f>IF(K896="M",IF(S896&lt;&gt;4,"",VLOOKUP(CONCATENATE(R896," ",(S896-1)),$Z$2:AD896,5,0)),IF(S896&lt;&gt;3,"",VLOOKUP(CONCATENATE(R896," ",(S896)),$Z$2:AD896,5,0)))</f>
        <v/>
      </c>
      <c r="AD896" s="33" t="str">
        <f t="shared" si="175"/>
        <v/>
      </c>
    </row>
    <row r="897" spans="1:30" x14ac:dyDescent="0.25">
      <c r="A897" s="65" t="str">
        <f t="shared" si="167"/>
        <v/>
      </c>
      <c r="B897" s="65" t="str">
        <f t="shared" si="168"/>
        <v/>
      </c>
      <c r="C897" s="103">
        <v>896</v>
      </c>
      <c r="D897" s="99"/>
      <c r="E897" s="100">
        <f t="shared" si="176"/>
        <v>1</v>
      </c>
      <c r="F897" s="100"/>
      <c r="G897" s="100"/>
      <c r="H897" s="107" t="str">
        <f t="shared" si="171"/>
        <v/>
      </c>
      <c r="I897" s="108" t="str">
        <f>IF(D897="","",VLOOKUP(D897,ENTRANTS!$A$1:$H$1000,2,0))</f>
        <v/>
      </c>
      <c r="J897" s="108" t="str">
        <f>IF(D897="","",VLOOKUP(D897,ENTRANTS!$A$1:$H$1000,3,0))</f>
        <v/>
      </c>
      <c r="K897" s="103" t="str">
        <f>IF(D897="","",LEFT(VLOOKUP(D897,ENTRANTS!$A$1:$H$1000,5,0),1))</f>
        <v/>
      </c>
      <c r="L897" s="103" t="str">
        <f>IF(D897="","",COUNTIF($K$2:K897,K897))</f>
        <v/>
      </c>
      <c r="M897" s="103" t="str">
        <f>IF(D897="","",VLOOKUP(D897,ENTRANTS!$A$1:$H$1000,4,0))</f>
        <v/>
      </c>
      <c r="N897" s="103" t="str">
        <f>IF(D897="","",COUNTIF($M$2:M897,M897))</f>
        <v/>
      </c>
      <c r="O897" s="108" t="str">
        <f>IF(D897="","",VLOOKUP(D897,ENTRANTS!$A$1:$H$1000,6,0))</f>
        <v/>
      </c>
      <c r="P897" s="86" t="str">
        <f t="shared" si="172"/>
        <v/>
      </c>
      <c r="Q897" s="31"/>
      <c r="R897" s="3" t="str">
        <f t="shared" si="173"/>
        <v/>
      </c>
      <c r="S897" s="4" t="str">
        <f>IF(D897="","",COUNTIF($R$2:R897,R897))</f>
        <v/>
      </c>
      <c r="T897" s="5" t="str">
        <f t="shared" si="177"/>
        <v/>
      </c>
      <c r="U897" s="35" t="str">
        <f>IF(AND(S897=4,K897="M",NOT(O897="Unattached")),SUMIF(R$2:R897,R897,L$2:L897),"")</f>
        <v/>
      </c>
      <c r="V897" s="5" t="str">
        <f t="shared" si="178"/>
        <v/>
      </c>
      <c r="W897" s="35" t="str">
        <f>IF(AND(S897=3,K897="F",NOT(O897="Unattached")),SUMIF(R$2:R897,R897,L$2:L897),"")</f>
        <v/>
      </c>
      <c r="X897" s="6" t="str">
        <f t="shared" si="169"/>
        <v/>
      </c>
      <c r="Y897" s="6" t="str">
        <f t="shared" si="174"/>
        <v/>
      </c>
      <c r="Z897" s="33" t="str">
        <f t="shared" si="170"/>
        <v xml:space="preserve"> </v>
      </c>
      <c r="AA897" s="33" t="str">
        <f>IF(K897="M",IF(S897&lt;&gt;4,"",VLOOKUP(CONCATENATE(R897," ",(S897-3)),$Z$2:AD897,5,0)),IF(S897&lt;&gt;3,"",VLOOKUP(CONCATENATE(R897," ",(S897-2)),$Z$2:AD897,5,0)))</f>
        <v/>
      </c>
      <c r="AB897" s="33" t="str">
        <f>IF(K897="M",IF(S897&lt;&gt;4,"",VLOOKUP(CONCATENATE(R897," ",(S897-2)),$Z$2:AD897,5,0)),IF(S897&lt;&gt;3,"",VLOOKUP(CONCATENATE(R897," ",(S897-1)),$Z$2:AD897,5,0)))</f>
        <v/>
      </c>
      <c r="AC897" s="33" t="str">
        <f>IF(K897="M",IF(S897&lt;&gt;4,"",VLOOKUP(CONCATENATE(R897," ",(S897-1)),$Z$2:AD897,5,0)),IF(S897&lt;&gt;3,"",VLOOKUP(CONCATENATE(R897," ",(S897)),$Z$2:AD897,5,0)))</f>
        <v/>
      </c>
      <c r="AD897" s="33" t="str">
        <f t="shared" si="175"/>
        <v/>
      </c>
    </row>
    <row r="898" spans="1:30" x14ac:dyDescent="0.25">
      <c r="A898" s="65" t="str">
        <f t="shared" ref="A898:A961" si="179">IF(C898&lt;1,"",CONCATENATE(K898,L898))</f>
        <v/>
      </c>
      <c r="B898" s="65" t="str">
        <f t="shared" ref="B898:B961" si="180">IF(C898&lt;1,"",CONCATENATE(M898,N898))</f>
        <v/>
      </c>
      <c r="C898" s="103">
        <v>897</v>
      </c>
      <c r="D898" s="99"/>
      <c r="E898" s="100">
        <f t="shared" si="176"/>
        <v>1</v>
      </c>
      <c r="F898" s="100"/>
      <c r="G898" s="100"/>
      <c r="H898" s="107" t="str">
        <f t="shared" si="171"/>
        <v/>
      </c>
      <c r="I898" s="108" t="str">
        <f>IF(D898="","",VLOOKUP(D898,ENTRANTS!$A$1:$H$1000,2,0))</f>
        <v/>
      </c>
      <c r="J898" s="108" t="str">
        <f>IF(D898="","",VLOOKUP(D898,ENTRANTS!$A$1:$H$1000,3,0))</f>
        <v/>
      </c>
      <c r="K898" s="103" t="str">
        <f>IF(D898="","",LEFT(VLOOKUP(D898,ENTRANTS!$A$1:$H$1000,5,0),1))</f>
        <v/>
      </c>
      <c r="L898" s="103" t="str">
        <f>IF(D898="","",COUNTIF($K$2:K898,K898))</f>
        <v/>
      </c>
      <c r="M898" s="103" t="str">
        <f>IF(D898="","",VLOOKUP(D898,ENTRANTS!$A$1:$H$1000,4,0))</f>
        <v/>
      </c>
      <c r="N898" s="103" t="str">
        <f>IF(D898="","",COUNTIF($M$2:M898,M898))</f>
        <v/>
      </c>
      <c r="O898" s="108" t="str">
        <f>IF(D898="","",VLOOKUP(D898,ENTRANTS!$A$1:$H$1000,6,0))</f>
        <v/>
      </c>
      <c r="P898" s="86" t="str">
        <f t="shared" si="172"/>
        <v/>
      </c>
      <c r="Q898" s="31"/>
      <c r="R898" s="3" t="str">
        <f t="shared" si="173"/>
        <v/>
      </c>
      <c r="S898" s="4" t="str">
        <f>IF(D898="","",COUNTIF($R$2:R898,R898))</f>
        <v/>
      </c>
      <c r="T898" s="5" t="str">
        <f t="shared" si="177"/>
        <v/>
      </c>
      <c r="U898" s="35" t="str">
        <f>IF(AND(S898=4,K898="M",NOT(O898="Unattached")),SUMIF(R$2:R898,R898,L$2:L898),"")</f>
        <v/>
      </c>
      <c r="V898" s="5" t="str">
        <f t="shared" si="178"/>
        <v/>
      </c>
      <c r="W898" s="35" t="str">
        <f>IF(AND(S898=3,K898="F",NOT(O898="Unattached")),SUMIF(R$2:R898,R898,L$2:L898),"")</f>
        <v/>
      </c>
      <c r="X898" s="6" t="str">
        <f t="shared" ref="X898:X961" si="181">IF(AND(O898&lt;&gt;"Unattached",OR(T898&lt;&gt;"",V898&lt;&gt;"")),O898,"")</f>
        <v/>
      </c>
      <c r="Y898" s="6" t="str">
        <f t="shared" si="174"/>
        <v/>
      </c>
      <c r="Z898" s="33" t="str">
        <f t="shared" ref="Z898:Z961" si="182">CONCATENATE(R898," ",S898)</f>
        <v xml:space="preserve"> </v>
      </c>
      <c r="AA898" s="33" t="str">
        <f>IF(K898="M",IF(S898&lt;&gt;4,"",VLOOKUP(CONCATENATE(R898," ",(S898-3)),$Z$2:AD898,5,0)),IF(S898&lt;&gt;3,"",VLOOKUP(CONCATENATE(R898," ",(S898-2)),$Z$2:AD898,5,0)))</f>
        <v/>
      </c>
      <c r="AB898" s="33" t="str">
        <f>IF(K898="M",IF(S898&lt;&gt;4,"",VLOOKUP(CONCATENATE(R898," ",(S898-2)),$Z$2:AD898,5,0)),IF(S898&lt;&gt;3,"",VLOOKUP(CONCATENATE(R898," ",(S898-1)),$Z$2:AD898,5,0)))</f>
        <v/>
      </c>
      <c r="AC898" s="33" t="str">
        <f>IF(K898="M",IF(S898&lt;&gt;4,"",VLOOKUP(CONCATENATE(R898," ",(S898-1)),$Z$2:AD898,5,0)),IF(S898&lt;&gt;3,"",VLOOKUP(CONCATENATE(R898," ",(S898)),$Z$2:AD898,5,0)))</f>
        <v/>
      </c>
      <c r="AD898" s="33" t="str">
        <f t="shared" si="175"/>
        <v/>
      </c>
    </row>
    <row r="899" spans="1:30" x14ac:dyDescent="0.25">
      <c r="A899" s="65" t="str">
        <f t="shared" si="179"/>
        <v/>
      </c>
      <c r="B899" s="65" t="str">
        <f t="shared" si="180"/>
        <v/>
      </c>
      <c r="C899" s="103">
        <v>898</v>
      </c>
      <c r="D899" s="99"/>
      <c r="E899" s="100">
        <f t="shared" si="176"/>
        <v>1</v>
      </c>
      <c r="F899" s="100"/>
      <c r="G899" s="100"/>
      <c r="H899" s="107" t="str">
        <f t="shared" ref="H899:H962" si="183">IF(D899="","",($E899+$F899/60+$G899/3600)/24)</f>
        <v/>
      </c>
      <c r="I899" s="108" t="str">
        <f>IF(D899="","",VLOOKUP(D899,ENTRANTS!$A$1:$H$1000,2,0))</f>
        <v/>
      </c>
      <c r="J899" s="108" t="str">
        <f>IF(D899="","",VLOOKUP(D899,ENTRANTS!$A$1:$H$1000,3,0))</f>
        <v/>
      </c>
      <c r="K899" s="103" t="str">
        <f>IF(D899="","",LEFT(VLOOKUP(D899,ENTRANTS!$A$1:$H$1000,5,0),1))</f>
        <v/>
      </c>
      <c r="L899" s="103" t="str">
        <f>IF(D899="","",COUNTIF($K$2:K899,K899))</f>
        <v/>
      </c>
      <c r="M899" s="103" t="str">
        <f>IF(D899="","",VLOOKUP(D899,ENTRANTS!$A$1:$H$1000,4,0))</f>
        <v/>
      </c>
      <c r="N899" s="103" t="str">
        <f>IF(D899="","",COUNTIF($M$2:M899,M899))</f>
        <v/>
      </c>
      <c r="O899" s="108" t="str">
        <f>IF(D899="","",VLOOKUP(D899,ENTRANTS!$A$1:$H$1000,6,0))</f>
        <v/>
      </c>
      <c r="P899" s="86" t="str">
        <f t="shared" ref="P899:P962" si="184">IF(D899&lt;1,"",IF(COUNTIF($D$2:$D$501,D899)=1,"","DUPLICATE"))</f>
        <v/>
      </c>
      <c r="Q899" s="31"/>
      <c r="R899" s="3" t="str">
        <f t="shared" ref="R899:R962" si="185">IF(D899="","",CONCATENATE(K899," ",O899))</f>
        <v/>
      </c>
      <c r="S899" s="4" t="str">
        <f>IF(D899="","",COUNTIF($R$2:R899,R899))</f>
        <v/>
      </c>
      <c r="T899" s="5" t="str">
        <f t="shared" si="177"/>
        <v/>
      </c>
      <c r="U899" s="35" t="str">
        <f>IF(AND(S899=4,K899="M",NOT(O899="Unattached")),SUMIF(R$2:R899,R899,L$2:L899),"")</f>
        <v/>
      </c>
      <c r="V899" s="5" t="str">
        <f t="shared" si="178"/>
        <v/>
      </c>
      <c r="W899" s="35" t="str">
        <f>IF(AND(S899=3,K899="F",NOT(O899="Unattached")),SUMIF(R$2:R899,R899,L$2:L899),"")</f>
        <v/>
      </c>
      <c r="X899" s="6" t="str">
        <f t="shared" si="181"/>
        <v/>
      </c>
      <c r="Y899" s="6" t="str">
        <f t="shared" ref="Y899:Y962" si="186">IF(X899="","",IF(K899="M",CONCATENATE(X899," (",AA899,", ",AB899,", ",AC899,", ",AD899,")"),CONCATENATE(X899," (",AA899,", ",AB899,", ",AC899,")")))</f>
        <v/>
      </c>
      <c r="Z899" s="33" t="str">
        <f t="shared" si="182"/>
        <v xml:space="preserve"> </v>
      </c>
      <c r="AA899" s="33" t="str">
        <f>IF(K899="M",IF(S899&lt;&gt;4,"",VLOOKUP(CONCATENATE(R899," ",(S899-3)),$Z$2:AD899,5,0)),IF(S899&lt;&gt;3,"",VLOOKUP(CONCATENATE(R899," ",(S899-2)),$Z$2:AD899,5,0)))</f>
        <v/>
      </c>
      <c r="AB899" s="33" t="str">
        <f>IF(K899="M",IF(S899&lt;&gt;4,"",VLOOKUP(CONCATENATE(R899," ",(S899-2)),$Z$2:AD899,5,0)),IF(S899&lt;&gt;3,"",VLOOKUP(CONCATENATE(R899," ",(S899-1)),$Z$2:AD899,5,0)))</f>
        <v/>
      </c>
      <c r="AC899" s="33" t="str">
        <f>IF(K899="M",IF(S899&lt;&gt;4,"",VLOOKUP(CONCATENATE(R899," ",(S899-1)),$Z$2:AD899,5,0)),IF(S899&lt;&gt;3,"",VLOOKUP(CONCATENATE(R899," ",(S899)),$Z$2:AD899,5,0)))</f>
        <v/>
      </c>
      <c r="AD899" s="33" t="str">
        <f t="shared" ref="AD899:AD962" si="187">IF(AND(O899&lt;&gt;"Unattached",S899&lt;=4),CONCATENATE(I899," ",J899),"")</f>
        <v/>
      </c>
    </row>
    <row r="900" spans="1:30" x14ac:dyDescent="0.25">
      <c r="A900" s="65" t="str">
        <f t="shared" si="179"/>
        <v/>
      </c>
      <c r="B900" s="65" t="str">
        <f t="shared" si="180"/>
        <v/>
      </c>
      <c r="C900" s="103">
        <v>899</v>
      </c>
      <c r="D900" s="99"/>
      <c r="E900" s="100">
        <f t="shared" ref="E900:E963" si="188">E899</f>
        <v>1</v>
      </c>
      <c r="F900" s="100"/>
      <c r="G900" s="100"/>
      <c r="H900" s="107" t="str">
        <f t="shared" si="183"/>
        <v/>
      </c>
      <c r="I900" s="108" t="str">
        <f>IF(D900="","",VLOOKUP(D900,ENTRANTS!$A$1:$H$1000,2,0))</f>
        <v/>
      </c>
      <c r="J900" s="108" t="str">
        <f>IF(D900="","",VLOOKUP(D900,ENTRANTS!$A$1:$H$1000,3,0))</f>
        <v/>
      </c>
      <c r="K900" s="103" t="str">
        <f>IF(D900="","",LEFT(VLOOKUP(D900,ENTRANTS!$A$1:$H$1000,5,0),1))</f>
        <v/>
      </c>
      <c r="L900" s="103" t="str">
        <f>IF(D900="","",COUNTIF($K$2:K900,K900))</f>
        <v/>
      </c>
      <c r="M900" s="103" t="str">
        <f>IF(D900="","",VLOOKUP(D900,ENTRANTS!$A$1:$H$1000,4,0))</f>
        <v/>
      </c>
      <c r="N900" s="103" t="str">
        <f>IF(D900="","",COUNTIF($M$2:M900,M900))</f>
        <v/>
      </c>
      <c r="O900" s="108" t="str">
        <f>IF(D900="","",VLOOKUP(D900,ENTRANTS!$A$1:$H$1000,6,0))</f>
        <v/>
      </c>
      <c r="P900" s="86" t="str">
        <f t="shared" si="184"/>
        <v/>
      </c>
      <c r="Q900" s="31"/>
      <c r="R900" s="3" t="str">
        <f t="shared" si="185"/>
        <v/>
      </c>
      <c r="S900" s="4" t="str">
        <f>IF(D900="","",COUNTIF($R$2:R900,R900))</f>
        <v/>
      </c>
      <c r="T900" s="5" t="str">
        <f t="shared" si="177"/>
        <v/>
      </c>
      <c r="U900" s="35" t="str">
        <f>IF(AND(S900=4,K900="M",NOT(O900="Unattached")),SUMIF(R$2:R900,R900,L$2:L900),"")</f>
        <v/>
      </c>
      <c r="V900" s="5" t="str">
        <f t="shared" si="178"/>
        <v/>
      </c>
      <c r="W900" s="35" t="str">
        <f>IF(AND(S900=3,K900="F",NOT(O900="Unattached")),SUMIF(R$2:R900,R900,L$2:L900),"")</f>
        <v/>
      </c>
      <c r="X900" s="6" t="str">
        <f t="shared" si="181"/>
        <v/>
      </c>
      <c r="Y900" s="6" t="str">
        <f t="shared" si="186"/>
        <v/>
      </c>
      <c r="Z900" s="33" t="str">
        <f t="shared" si="182"/>
        <v xml:space="preserve"> </v>
      </c>
      <c r="AA900" s="33" t="str">
        <f>IF(K900="M",IF(S900&lt;&gt;4,"",VLOOKUP(CONCATENATE(R900," ",(S900-3)),$Z$2:AD900,5,0)),IF(S900&lt;&gt;3,"",VLOOKUP(CONCATENATE(R900," ",(S900-2)),$Z$2:AD900,5,0)))</f>
        <v/>
      </c>
      <c r="AB900" s="33" t="str">
        <f>IF(K900="M",IF(S900&lt;&gt;4,"",VLOOKUP(CONCATENATE(R900," ",(S900-2)),$Z$2:AD900,5,0)),IF(S900&lt;&gt;3,"",VLOOKUP(CONCATENATE(R900," ",(S900-1)),$Z$2:AD900,5,0)))</f>
        <v/>
      </c>
      <c r="AC900" s="33" t="str">
        <f>IF(K900="M",IF(S900&lt;&gt;4,"",VLOOKUP(CONCATENATE(R900," ",(S900-1)),$Z$2:AD900,5,0)),IF(S900&lt;&gt;3,"",VLOOKUP(CONCATENATE(R900," ",(S900)),$Z$2:AD900,5,0)))</f>
        <v/>
      </c>
      <c r="AD900" s="33" t="str">
        <f t="shared" si="187"/>
        <v/>
      </c>
    </row>
    <row r="901" spans="1:30" x14ac:dyDescent="0.25">
      <c r="A901" s="65" t="str">
        <f t="shared" si="179"/>
        <v/>
      </c>
      <c r="B901" s="65" t="str">
        <f t="shared" si="180"/>
        <v/>
      </c>
      <c r="C901" s="103">
        <v>900</v>
      </c>
      <c r="D901" s="99"/>
      <c r="E901" s="100">
        <f t="shared" si="188"/>
        <v>1</v>
      </c>
      <c r="F901" s="100"/>
      <c r="G901" s="100"/>
      <c r="H901" s="107" t="str">
        <f t="shared" si="183"/>
        <v/>
      </c>
      <c r="I901" s="108" t="str">
        <f>IF(D901="","",VLOOKUP(D901,ENTRANTS!$A$1:$H$1000,2,0))</f>
        <v/>
      </c>
      <c r="J901" s="108" t="str">
        <f>IF(D901="","",VLOOKUP(D901,ENTRANTS!$A$1:$H$1000,3,0))</f>
        <v/>
      </c>
      <c r="K901" s="103" t="str">
        <f>IF(D901="","",LEFT(VLOOKUP(D901,ENTRANTS!$A$1:$H$1000,5,0),1))</f>
        <v/>
      </c>
      <c r="L901" s="103" t="str">
        <f>IF(D901="","",COUNTIF($K$2:K901,K901))</f>
        <v/>
      </c>
      <c r="M901" s="103" t="str">
        <f>IF(D901="","",VLOOKUP(D901,ENTRANTS!$A$1:$H$1000,4,0))</f>
        <v/>
      </c>
      <c r="N901" s="103" t="str">
        <f>IF(D901="","",COUNTIF($M$2:M901,M901))</f>
        <v/>
      </c>
      <c r="O901" s="108" t="str">
        <f>IF(D901="","",VLOOKUP(D901,ENTRANTS!$A$1:$H$1000,6,0))</f>
        <v/>
      </c>
      <c r="P901" s="86" t="str">
        <f t="shared" si="184"/>
        <v/>
      </c>
      <c r="Q901" s="31"/>
      <c r="R901" s="3" t="str">
        <f t="shared" si="185"/>
        <v/>
      </c>
      <c r="S901" s="4" t="str">
        <f>IF(D901="","",COUNTIF($R$2:R901,R901))</f>
        <v/>
      </c>
      <c r="T901" s="5" t="str">
        <f t="shared" si="177"/>
        <v/>
      </c>
      <c r="U901" s="35" t="str">
        <f>IF(AND(S901=4,K901="M",NOT(O901="Unattached")),SUMIF(R$2:R901,R901,L$2:L901),"")</f>
        <v/>
      </c>
      <c r="V901" s="5" t="str">
        <f t="shared" si="178"/>
        <v/>
      </c>
      <c r="W901" s="35" t="str">
        <f>IF(AND(S901=3,K901="F",NOT(O901="Unattached")),SUMIF(R$2:R901,R901,L$2:L901),"")</f>
        <v/>
      </c>
      <c r="X901" s="6" t="str">
        <f t="shared" si="181"/>
        <v/>
      </c>
      <c r="Y901" s="6" t="str">
        <f t="shared" si="186"/>
        <v/>
      </c>
      <c r="Z901" s="33" t="str">
        <f t="shared" si="182"/>
        <v xml:space="preserve"> </v>
      </c>
      <c r="AA901" s="33" t="str">
        <f>IF(K901="M",IF(S901&lt;&gt;4,"",VLOOKUP(CONCATENATE(R901," ",(S901-3)),$Z$2:AD901,5,0)),IF(S901&lt;&gt;3,"",VLOOKUP(CONCATENATE(R901," ",(S901-2)),$Z$2:AD901,5,0)))</f>
        <v/>
      </c>
      <c r="AB901" s="33" t="str">
        <f>IF(K901="M",IF(S901&lt;&gt;4,"",VLOOKUP(CONCATENATE(R901," ",(S901-2)),$Z$2:AD901,5,0)),IF(S901&lt;&gt;3,"",VLOOKUP(CONCATENATE(R901," ",(S901-1)),$Z$2:AD901,5,0)))</f>
        <v/>
      </c>
      <c r="AC901" s="33" t="str">
        <f>IF(K901="M",IF(S901&lt;&gt;4,"",VLOOKUP(CONCATENATE(R901," ",(S901-1)),$Z$2:AD901,5,0)),IF(S901&lt;&gt;3,"",VLOOKUP(CONCATENATE(R901," ",(S901)),$Z$2:AD901,5,0)))</f>
        <v/>
      </c>
      <c r="AD901" s="33" t="str">
        <f t="shared" si="187"/>
        <v/>
      </c>
    </row>
    <row r="902" spans="1:30" x14ac:dyDescent="0.25">
      <c r="A902" s="65" t="str">
        <f t="shared" si="179"/>
        <v/>
      </c>
      <c r="B902" s="65" t="str">
        <f t="shared" si="180"/>
        <v/>
      </c>
      <c r="C902" s="103">
        <v>901</v>
      </c>
      <c r="D902" s="99"/>
      <c r="E902" s="100">
        <f t="shared" si="188"/>
        <v>1</v>
      </c>
      <c r="F902" s="100"/>
      <c r="G902" s="100"/>
      <c r="H902" s="107" t="str">
        <f t="shared" si="183"/>
        <v/>
      </c>
      <c r="I902" s="108" t="str">
        <f>IF(D902="","",VLOOKUP(D902,ENTRANTS!$A$1:$H$1000,2,0))</f>
        <v/>
      </c>
      <c r="J902" s="108" t="str">
        <f>IF(D902="","",VLOOKUP(D902,ENTRANTS!$A$1:$H$1000,3,0))</f>
        <v/>
      </c>
      <c r="K902" s="103" t="str">
        <f>IF(D902="","",LEFT(VLOOKUP(D902,ENTRANTS!$A$1:$H$1000,5,0),1))</f>
        <v/>
      </c>
      <c r="L902" s="103" t="str">
        <f>IF(D902="","",COUNTIF($K$2:K902,K902))</f>
        <v/>
      </c>
      <c r="M902" s="103" t="str">
        <f>IF(D902="","",VLOOKUP(D902,ENTRANTS!$A$1:$H$1000,4,0))</f>
        <v/>
      </c>
      <c r="N902" s="103" t="str">
        <f>IF(D902="","",COUNTIF($M$2:M902,M902))</f>
        <v/>
      </c>
      <c r="O902" s="108" t="str">
        <f>IF(D902="","",VLOOKUP(D902,ENTRANTS!$A$1:$H$1000,6,0))</f>
        <v/>
      </c>
      <c r="P902" s="86" t="str">
        <f t="shared" si="184"/>
        <v/>
      </c>
      <c r="Q902" s="31"/>
      <c r="R902" s="3" t="str">
        <f t="shared" si="185"/>
        <v/>
      </c>
      <c r="S902" s="4" t="str">
        <f>IF(D902="","",COUNTIF($R$2:R902,R902))</f>
        <v/>
      </c>
      <c r="T902" s="5" t="str">
        <f t="shared" si="177"/>
        <v/>
      </c>
      <c r="U902" s="35" t="str">
        <f>IF(AND(S902=4,K902="M",NOT(O902="Unattached")),SUMIF(R$2:R902,R902,L$2:L902),"")</f>
        <v/>
      </c>
      <c r="V902" s="5" t="str">
        <f t="shared" si="178"/>
        <v/>
      </c>
      <c r="W902" s="35" t="str">
        <f>IF(AND(S902=3,K902="F",NOT(O902="Unattached")),SUMIF(R$2:R902,R902,L$2:L902),"")</f>
        <v/>
      </c>
      <c r="X902" s="6" t="str">
        <f t="shared" si="181"/>
        <v/>
      </c>
      <c r="Y902" s="6" t="str">
        <f t="shared" si="186"/>
        <v/>
      </c>
      <c r="Z902" s="33" t="str">
        <f t="shared" si="182"/>
        <v xml:space="preserve"> </v>
      </c>
      <c r="AA902" s="33" t="str">
        <f>IF(K902="M",IF(S902&lt;&gt;4,"",VLOOKUP(CONCATENATE(R902," ",(S902-3)),$Z$2:AD902,5,0)),IF(S902&lt;&gt;3,"",VLOOKUP(CONCATENATE(R902," ",(S902-2)),$Z$2:AD902,5,0)))</f>
        <v/>
      </c>
      <c r="AB902" s="33" t="str">
        <f>IF(K902="M",IF(S902&lt;&gt;4,"",VLOOKUP(CONCATENATE(R902," ",(S902-2)),$Z$2:AD902,5,0)),IF(S902&lt;&gt;3,"",VLOOKUP(CONCATENATE(R902," ",(S902-1)),$Z$2:AD902,5,0)))</f>
        <v/>
      </c>
      <c r="AC902" s="33" t="str">
        <f>IF(K902="M",IF(S902&lt;&gt;4,"",VLOOKUP(CONCATENATE(R902," ",(S902-1)),$Z$2:AD902,5,0)),IF(S902&lt;&gt;3,"",VLOOKUP(CONCATENATE(R902," ",(S902)),$Z$2:AD902,5,0)))</f>
        <v/>
      </c>
      <c r="AD902" s="33" t="str">
        <f t="shared" si="187"/>
        <v/>
      </c>
    </row>
    <row r="903" spans="1:30" x14ac:dyDescent="0.25">
      <c r="A903" s="65" t="str">
        <f t="shared" si="179"/>
        <v/>
      </c>
      <c r="B903" s="65" t="str">
        <f t="shared" si="180"/>
        <v/>
      </c>
      <c r="C903" s="103">
        <v>902</v>
      </c>
      <c r="D903" s="99"/>
      <c r="E903" s="100">
        <f t="shared" si="188"/>
        <v>1</v>
      </c>
      <c r="F903" s="100"/>
      <c r="G903" s="100"/>
      <c r="H903" s="107" t="str">
        <f t="shared" si="183"/>
        <v/>
      </c>
      <c r="I903" s="108" t="str">
        <f>IF(D903="","",VLOOKUP(D903,ENTRANTS!$A$1:$H$1000,2,0))</f>
        <v/>
      </c>
      <c r="J903" s="108" t="str">
        <f>IF(D903="","",VLOOKUP(D903,ENTRANTS!$A$1:$H$1000,3,0))</f>
        <v/>
      </c>
      <c r="K903" s="103" t="str">
        <f>IF(D903="","",LEFT(VLOOKUP(D903,ENTRANTS!$A$1:$H$1000,5,0),1))</f>
        <v/>
      </c>
      <c r="L903" s="103" t="str">
        <f>IF(D903="","",COUNTIF($K$2:K903,K903))</f>
        <v/>
      </c>
      <c r="M903" s="103" t="str">
        <f>IF(D903="","",VLOOKUP(D903,ENTRANTS!$A$1:$H$1000,4,0))</f>
        <v/>
      </c>
      <c r="N903" s="103" t="str">
        <f>IF(D903="","",COUNTIF($M$2:M903,M903))</f>
        <v/>
      </c>
      <c r="O903" s="108" t="str">
        <f>IF(D903="","",VLOOKUP(D903,ENTRANTS!$A$1:$H$1000,6,0))</f>
        <v/>
      </c>
      <c r="P903" s="86" t="str">
        <f t="shared" si="184"/>
        <v/>
      </c>
      <c r="Q903" s="31"/>
      <c r="R903" s="3" t="str">
        <f t="shared" si="185"/>
        <v/>
      </c>
      <c r="S903" s="4" t="str">
        <f>IF(D903="","",COUNTIF($R$2:R903,R903))</f>
        <v/>
      </c>
      <c r="T903" s="5" t="str">
        <f t="shared" si="177"/>
        <v/>
      </c>
      <c r="U903" s="35" t="str">
        <f>IF(AND(S903=4,K903="M",NOT(O903="Unattached")),SUMIF(R$2:R903,R903,L$2:L903),"")</f>
        <v/>
      </c>
      <c r="V903" s="5" t="str">
        <f t="shared" si="178"/>
        <v/>
      </c>
      <c r="W903" s="35" t="str">
        <f>IF(AND(S903=3,K903="F",NOT(O903="Unattached")),SUMIF(R$2:R903,R903,L$2:L903),"")</f>
        <v/>
      </c>
      <c r="X903" s="6" t="str">
        <f t="shared" si="181"/>
        <v/>
      </c>
      <c r="Y903" s="6" t="str">
        <f t="shared" si="186"/>
        <v/>
      </c>
      <c r="Z903" s="33" t="str">
        <f t="shared" si="182"/>
        <v xml:space="preserve"> </v>
      </c>
      <c r="AA903" s="33" t="str">
        <f>IF(K903="M",IF(S903&lt;&gt;4,"",VLOOKUP(CONCATENATE(R903," ",(S903-3)),$Z$2:AD903,5,0)),IF(S903&lt;&gt;3,"",VLOOKUP(CONCATENATE(R903," ",(S903-2)),$Z$2:AD903,5,0)))</f>
        <v/>
      </c>
      <c r="AB903" s="33" t="str">
        <f>IF(K903="M",IF(S903&lt;&gt;4,"",VLOOKUP(CONCATENATE(R903," ",(S903-2)),$Z$2:AD903,5,0)),IF(S903&lt;&gt;3,"",VLOOKUP(CONCATENATE(R903," ",(S903-1)),$Z$2:AD903,5,0)))</f>
        <v/>
      </c>
      <c r="AC903" s="33" t="str">
        <f>IF(K903="M",IF(S903&lt;&gt;4,"",VLOOKUP(CONCATENATE(R903," ",(S903-1)),$Z$2:AD903,5,0)),IF(S903&lt;&gt;3,"",VLOOKUP(CONCATENATE(R903," ",(S903)),$Z$2:AD903,5,0)))</f>
        <v/>
      </c>
      <c r="AD903" s="33" t="str">
        <f t="shared" si="187"/>
        <v/>
      </c>
    </row>
    <row r="904" spans="1:30" x14ac:dyDescent="0.25">
      <c r="A904" s="65" t="str">
        <f t="shared" si="179"/>
        <v/>
      </c>
      <c r="B904" s="65" t="str">
        <f t="shared" si="180"/>
        <v/>
      </c>
      <c r="C904" s="103">
        <v>903</v>
      </c>
      <c r="D904" s="99"/>
      <c r="E904" s="100">
        <f t="shared" si="188"/>
        <v>1</v>
      </c>
      <c r="F904" s="100"/>
      <c r="G904" s="100"/>
      <c r="H904" s="107" t="str">
        <f t="shared" si="183"/>
        <v/>
      </c>
      <c r="I904" s="108" t="str">
        <f>IF(D904="","",VLOOKUP(D904,ENTRANTS!$A$1:$H$1000,2,0))</f>
        <v/>
      </c>
      <c r="J904" s="108" t="str">
        <f>IF(D904="","",VLOOKUP(D904,ENTRANTS!$A$1:$H$1000,3,0))</f>
        <v/>
      </c>
      <c r="K904" s="103" t="str">
        <f>IF(D904="","",LEFT(VLOOKUP(D904,ENTRANTS!$A$1:$H$1000,5,0),1))</f>
        <v/>
      </c>
      <c r="L904" s="103" t="str">
        <f>IF(D904="","",COUNTIF($K$2:K904,K904))</f>
        <v/>
      </c>
      <c r="M904" s="103" t="str">
        <f>IF(D904="","",VLOOKUP(D904,ENTRANTS!$A$1:$H$1000,4,0))</f>
        <v/>
      </c>
      <c r="N904" s="103" t="str">
        <f>IF(D904="","",COUNTIF($M$2:M904,M904))</f>
        <v/>
      </c>
      <c r="O904" s="108" t="str">
        <f>IF(D904="","",VLOOKUP(D904,ENTRANTS!$A$1:$H$1000,6,0))</f>
        <v/>
      </c>
      <c r="P904" s="86" t="str">
        <f t="shared" si="184"/>
        <v/>
      </c>
      <c r="Q904" s="31"/>
      <c r="R904" s="3" t="str">
        <f t="shared" si="185"/>
        <v/>
      </c>
      <c r="S904" s="4" t="str">
        <f>IF(D904="","",COUNTIF($R$2:R904,R904))</f>
        <v/>
      </c>
      <c r="T904" s="5" t="str">
        <f t="shared" si="177"/>
        <v/>
      </c>
      <c r="U904" s="35" t="str">
        <f>IF(AND(S904=4,K904="M",NOT(O904="Unattached")),SUMIF(R$2:R904,R904,L$2:L904),"")</f>
        <v/>
      </c>
      <c r="V904" s="5" t="str">
        <f t="shared" si="178"/>
        <v/>
      </c>
      <c r="W904" s="35" t="str">
        <f>IF(AND(S904=3,K904="F",NOT(O904="Unattached")),SUMIF(R$2:R904,R904,L$2:L904),"")</f>
        <v/>
      </c>
      <c r="X904" s="6" t="str">
        <f t="shared" si="181"/>
        <v/>
      </c>
      <c r="Y904" s="6" t="str">
        <f t="shared" si="186"/>
        <v/>
      </c>
      <c r="Z904" s="33" t="str">
        <f t="shared" si="182"/>
        <v xml:space="preserve"> </v>
      </c>
      <c r="AA904" s="33" t="str">
        <f>IF(K904="M",IF(S904&lt;&gt;4,"",VLOOKUP(CONCATENATE(R904," ",(S904-3)),$Z$2:AD904,5,0)),IF(S904&lt;&gt;3,"",VLOOKUP(CONCATENATE(R904," ",(S904-2)),$Z$2:AD904,5,0)))</f>
        <v/>
      </c>
      <c r="AB904" s="33" t="str">
        <f>IF(K904="M",IF(S904&lt;&gt;4,"",VLOOKUP(CONCATENATE(R904," ",(S904-2)),$Z$2:AD904,5,0)),IF(S904&lt;&gt;3,"",VLOOKUP(CONCATENATE(R904," ",(S904-1)),$Z$2:AD904,5,0)))</f>
        <v/>
      </c>
      <c r="AC904" s="33" t="str">
        <f>IF(K904="M",IF(S904&lt;&gt;4,"",VLOOKUP(CONCATENATE(R904," ",(S904-1)),$Z$2:AD904,5,0)),IF(S904&lt;&gt;3,"",VLOOKUP(CONCATENATE(R904," ",(S904)),$Z$2:AD904,5,0)))</f>
        <v/>
      </c>
      <c r="AD904" s="33" t="str">
        <f t="shared" si="187"/>
        <v/>
      </c>
    </row>
    <row r="905" spans="1:30" x14ac:dyDescent="0.25">
      <c r="A905" s="65" t="str">
        <f t="shared" si="179"/>
        <v/>
      </c>
      <c r="B905" s="65" t="str">
        <f t="shared" si="180"/>
        <v/>
      </c>
      <c r="C905" s="103">
        <v>904</v>
      </c>
      <c r="D905" s="99"/>
      <c r="E905" s="100">
        <f t="shared" si="188"/>
        <v>1</v>
      </c>
      <c r="F905" s="100"/>
      <c r="G905" s="100"/>
      <c r="H905" s="107" t="str">
        <f t="shared" si="183"/>
        <v/>
      </c>
      <c r="I905" s="108" t="str">
        <f>IF(D905="","",VLOOKUP(D905,ENTRANTS!$A$1:$H$1000,2,0))</f>
        <v/>
      </c>
      <c r="J905" s="108" t="str">
        <f>IF(D905="","",VLOOKUP(D905,ENTRANTS!$A$1:$H$1000,3,0))</f>
        <v/>
      </c>
      <c r="K905" s="103" t="str">
        <f>IF(D905="","",LEFT(VLOOKUP(D905,ENTRANTS!$A$1:$H$1000,5,0),1))</f>
        <v/>
      </c>
      <c r="L905" s="103" t="str">
        <f>IF(D905="","",COUNTIF($K$2:K905,K905))</f>
        <v/>
      </c>
      <c r="M905" s="103" t="str">
        <f>IF(D905="","",VLOOKUP(D905,ENTRANTS!$A$1:$H$1000,4,0))</f>
        <v/>
      </c>
      <c r="N905" s="103" t="str">
        <f>IF(D905="","",COUNTIF($M$2:M905,M905))</f>
        <v/>
      </c>
      <c r="O905" s="108" t="str">
        <f>IF(D905="","",VLOOKUP(D905,ENTRANTS!$A$1:$H$1000,6,0))</f>
        <v/>
      </c>
      <c r="P905" s="86" t="str">
        <f t="shared" si="184"/>
        <v/>
      </c>
      <c r="Q905" s="31"/>
      <c r="R905" s="3" t="str">
        <f t="shared" si="185"/>
        <v/>
      </c>
      <c r="S905" s="4" t="str">
        <f>IF(D905="","",COUNTIF($R$2:R905,R905))</f>
        <v/>
      </c>
      <c r="T905" s="5" t="str">
        <f t="shared" si="177"/>
        <v/>
      </c>
      <c r="U905" s="35" t="str">
        <f>IF(AND(S905=4,K905="M",NOT(O905="Unattached")),SUMIF(R$2:R905,R905,L$2:L905),"")</f>
        <v/>
      </c>
      <c r="V905" s="5" t="str">
        <f t="shared" si="178"/>
        <v/>
      </c>
      <c r="W905" s="35" t="str">
        <f>IF(AND(S905=3,K905="F",NOT(O905="Unattached")),SUMIF(R$2:R905,R905,L$2:L905),"")</f>
        <v/>
      </c>
      <c r="X905" s="6" t="str">
        <f t="shared" si="181"/>
        <v/>
      </c>
      <c r="Y905" s="6" t="str">
        <f t="shared" si="186"/>
        <v/>
      </c>
      <c r="Z905" s="33" t="str">
        <f t="shared" si="182"/>
        <v xml:space="preserve"> </v>
      </c>
      <c r="AA905" s="33" t="str">
        <f>IF(K905="M",IF(S905&lt;&gt;4,"",VLOOKUP(CONCATENATE(R905," ",(S905-3)),$Z$2:AD905,5,0)),IF(S905&lt;&gt;3,"",VLOOKUP(CONCATENATE(R905," ",(S905-2)),$Z$2:AD905,5,0)))</f>
        <v/>
      </c>
      <c r="AB905" s="33" t="str">
        <f>IF(K905="M",IF(S905&lt;&gt;4,"",VLOOKUP(CONCATENATE(R905," ",(S905-2)),$Z$2:AD905,5,0)),IF(S905&lt;&gt;3,"",VLOOKUP(CONCATENATE(R905," ",(S905-1)),$Z$2:AD905,5,0)))</f>
        <v/>
      </c>
      <c r="AC905" s="33" t="str">
        <f>IF(K905="M",IF(S905&lt;&gt;4,"",VLOOKUP(CONCATENATE(R905," ",(S905-1)),$Z$2:AD905,5,0)),IF(S905&lt;&gt;3,"",VLOOKUP(CONCATENATE(R905," ",(S905)),$Z$2:AD905,5,0)))</f>
        <v/>
      </c>
      <c r="AD905" s="33" t="str">
        <f t="shared" si="187"/>
        <v/>
      </c>
    </row>
    <row r="906" spans="1:30" x14ac:dyDescent="0.25">
      <c r="A906" s="65" t="str">
        <f t="shared" si="179"/>
        <v/>
      </c>
      <c r="B906" s="65" t="str">
        <f t="shared" si="180"/>
        <v/>
      </c>
      <c r="C906" s="103">
        <v>905</v>
      </c>
      <c r="D906" s="99"/>
      <c r="E906" s="100">
        <f t="shared" si="188"/>
        <v>1</v>
      </c>
      <c r="F906" s="100"/>
      <c r="G906" s="100"/>
      <c r="H906" s="107" t="str">
        <f t="shared" si="183"/>
        <v/>
      </c>
      <c r="I906" s="108" t="str">
        <f>IF(D906="","",VLOOKUP(D906,ENTRANTS!$A$1:$H$1000,2,0))</f>
        <v/>
      </c>
      <c r="J906" s="108" t="str">
        <f>IF(D906="","",VLOOKUP(D906,ENTRANTS!$A$1:$H$1000,3,0))</f>
        <v/>
      </c>
      <c r="K906" s="103" t="str">
        <f>IF(D906="","",LEFT(VLOOKUP(D906,ENTRANTS!$A$1:$H$1000,5,0),1))</f>
        <v/>
      </c>
      <c r="L906" s="103" t="str">
        <f>IF(D906="","",COUNTIF($K$2:K906,K906))</f>
        <v/>
      </c>
      <c r="M906" s="103" t="str">
        <f>IF(D906="","",VLOOKUP(D906,ENTRANTS!$A$1:$H$1000,4,0))</f>
        <v/>
      </c>
      <c r="N906" s="103" t="str">
        <f>IF(D906="","",COUNTIF($M$2:M906,M906))</f>
        <v/>
      </c>
      <c r="O906" s="108" t="str">
        <f>IF(D906="","",VLOOKUP(D906,ENTRANTS!$A$1:$H$1000,6,0))</f>
        <v/>
      </c>
      <c r="P906" s="86" t="str">
        <f t="shared" si="184"/>
        <v/>
      </c>
      <c r="Q906" s="31"/>
      <c r="R906" s="3" t="str">
        <f t="shared" si="185"/>
        <v/>
      </c>
      <c r="S906" s="4" t="str">
        <f>IF(D906="","",COUNTIF($R$2:R906,R906))</f>
        <v/>
      </c>
      <c r="T906" s="5" t="str">
        <f t="shared" si="177"/>
        <v/>
      </c>
      <c r="U906" s="35" t="str">
        <f>IF(AND(S906=4,K906="M",NOT(O906="Unattached")),SUMIF(R$2:R906,R906,L$2:L906),"")</f>
        <v/>
      </c>
      <c r="V906" s="5" t="str">
        <f t="shared" si="178"/>
        <v/>
      </c>
      <c r="W906" s="35" t="str">
        <f>IF(AND(S906=3,K906="F",NOT(O906="Unattached")),SUMIF(R$2:R906,R906,L$2:L906),"")</f>
        <v/>
      </c>
      <c r="X906" s="6" t="str">
        <f t="shared" si="181"/>
        <v/>
      </c>
      <c r="Y906" s="6" t="str">
        <f t="shared" si="186"/>
        <v/>
      </c>
      <c r="Z906" s="33" t="str">
        <f t="shared" si="182"/>
        <v xml:space="preserve"> </v>
      </c>
      <c r="AA906" s="33" t="str">
        <f>IF(K906="M",IF(S906&lt;&gt;4,"",VLOOKUP(CONCATENATE(R906," ",(S906-3)),$Z$2:AD906,5,0)),IF(S906&lt;&gt;3,"",VLOOKUP(CONCATENATE(R906," ",(S906-2)),$Z$2:AD906,5,0)))</f>
        <v/>
      </c>
      <c r="AB906" s="33" t="str">
        <f>IF(K906="M",IF(S906&lt;&gt;4,"",VLOOKUP(CONCATENATE(R906," ",(S906-2)),$Z$2:AD906,5,0)),IF(S906&lt;&gt;3,"",VLOOKUP(CONCATENATE(R906," ",(S906-1)),$Z$2:AD906,5,0)))</f>
        <v/>
      </c>
      <c r="AC906" s="33" t="str">
        <f>IF(K906="M",IF(S906&lt;&gt;4,"",VLOOKUP(CONCATENATE(R906," ",(S906-1)),$Z$2:AD906,5,0)),IF(S906&lt;&gt;3,"",VLOOKUP(CONCATENATE(R906," ",(S906)),$Z$2:AD906,5,0)))</f>
        <v/>
      </c>
      <c r="AD906" s="33" t="str">
        <f t="shared" si="187"/>
        <v/>
      </c>
    </row>
    <row r="907" spans="1:30" x14ac:dyDescent="0.25">
      <c r="A907" s="65" t="str">
        <f t="shared" si="179"/>
        <v/>
      </c>
      <c r="B907" s="65" t="str">
        <f t="shared" si="180"/>
        <v/>
      </c>
      <c r="C907" s="103">
        <v>906</v>
      </c>
      <c r="D907" s="99"/>
      <c r="E907" s="100">
        <f t="shared" si="188"/>
        <v>1</v>
      </c>
      <c r="F907" s="100"/>
      <c r="G907" s="100"/>
      <c r="H907" s="107" t="str">
        <f t="shared" si="183"/>
        <v/>
      </c>
      <c r="I907" s="108" t="str">
        <f>IF(D907="","",VLOOKUP(D907,ENTRANTS!$A$1:$H$1000,2,0))</f>
        <v/>
      </c>
      <c r="J907" s="108" t="str">
        <f>IF(D907="","",VLOOKUP(D907,ENTRANTS!$A$1:$H$1000,3,0))</f>
        <v/>
      </c>
      <c r="K907" s="103" t="str">
        <f>IF(D907="","",LEFT(VLOOKUP(D907,ENTRANTS!$A$1:$H$1000,5,0),1))</f>
        <v/>
      </c>
      <c r="L907" s="103" t="str">
        <f>IF(D907="","",COUNTIF($K$2:K907,K907))</f>
        <v/>
      </c>
      <c r="M907" s="103" t="str">
        <f>IF(D907="","",VLOOKUP(D907,ENTRANTS!$A$1:$H$1000,4,0))</f>
        <v/>
      </c>
      <c r="N907" s="103" t="str">
        <f>IF(D907="","",COUNTIF($M$2:M907,M907))</f>
        <v/>
      </c>
      <c r="O907" s="108" t="str">
        <f>IF(D907="","",VLOOKUP(D907,ENTRANTS!$A$1:$H$1000,6,0))</f>
        <v/>
      </c>
      <c r="P907" s="86" t="str">
        <f t="shared" si="184"/>
        <v/>
      </c>
      <c r="Q907" s="31"/>
      <c r="R907" s="3" t="str">
        <f t="shared" si="185"/>
        <v/>
      </c>
      <c r="S907" s="4" t="str">
        <f>IF(D907="","",COUNTIF($R$2:R907,R907))</f>
        <v/>
      </c>
      <c r="T907" s="5" t="str">
        <f t="shared" si="177"/>
        <v/>
      </c>
      <c r="U907" s="35" t="str">
        <f>IF(AND(S907=4,K907="M",NOT(O907="Unattached")),SUMIF(R$2:R907,R907,L$2:L907),"")</f>
        <v/>
      </c>
      <c r="V907" s="5" t="str">
        <f t="shared" si="178"/>
        <v/>
      </c>
      <c r="W907" s="35" t="str">
        <f>IF(AND(S907=3,K907="F",NOT(O907="Unattached")),SUMIF(R$2:R907,R907,L$2:L907),"")</f>
        <v/>
      </c>
      <c r="X907" s="6" t="str">
        <f t="shared" si="181"/>
        <v/>
      </c>
      <c r="Y907" s="6" t="str">
        <f t="shared" si="186"/>
        <v/>
      </c>
      <c r="Z907" s="33" t="str">
        <f t="shared" si="182"/>
        <v xml:space="preserve"> </v>
      </c>
      <c r="AA907" s="33" t="str">
        <f>IF(K907="M",IF(S907&lt;&gt;4,"",VLOOKUP(CONCATENATE(R907," ",(S907-3)),$Z$2:AD907,5,0)),IF(S907&lt;&gt;3,"",VLOOKUP(CONCATENATE(R907," ",(S907-2)),$Z$2:AD907,5,0)))</f>
        <v/>
      </c>
      <c r="AB907" s="33" t="str">
        <f>IF(K907="M",IF(S907&lt;&gt;4,"",VLOOKUP(CONCATENATE(R907," ",(S907-2)),$Z$2:AD907,5,0)),IF(S907&lt;&gt;3,"",VLOOKUP(CONCATENATE(R907," ",(S907-1)),$Z$2:AD907,5,0)))</f>
        <v/>
      </c>
      <c r="AC907" s="33" t="str">
        <f>IF(K907="M",IF(S907&lt;&gt;4,"",VLOOKUP(CONCATENATE(R907," ",(S907-1)),$Z$2:AD907,5,0)),IF(S907&lt;&gt;3,"",VLOOKUP(CONCATENATE(R907," ",(S907)),$Z$2:AD907,5,0)))</f>
        <v/>
      </c>
      <c r="AD907" s="33" t="str">
        <f t="shared" si="187"/>
        <v/>
      </c>
    </row>
    <row r="908" spans="1:30" x14ac:dyDescent="0.25">
      <c r="A908" s="65" t="str">
        <f t="shared" si="179"/>
        <v/>
      </c>
      <c r="B908" s="65" t="str">
        <f t="shared" si="180"/>
        <v/>
      </c>
      <c r="C908" s="103">
        <v>907</v>
      </c>
      <c r="D908" s="99"/>
      <c r="E908" s="100">
        <f t="shared" si="188"/>
        <v>1</v>
      </c>
      <c r="F908" s="100"/>
      <c r="G908" s="100"/>
      <c r="H908" s="107" t="str">
        <f t="shared" si="183"/>
        <v/>
      </c>
      <c r="I908" s="108" t="str">
        <f>IF(D908="","",VLOOKUP(D908,ENTRANTS!$A$1:$H$1000,2,0))</f>
        <v/>
      </c>
      <c r="J908" s="108" t="str">
        <f>IF(D908="","",VLOOKUP(D908,ENTRANTS!$A$1:$H$1000,3,0))</f>
        <v/>
      </c>
      <c r="K908" s="103" t="str">
        <f>IF(D908="","",LEFT(VLOOKUP(D908,ENTRANTS!$A$1:$H$1000,5,0),1))</f>
        <v/>
      </c>
      <c r="L908" s="103" t="str">
        <f>IF(D908="","",COUNTIF($K$2:K908,K908))</f>
        <v/>
      </c>
      <c r="M908" s="103" t="str">
        <f>IF(D908="","",VLOOKUP(D908,ENTRANTS!$A$1:$H$1000,4,0))</f>
        <v/>
      </c>
      <c r="N908" s="103" t="str">
        <f>IF(D908="","",COUNTIF($M$2:M908,M908))</f>
        <v/>
      </c>
      <c r="O908" s="108" t="str">
        <f>IF(D908="","",VLOOKUP(D908,ENTRANTS!$A$1:$H$1000,6,0))</f>
        <v/>
      </c>
      <c r="P908" s="86" t="str">
        <f t="shared" si="184"/>
        <v/>
      </c>
      <c r="Q908" s="31"/>
      <c r="R908" s="3" t="str">
        <f t="shared" si="185"/>
        <v/>
      </c>
      <c r="S908" s="4" t="str">
        <f>IF(D908="","",COUNTIF($R$2:R908,R908))</f>
        <v/>
      </c>
      <c r="T908" s="5" t="str">
        <f t="shared" si="177"/>
        <v/>
      </c>
      <c r="U908" s="35" t="str">
        <f>IF(AND(S908=4,K908="M",NOT(O908="Unattached")),SUMIF(R$2:R908,R908,L$2:L908),"")</f>
        <v/>
      </c>
      <c r="V908" s="5" t="str">
        <f t="shared" si="178"/>
        <v/>
      </c>
      <c r="W908" s="35" t="str">
        <f>IF(AND(S908=3,K908="F",NOT(O908="Unattached")),SUMIF(R$2:R908,R908,L$2:L908),"")</f>
        <v/>
      </c>
      <c r="X908" s="6" t="str">
        <f t="shared" si="181"/>
        <v/>
      </c>
      <c r="Y908" s="6" t="str">
        <f t="shared" si="186"/>
        <v/>
      </c>
      <c r="Z908" s="33" t="str">
        <f t="shared" si="182"/>
        <v xml:space="preserve"> </v>
      </c>
      <c r="AA908" s="33" t="str">
        <f>IF(K908="M",IF(S908&lt;&gt;4,"",VLOOKUP(CONCATENATE(R908," ",(S908-3)),$Z$2:AD908,5,0)),IF(S908&lt;&gt;3,"",VLOOKUP(CONCATENATE(R908," ",(S908-2)),$Z$2:AD908,5,0)))</f>
        <v/>
      </c>
      <c r="AB908" s="33" t="str">
        <f>IF(K908="M",IF(S908&lt;&gt;4,"",VLOOKUP(CONCATENATE(R908," ",(S908-2)),$Z$2:AD908,5,0)),IF(S908&lt;&gt;3,"",VLOOKUP(CONCATENATE(R908," ",(S908-1)),$Z$2:AD908,5,0)))</f>
        <v/>
      </c>
      <c r="AC908" s="33" t="str">
        <f>IF(K908="M",IF(S908&lt;&gt;4,"",VLOOKUP(CONCATENATE(R908," ",(S908-1)),$Z$2:AD908,5,0)),IF(S908&lt;&gt;3,"",VLOOKUP(CONCATENATE(R908," ",(S908)),$Z$2:AD908,5,0)))</f>
        <v/>
      </c>
      <c r="AD908" s="33" t="str">
        <f t="shared" si="187"/>
        <v/>
      </c>
    </row>
    <row r="909" spans="1:30" x14ac:dyDescent="0.25">
      <c r="A909" s="65" t="str">
        <f t="shared" si="179"/>
        <v/>
      </c>
      <c r="B909" s="65" t="str">
        <f t="shared" si="180"/>
        <v/>
      </c>
      <c r="C909" s="103">
        <v>908</v>
      </c>
      <c r="D909" s="99"/>
      <c r="E909" s="100">
        <f t="shared" si="188"/>
        <v>1</v>
      </c>
      <c r="F909" s="100"/>
      <c r="G909" s="100"/>
      <c r="H909" s="107" t="str">
        <f t="shared" si="183"/>
        <v/>
      </c>
      <c r="I909" s="108" t="str">
        <f>IF(D909="","",VLOOKUP(D909,ENTRANTS!$A$1:$H$1000,2,0))</f>
        <v/>
      </c>
      <c r="J909" s="108" t="str">
        <f>IF(D909="","",VLOOKUP(D909,ENTRANTS!$A$1:$H$1000,3,0))</f>
        <v/>
      </c>
      <c r="K909" s="103" t="str">
        <f>IF(D909="","",LEFT(VLOOKUP(D909,ENTRANTS!$A$1:$H$1000,5,0),1))</f>
        <v/>
      </c>
      <c r="L909" s="103" t="str">
        <f>IF(D909="","",COUNTIF($K$2:K909,K909))</f>
        <v/>
      </c>
      <c r="M909" s="103" t="str">
        <f>IF(D909="","",VLOOKUP(D909,ENTRANTS!$A$1:$H$1000,4,0))</f>
        <v/>
      </c>
      <c r="N909" s="103" t="str">
        <f>IF(D909="","",COUNTIF($M$2:M909,M909))</f>
        <v/>
      </c>
      <c r="O909" s="108" t="str">
        <f>IF(D909="","",VLOOKUP(D909,ENTRANTS!$A$1:$H$1000,6,0))</f>
        <v/>
      </c>
      <c r="P909" s="86" t="str">
        <f t="shared" si="184"/>
        <v/>
      </c>
      <c r="Q909" s="31"/>
      <c r="R909" s="3" t="str">
        <f t="shared" si="185"/>
        <v/>
      </c>
      <c r="S909" s="4" t="str">
        <f>IF(D909="","",COUNTIF($R$2:R909,R909))</f>
        <v/>
      </c>
      <c r="T909" s="5" t="str">
        <f t="shared" si="177"/>
        <v/>
      </c>
      <c r="U909" s="35" t="str">
        <f>IF(AND(S909=4,K909="M",NOT(O909="Unattached")),SUMIF(R$2:R909,R909,L$2:L909),"")</f>
        <v/>
      </c>
      <c r="V909" s="5" t="str">
        <f t="shared" si="178"/>
        <v/>
      </c>
      <c r="W909" s="35" t="str">
        <f>IF(AND(S909=3,K909="F",NOT(O909="Unattached")),SUMIF(R$2:R909,R909,L$2:L909),"")</f>
        <v/>
      </c>
      <c r="X909" s="6" t="str">
        <f t="shared" si="181"/>
        <v/>
      </c>
      <c r="Y909" s="6" t="str">
        <f t="shared" si="186"/>
        <v/>
      </c>
      <c r="Z909" s="33" t="str">
        <f t="shared" si="182"/>
        <v xml:space="preserve"> </v>
      </c>
      <c r="AA909" s="33" t="str">
        <f>IF(K909="M",IF(S909&lt;&gt;4,"",VLOOKUP(CONCATENATE(R909," ",(S909-3)),$Z$2:AD909,5,0)),IF(S909&lt;&gt;3,"",VLOOKUP(CONCATENATE(R909," ",(S909-2)),$Z$2:AD909,5,0)))</f>
        <v/>
      </c>
      <c r="AB909" s="33" t="str">
        <f>IF(K909="M",IF(S909&lt;&gt;4,"",VLOOKUP(CONCATENATE(R909," ",(S909-2)),$Z$2:AD909,5,0)),IF(S909&lt;&gt;3,"",VLOOKUP(CONCATENATE(R909," ",(S909-1)),$Z$2:AD909,5,0)))</f>
        <v/>
      </c>
      <c r="AC909" s="33" t="str">
        <f>IF(K909="M",IF(S909&lt;&gt;4,"",VLOOKUP(CONCATENATE(R909," ",(S909-1)),$Z$2:AD909,5,0)),IF(S909&lt;&gt;3,"",VLOOKUP(CONCATENATE(R909," ",(S909)),$Z$2:AD909,5,0)))</f>
        <v/>
      </c>
      <c r="AD909" s="33" t="str">
        <f t="shared" si="187"/>
        <v/>
      </c>
    </row>
    <row r="910" spans="1:30" x14ac:dyDescent="0.25">
      <c r="A910" s="65" t="str">
        <f t="shared" si="179"/>
        <v/>
      </c>
      <c r="B910" s="65" t="str">
        <f t="shared" si="180"/>
        <v/>
      </c>
      <c r="C910" s="103">
        <v>909</v>
      </c>
      <c r="D910" s="99"/>
      <c r="E910" s="100">
        <f t="shared" si="188"/>
        <v>1</v>
      </c>
      <c r="F910" s="100"/>
      <c r="G910" s="100"/>
      <c r="H910" s="107" t="str">
        <f t="shared" si="183"/>
        <v/>
      </c>
      <c r="I910" s="108" t="str">
        <f>IF(D910="","",VLOOKUP(D910,ENTRANTS!$A$1:$H$1000,2,0))</f>
        <v/>
      </c>
      <c r="J910" s="108" t="str">
        <f>IF(D910="","",VLOOKUP(D910,ENTRANTS!$A$1:$H$1000,3,0))</f>
        <v/>
      </c>
      <c r="K910" s="103" t="str">
        <f>IF(D910="","",LEFT(VLOOKUP(D910,ENTRANTS!$A$1:$H$1000,5,0),1))</f>
        <v/>
      </c>
      <c r="L910" s="103" t="str">
        <f>IF(D910="","",COUNTIF($K$2:K910,K910))</f>
        <v/>
      </c>
      <c r="M910" s="103" t="str">
        <f>IF(D910="","",VLOOKUP(D910,ENTRANTS!$A$1:$H$1000,4,0))</f>
        <v/>
      </c>
      <c r="N910" s="103" t="str">
        <f>IF(D910="","",COUNTIF($M$2:M910,M910))</f>
        <v/>
      </c>
      <c r="O910" s="108" t="str">
        <f>IF(D910="","",VLOOKUP(D910,ENTRANTS!$A$1:$H$1000,6,0))</f>
        <v/>
      </c>
      <c r="P910" s="86" t="str">
        <f t="shared" si="184"/>
        <v/>
      </c>
      <c r="Q910" s="31"/>
      <c r="R910" s="3" t="str">
        <f t="shared" si="185"/>
        <v/>
      </c>
      <c r="S910" s="4" t="str">
        <f>IF(D910="","",COUNTIF($R$2:R910,R910))</f>
        <v/>
      </c>
      <c r="T910" s="5" t="str">
        <f t="shared" si="177"/>
        <v/>
      </c>
      <c r="U910" s="35" t="str">
        <f>IF(AND(S910=4,K910="M",NOT(O910="Unattached")),SUMIF(R$2:R910,R910,L$2:L910),"")</f>
        <v/>
      </c>
      <c r="V910" s="5" t="str">
        <f t="shared" si="178"/>
        <v/>
      </c>
      <c r="W910" s="35" t="str">
        <f>IF(AND(S910=3,K910="F",NOT(O910="Unattached")),SUMIF(R$2:R910,R910,L$2:L910),"")</f>
        <v/>
      </c>
      <c r="X910" s="6" t="str">
        <f t="shared" si="181"/>
        <v/>
      </c>
      <c r="Y910" s="6" t="str">
        <f t="shared" si="186"/>
        <v/>
      </c>
      <c r="Z910" s="33" t="str">
        <f t="shared" si="182"/>
        <v xml:space="preserve"> </v>
      </c>
      <c r="AA910" s="33" t="str">
        <f>IF(K910="M",IF(S910&lt;&gt;4,"",VLOOKUP(CONCATENATE(R910," ",(S910-3)),$Z$2:AD910,5,0)),IF(S910&lt;&gt;3,"",VLOOKUP(CONCATENATE(R910," ",(S910-2)),$Z$2:AD910,5,0)))</f>
        <v/>
      </c>
      <c r="AB910" s="33" t="str">
        <f>IF(K910="M",IF(S910&lt;&gt;4,"",VLOOKUP(CONCATENATE(R910," ",(S910-2)),$Z$2:AD910,5,0)),IF(S910&lt;&gt;3,"",VLOOKUP(CONCATENATE(R910," ",(S910-1)),$Z$2:AD910,5,0)))</f>
        <v/>
      </c>
      <c r="AC910" s="33" t="str">
        <f>IF(K910="M",IF(S910&lt;&gt;4,"",VLOOKUP(CONCATENATE(R910," ",(S910-1)),$Z$2:AD910,5,0)),IF(S910&lt;&gt;3,"",VLOOKUP(CONCATENATE(R910," ",(S910)),$Z$2:AD910,5,0)))</f>
        <v/>
      </c>
      <c r="AD910" s="33" t="str">
        <f t="shared" si="187"/>
        <v/>
      </c>
    </row>
    <row r="911" spans="1:30" x14ac:dyDescent="0.25">
      <c r="A911" s="65" t="str">
        <f t="shared" si="179"/>
        <v/>
      </c>
      <c r="B911" s="65" t="str">
        <f t="shared" si="180"/>
        <v/>
      </c>
      <c r="C911" s="103">
        <v>910</v>
      </c>
      <c r="D911" s="99"/>
      <c r="E911" s="100">
        <f t="shared" si="188"/>
        <v>1</v>
      </c>
      <c r="F911" s="100"/>
      <c r="G911" s="100"/>
      <c r="H911" s="107" t="str">
        <f t="shared" si="183"/>
        <v/>
      </c>
      <c r="I911" s="108" t="str">
        <f>IF(D911="","",VLOOKUP(D911,ENTRANTS!$A$1:$H$1000,2,0))</f>
        <v/>
      </c>
      <c r="J911" s="108" t="str">
        <f>IF(D911="","",VLOOKUP(D911,ENTRANTS!$A$1:$H$1000,3,0))</f>
        <v/>
      </c>
      <c r="K911" s="103" t="str">
        <f>IF(D911="","",LEFT(VLOOKUP(D911,ENTRANTS!$A$1:$H$1000,5,0),1))</f>
        <v/>
      </c>
      <c r="L911" s="103" t="str">
        <f>IF(D911="","",COUNTIF($K$2:K911,K911))</f>
        <v/>
      </c>
      <c r="M911" s="103" t="str">
        <f>IF(D911="","",VLOOKUP(D911,ENTRANTS!$A$1:$H$1000,4,0))</f>
        <v/>
      </c>
      <c r="N911" s="103" t="str">
        <f>IF(D911="","",COUNTIF($M$2:M911,M911))</f>
        <v/>
      </c>
      <c r="O911" s="108" t="str">
        <f>IF(D911="","",VLOOKUP(D911,ENTRANTS!$A$1:$H$1000,6,0))</f>
        <v/>
      </c>
      <c r="P911" s="86" t="str">
        <f t="shared" si="184"/>
        <v/>
      </c>
      <c r="Q911" s="31"/>
      <c r="R911" s="3" t="str">
        <f t="shared" si="185"/>
        <v/>
      </c>
      <c r="S911" s="4" t="str">
        <f>IF(D911="","",COUNTIF($R$2:R911,R911))</f>
        <v/>
      </c>
      <c r="T911" s="5" t="str">
        <f t="shared" si="177"/>
        <v/>
      </c>
      <c r="U911" s="35" t="str">
        <f>IF(AND(S911=4,K911="M",NOT(O911="Unattached")),SUMIF(R$2:R911,R911,L$2:L911),"")</f>
        <v/>
      </c>
      <c r="V911" s="5" t="str">
        <f t="shared" si="178"/>
        <v/>
      </c>
      <c r="W911" s="35" t="str">
        <f>IF(AND(S911=3,K911="F",NOT(O911="Unattached")),SUMIF(R$2:R911,R911,L$2:L911),"")</f>
        <v/>
      </c>
      <c r="X911" s="6" t="str">
        <f t="shared" si="181"/>
        <v/>
      </c>
      <c r="Y911" s="6" t="str">
        <f t="shared" si="186"/>
        <v/>
      </c>
      <c r="Z911" s="33" t="str">
        <f t="shared" si="182"/>
        <v xml:space="preserve"> </v>
      </c>
      <c r="AA911" s="33" t="str">
        <f>IF(K911="M",IF(S911&lt;&gt;4,"",VLOOKUP(CONCATENATE(R911," ",(S911-3)),$Z$2:AD911,5,0)),IF(S911&lt;&gt;3,"",VLOOKUP(CONCATENATE(R911," ",(S911-2)),$Z$2:AD911,5,0)))</f>
        <v/>
      </c>
      <c r="AB911" s="33" t="str">
        <f>IF(K911="M",IF(S911&lt;&gt;4,"",VLOOKUP(CONCATENATE(R911," ",(S911-2)),$Z$2:AD911,5,0)),IF(S911&lt;&gt;3,"",VLOOKUP(CONCATENATE(R911," ",(S911-1)),$Z$2:AD911,5,0)))</f>
        <v/>
      </c>
      <c r="AC911" s="33" t="str">
        <f>IF(K911="M",IF(S911&lt;&gt;4,"",VLOOKUP(CONCATENATE(R911," ",(S911-1)),$Z$2:AD911,5,0)),IF(S911&lt;&gt;3,"",VLOOKUP(CONCATENATE(R911," ",(S911)),$Z$2:AD911,5,0)))</f>
        <v/>
      </c>
      <c r="AD911" s="33" t="str">
        <f t="shared" si="187"/>
        <v/>
      </c>
    </row>
    <row r="912" spans="1:30" x14ac:dyDescent="0.25">
      <c r="A912" s="65" t="str">
        <f t="shared" si="179"/>
        <v/>
      </c>
      <c r="B912" s="65" t="str">
        <f t="shared" si="180"/>
        <v/>
      </c>
      <c r="C912" s="103">
        <v>911</v>
      </c>
      <c r="D912" s="99"/>
      <c r="E912" s="100">
        <f t="shared" si="188"/>
        <v>1</v>
      </c>
      <c r="F912" s="100"/>
      <c r="G912" s="100"/>
      <c r="H912" s="107" t="str">
        <f t="shared" si="183"/>
        <v/>
      </c>
      <c r="I912" s="108" t="str">
        <f>IF(D912="","",VLOOKUP(D912,ENTRANTS!$A$1:$H$1000,2,0))</f>
        <v/>
      </c>
      <c r="J912" s="108" t="str">
        <f>IF(D912="","",VLOOKUP(D912,ENTRANTS!$A$1:$H$1000,3,0))</f>
        <v/>
      </c>
      <c r="K912" s="103" t="str">
        <f>IF(D912="","",LEFT(VLOOKUP(D912,ENTRANTS!$A$1:$H$1000,5,0),1))</f>
        <v/>
      </c>
      <c r="L912" s="103" t="str">
        <f>IF(D912="","",COUNTIF($K$2:K912,K912))</f>
        <v/>
      </c>
      <c r="M912" s="103" t="str">
        <f>IF(D912="","",VLOOKUP(D912,ENTRANTS!$A$1:$H$1000,4,0))</f>
        <v/>
      </c>
      <c r="N912" s="103" t="str">
        <f>IF(D912="","",COUNTIF($M$2:M912,M912))</f>
        <v/>
      </c>
      <c r="O912" s="108" t="str">
        <f>IF(D912="","",VLOOKUP(D912,ENTRANTS!$A$1:$H$1000,6,0))</f>
        <v/>
      </c>
      <c r="P912" s="86" t="str">
        <f t="shared" si="184"/>
        <v/>
      </c>
      <c r="Q912" s="31"/>
      <c r="R912" s="3" t="str">
        <f t="shared" si="185"/>
        <v/>
      </c>
      <c r="S912" s="4" t="str">
        <f>IF(D912="","",COUNTIF($R$2:R912,R912))</f>
        <v/>
      </c>
      <c r="T912" s="5" t="str">
        <f t="shared" si="177"/>
        <v/>
      </c>
      <c r="U912" s="35" t="str">
        <f>IF(AND(S912=4,K912="M",NOT(O912="Unattached")),SUMIF(R$2:R912,R912,L$2:L912),"")</f>
        <v/>
      </c>
      <c r="V912" s="5" t="str">
        <f t="shared" si="178"/>
        <v/>
      </c>
      <c r="W912" s="35" t="str">
        <f>IF(AND(S912=3,K912="F",NOT(O912="Unattached")),SUMIF(R$2:R912,R912,L$2:L912),"")</f>
        <v/>
      </c>
      <c r="X912" s="6" t="str">
        <f t="shared" si="181"/>
        <v/>
      </c>
      <c r="Y912" s="6" t="str">
        <f t="shared" si="186"/>
        <v/>
      </c>
      <c r="Z912" s="33" t="str">
        <f t="shared" si="182"/>
        <v xml:space="preserve"> </v>
      </c>
      <c r="AA912" s="33" t="str">
        <f>IF(K912="M",IF(S912&lt;&gt;4,"",VLOOKUP(CONCATENATE(R912," ",(S912-3)),$Z$2:AD912,5,0)),IF(S912&lt;&gt;3,"",VLOOKUP(CONCATENATE(R912," ",(S912-2)),$Z$2:AD912,5,0)))</f>
        <v/>
      </c>
      <c r="AB912" s="33" t="str">
        <f>IF(K912="M",IF(S912&lt;&gt;4,"",VLOOKUP(CONCATENATE(R912," ",(S912-2)),$Z$2:AD912,5,0)),IF(S912&lt;&gt;3,"",VLOOKUP(CONCATENATE(R912," ",(S912-1)),$Z$2:AD912,5,0)))</f>
        <v/>
      </c>
      <c r="AC912" s="33" t="str">
        <f>IF(K912="M",IF(S912&lt;&gt;4,"",VLOOKUP(CONCATENATE(R912," ",(S912-1)),$Z$2:AD912,5,0)),IF(S912&lt;&gt;3,"",VLOOKUP(CONCATENATE(R912," ",(S912)),$Z$2:AD912,5,0)))</f>
        <v/>
      </c>
      <c r="AD912" s="33" t="str">
        <f t="shared" si="187"/>
        <v/>
      </c>
    </row>
    <row r="913" spans="1:30" x14ac:dyDescent="0.25">
      <c r="A913" s="65" t="str">
        <f t="shared" si="179"/>
        <v/>
      </c>
      <c r="B913" s="65" t="str">
        <f t="shared" si="180"/>
        <v/>
      </c>
      <c r="C913" s="103">
        <v>912</v>
      </c>
      <c r="D913" s="99"/>
      <c r="E913" s="100">
        <f t="shared" si="188"/>
        <v>1</v>
      </c>
      <c r="F913" s="100"/>
      <c r="G913" s="100"/>
      <c r="H913" s="107" t="str">
        <f t="shared" si="183"/>
        <v/>
      </c>
      <c r="I913" s="108" t="str">
        <f>IF(D913="","",VLOOKUP(D913,ENTRANTS!$A$1:$H$1000,2,0))</f>
        <v/>
      </c>
      <c r="J913" s="108" t="str">
        <f>IF(D913="","",VLOOKUP(D913,ENTRANTS!$A$1:$H$1000,3,0))</f>
        <v/>
      </c>
      <c r="K913" s="103" t="str">
        <f>IF(D913="","",LEFT(VLOOKUP(D913,ENTRANTS!$A$1:$H$1000,5,0),1))</f>
        <v/>
      </c>
      <c r="L913" s="103" t="str">
        <f>IF(D913="","",COUNTIF($K$2:K913,K913))</f>
        <v/>
      </c>
      <c r="M913" s="103" t="str">
        <f>IF(D913="","",VLOOKUP(D913,ENTRANTS!$A$1:$H$1000,4,0))</f>
        <v/>
      </c>
      <c r="N913" s="103" t="str">
        <f>IF(D913="","",COUNTIF($M$2:M913,M913))</f>
        <v/>
      </c>
      <c r="O913" s="108" t="str">
        <f>IF(D913="","",VLOOKUP(D913,ENTRANTS!$A$1:$H$1000,6,0))</f>
        <v/>
      </c>
      <c r="P913" s="86" t="str">
        <f t="shared" si="184"/>
        <v/>
      </c>
      <c r="Q913" s="31"/>
      <c r="R913" s="3" t="str">
        <f t="shared" si="185"/>
        <v/>
      </c>
      <c r="S913" s="4" t="str">
        <f>IF(D913="","",COUNTIF($R$2:R913,R913))</f>
        <v/>
      </c>
      <c r="T913" s="5" t="str">
        <f t="shared" si="177"/>
        <v/>
      </c>
      <c r="U913" s="35" t="str">
        <f>IF(AND(S913=4,K913="M",NOT(O913="Unattached")),SUMIF(R$2:R913,R913,L$2:L913),"")</f>
        <v/>
      </c>
      <c r="V913" s="5" t="str">
        <f t="shared" si="178"/>
        <v/>
      </c>
      <c r="W913" s="35" t="str">
        <f>IF(AND(S913=3,K913="F",NOT(O913="Unattached")),SUMIF(R$2:R913,R913,L$2:L913),"")</f>
        <v/>
      </c>
      <c r="X913" s="6" t="str">
        <f t="shared" si="181"/>
        <v/>
      </c>
      <c r="Y913" s="6" t="str">
        <f t="shared" si="186"/>
        <v/>
      </c>
      <c r="Z913" s="33" t="str">
        <f t="shared" si="182"/>
        <v xml:space="preserve"> </v>
      </c>
      <c r="AA913" s="33" t="str">
        <f>IF(K913="M",IF(S913&lt;&gt;4,"",VLOOKUP(CONCATENATE(R913," ",(S913-3)),$Z$2:AD913,5,0)),IF(S913&lt;&gt;3,"",VLOOKUP(CONCATENATE(R913," ",(S913-2)),$Z$2:AD913,5,0)))</f>
        <v/>
      </c>
      <c r="AB913" s="33" t="str">
        <f>IF(K913="M",IF(S913&lt;&gt;4,"",VLOOKUP(CONCATENATE(R913," ",(S913-2)),$Z$2:AD913,5,0)),IF(S913&lt;&gt;3,"",VLOOKUP(CONCATENATE(R913," ",(S913-1)),$Z$2:AD913,5,0)))</f>
        <v/>
      </c>
      <c r="AC913" s="33" t="str">
        <f>IF(K913="M",IF(S913&lt;&gt;4,"",VLOOKUP(CONCATENATE(R913," ",(S913-1)),$Z$2:AD913,5,0)),IF(S913&lt;&gt;3,"",VLOOKUP(CONCATENATE(R913," ",(S913)),$Z$2:AD913,5,0)))</f>
        <v/>
      </c>
      <c r="AD913" s="33" t="str">
        <f t="shared" si="187"/>
        <v/>
      </c>
    </row>
    <row r="914" spans="1:30" x14ac:dyDescent="0.25">
      <c r="A914" s="65" t="str">
        <f t="shared" si="179"/>
        <v/>
      </c>
      <c r="B914" s="65" t="str">
        <f t="shared" si="180"/>
        <v/>
      </c>
      <c r="C914" s="103">
        <v>913</v>
      </c>
      <c r="D914" s="99"/>
      <c r="E914" s="100">
        <f t="shared" si="188"/>
        <v>1</v>
      </c>
      <c r="F914" s="100"/>
      <c r="G914" s="100"/>
      <c r="H914" s="107" t="str">
        <f t="shared" si="183"/>
        <v/>
      </c>
      <c r="I914" s="108" t="str">
        <f>IF(D914="","",VLOOKUP(D914,ENTRANTS!$A$1:$H$1000,2,0))</f>
        <v/>
      </c>
      <c r="J914" s="108" t="str">
        <f>IF(D914="","",VLOOKUP(D914,ENTRANTS!$A$1:$H$1000,3,0))</f>
        <v/>
      </c>
      <c r="K914" s="103" t="str">
        <f>IF(D914="","",LEFT(VLOOKUP(D914,ENTRANTS!$A$1:$H$1000,5,0),1))</f>
        <v/>
      </c>
      <c r="L914" s="103" t="str">
        <f>IF(D914="","",COUNTIF($K$2:K914,K914))</f>
        <v/>
      </c>
      <c r="M914" s="103" t="str">
        <f>IF(D914="","",VLOOKUP(D914,ENTRANTS!$A$1:$H$1000,4,0))</f>
        <v/>
      </c>
      <c r="N914" s="103" t="str">
        <f>IF(D914="","",COUNTIF($M$2:M914,M914))</f>
        <v/>
      </c>
      <c r="O914" s="108" t="str">
        <f>IF(D914="","",VLOOKUP(D914,ENTRANTS!$A$1:$H$1000,6,0))</f>
        <v/>
      </c>
      <c r="P914" s="86" t="str">
        <f t="shared" si="184"/>
        <v/>
      </c>
      <c r="Q914" s="31"/>
      <c r="R914" s="3" t="str">
        <f t="shared" si="185"/>
        <v/>
      </c>
      <c r="S914" s="4" t="str">
        <f>IF(D914="","",COUNTIF($R$2:R914,R914))</f>
        <v/>
      </c>
      <c r="T914" s="5" t="str">
        <f t="shared" si="177"/>
        <v/>
      </c>
      <c r="U914" s="35" t="str">
        <f>IF(AND(S914=4,K914="M",NOT(O914="Unattached")),SUMIF(R$2:R914,R914,L$2:L914),"")</f>
        <v/>
      </c>
      <c r="V914" s="5" t="str">
        <f t="shared" si="178"/>
        <v/>
      </c>
      <c r="W914" s="35" t="str">
        <f>IF(AND(S914=3,K914="F",NOT(O914="Unattached")),SUMIF(R$2:R914,R914,L$2:L914),"")</f>
        <v/>
      </c>
      <c r="X914" s="6" t="str">
        <f t="shared" si="181"/>
        <v/>
      </c>
      <c r="Y914" s="6" t="str">
        <f t="shared" si="186"/>
        <v/>
      </c>
      <c r="Z914" s="33" t="str">
        <f t="shared" si="182"/>
        <v xml:space="preserve"> </v>
      </c>
      <c r="AA914" s="33" t="str">
        <f>IF(K914="M",IF(S914&lt;&gt;4,"",VLOOKUP(CONCATENATE(R914," ",(S914-3)),$Z$2:AD914,5,0)),IF(S914&lt;&gt;3,"",VLOOKUP(CONCATENATE(R914," ",(S914-2)),$Z$2:AD914,5,0)))</f>
        <v/>
      </c>
      <c r="AB914" s="33" t="str">
        <f>IF(K914="M",IF(S914&lt;&gt;4,"",VLOOKUP(CONCATENATE(R914," ",(S914-2)),$Z$2:AD914,5,0)),IF(S914&lt;&gt;3,"",VLOOKUP(CONCATENATE(R914," ",(S914-1)),$Z$2:AD914,5,0)))</f>
        <v/>
      </c>
      <c r="AC914" s="33" t="str">
        <f>IF(K914="M",IF(S914&lt;&gt;4,"",VLOOKUP(CONCATENATE(R914," ",(S914-1)),$Z$2:AD914,5,0)),IF(S914&lt;&gt;3,"",VLOOKUP(CONCATENATE(R914," ",(S914)),$Z$2:AD914,5,0)))</f>
        <v/>
      </c>
      <c r="AD914" s="33" t="str">
        <f t="shared" si="187"/>
        <v/>
      </c>
    </row>
    <row r="915" spans="1:30" x14ac:dyDescent="0.25">
      <c r="A915" s="65" t="str">
        <f t="shared" si="179"/>
        <v/>
      </c>
      <c r="B915" s="65" t="str">
        <f t="shared" si="180"/>
        <v/>
      </c>
      <c r="C915" s="103">
        <v>914</v>
      </c>
      <c r="D915" s="99"/>
      <c r="E915" s="100">
        <f t="shared" si="188"/>
        <v>1</v>
      </c>
      <c r="F915" s="100"/>
      <c r="G915" s="100"/>
      <c r="H915" s="107" t="str">
        <f t="shared" si="183"/>
        <v/>
      </c>
      <c r="I915" s="108" t="str">
        <f>IF(D915="","",VLOOKUP(D915,ENTRANTS!$A$1:$H$1000,2,0))</f>
        <v/>
      </c>
      <c r="J915" s="108" t="str">
        <f>IF(D915="","",VLOOKUP(D915,ENTRANTS!$A$1:$H$1000,3,0))</f>
        <v/>
      </c>
      <c r="K915" s="103" t="str">
        <f>IF(D915="","",LEFT(VLOOKUP(D915,ENTRANTS!$A$1:$H$1000,5,0),1))</f>
        <v/>
      </c>
      <c r="L915" s="103" t="str">
        <f>IF(D915="","",COUNTIF($K$2:K915,K915))</f>
        <v/>
      </c>
      <c r="M915" s="103" t="str">
        <f>IF(D915="","",VLOOKUP(D915,ENTRANTS!$A$1:$H$1000,4,0))</f>
        <v/>
      </c>
      <c r="N915" s="103" t="str">
        <f>IF(D915="","",COUNTIF($M$2:M915,M915))</f>
        <v/>
      </c>
      <c r="O915" s="108" t="str">
        <f>IF(D915="","",VLOOKUP(D915,ENTRANTS!$A$1:$H$1000,6,0))</f>
        <v/>
      </c>
      <c r="P915" s="86" t="str">
        <f t="shared" si="184"/>
        <v/>
      </c>
      <c r="Q915" s="31"/>
      <c r="R915" s="3" t="str">
        <f t="shared" si="185"/>
        <v/>
      </c>
      <c r="S915" s="4" t="str">
        <f>IF(D915="","",COUNTIF($R$2:R915,R915))</f>
        <v/>
      </c>
      <c r="T915" s="5" t="str">
        <f t="shared" si="177"/>
        <v/>
      </c>
      <c r="U915" s="35" t="str">
        <f>IF(AND(S915=4,K915="M",NOT(O915="Unattached")),SUMIF(R$2:R915,R915,L$2:L915),"")</f>
        <v/>
      </c>
      <c r="V915" s="5" t="str">
        <f t="shared" si="178"/>
        <v/>
      </c>
      <c r="W915" s="35" t="str">
        <f>IF(AND(S915=3,K915="F",NOT(O915="Unattached")),SUMIF(R$2:R915,R915,L$2:L915),"")</f>
        <v/>
      </c>
      <c r="X915" s="6" t="str">
        <f t="shared" si="181"/>
        <v/>
      </c>
      <c r="Y915" s="6" t="str">
        <f t="shared" si="186"/>
        <v/>
      </c>
      <c r="Z915" s="33" t="str">
        <f t="shared" si="182"/>
        <v xml:space="preserve"> </v>
      </c>
      <c r="AA915" s="33" t="str">
        <f>IF(K915="M",IF(S915&lt;&gt;4,"",VLOOKUP(CONCATENATE(R915," ",(S915-3)),$Z$2:AD915,5,0)),IF(S915&lt;&gt;3,"",VLOOKUP(CONCATENATE(R915," ",(S915-2)),$Z$2:AD915,5,0)))</f>
        <v/>
      </c>
      <c r="AB915" s="33" t="str">
        <f>IF(K915="M",IF(S915&lt;&gt;4,"",VLOOKUP(CONCATENATE(R915," ",(S915-2)),$Z$2:AD915,5,0)),IF(S915&lt;&gt;3,"",VLOOKUP(CONCATENATE(R915," ",(S915-1)),$Z$2:AD915,5,0)))</f>
        <v/>
      </c>
      <c r="AC915" s="33" t="str">
        <f>IF(K915="M",IF(S915&lt;&gt;4,"",VLOOKUP(CONCATENATE(R915," ",(S915-1)),$Z$2:AD915,5,0)),IF(S915&lt;&gt;3,"",VLOOKUP(CONCATENATE(R915," ",(S915)),$Z$2:AD915,5,0)))</f>
        <v/>
      </c>
      <c r="AD915" s="33" t="str">
        <f t="shared" si="187"/>
        <v/>
      </c>
    </row>
    <row r="916" spans="1:30" x14ac:dyDescent="0.25">
      <c r="A916" s="65" t="str">
        <f t="shared" si="179"/>
        <v/>
      </c>
      <c r="B916" s="65" t="str">
        <f t="shared" si="180"/>
        <v/>
      </c>
      <c r="C916" s="103">
        <v>915</v>
      </c>
      <c r="D916" s="99"/>
      <c r="E916" s="100">
        <f t="shared" si="188"/>
        <v>1</v>
      </c>
      <c r="F916" s="100"/>
      <c r="G916" s="100"/>
      <c r="H916" s="107" t="str">
        <f t="shared" si="183"/>
        <v/>
      </c>
      <c r="I916" s="108" t="str">
        <f>IF(D916="","",VLOOKUP(D916,ENTRANTS!$A$1:$H$1000,2,0))</f>
        <v/>
      </c>
      <c r="J916" s="108" t="str">
        <f>IF(D916="","",VLOOKUP(D916,ENTRANTS!$A$1:$H$1000,3,0))</f>
        <v/>
      </c>
      <c r="K916" s="103" t="str">
        <f>IF(D916="","",LEFT(VLOOKUP(D916,ENTRANTS!$A$1:$H$1000,5,0),1))</f>
        <v/>
      </c>
      <c r="L916" s="103" t="str">
        <f>IF(D916="","",COUNTIF($K$2:K916,K916))</f>
        <v/>
      </c>
      <c r="M916" s="103" t="str">
        <f>IF(D916="","",VLOOKUP(D916,ENTRANTS!$A$1:$H$1000,4,0))</f>
        <v/>
      </c>
      <c r="N916" s="103" t="str">
        <f>IF(D916="","",COUNTIF($M$2:M916,M916))</f>
        <v/>
      </c>
      <c r="O916" s="108" t="str">
        <f>IF(D916="","",VLOOKUP(D916,ENTRANTS!$A$1:$H$1000,6,0))</f>
        <v/>
      </c>
      <c r="P916" s="86" t="str">
        <f t="shared" si="184"/>
        <v/>
      </c>
      <c r="Q916" s="31"/>
      <c r="R916" s="3" t="str">
        <f t="shared" si="185"/>
        <v/>
      </c>
      <c r="S916" s="4" t="str">
        <f>IF(D916="","",COUNTIF($R$2:R916,R916))</f>
        <v/>
      </c>
      <c r="T916" s="5" t="str">
        <f t="shared" si="177"/>
        <v/>
      </c>
      <c r="U916" s="35" t="str">
        <f>IF(AND(S916=4,K916="M",NOT(O916="Unattached")),SUMIF(R$2:R916,R916,L$2:L916),"")</f>
        <v/>
      </c>
      <c r="V916" s="5" t="str">
        <f t="shared" si="178"/>
        <v/>
      </c>
      <c r="W916" s="35" t="str">
        <f>IF(AND(S916=3,K916="F",NOT(O916="Unattached")),SUMIF(R$2:R916,R916,L$2:L916),"")</f>
        <v/>
      </c>
      <c r="X916" s="6" t="str">
        <f t="shared" si="181"/>
        <v/>
      </c>
      <c r="Y916" s="6" t="str">
        <f t="shared" si="186"/>
        <v/>
      </c>
      <c r="Z916" s="33" t="str">
        <f t="shared" si="182"/>
        <v xml:space="preserve"> </v>
      </c>
      <c r="AA916" s="33" t="str">
        <f>IF(K916="M",IF(S916&lt;&gt;4,"",VLOOKUP(CONCATENATE(R916," ",(S916-3)),$Z$2:AD916,5,0)),IF(S916&lt;&gt;3,"",VLOOKUP(CONCATENATE(R916," ",(S916-2)),$Z$2:AD916,5,0)))</f>
        <v/>
      </c>
      <c r="AB916" s="33" t="str">
        <f>IF(K916="M",IF(S916&lt;&gt;4,"",VLOOKUP(CONCATENATE(R916," ",(S916-2)),$Z$2:AD916,5,0)),IF(S916&lt;&gt;3,"",VLOOKUP(CONCATENATE(R916," ",(S916-1)),$Z$2:AD916,5,0)))</f>
        <v/>
      </c>
      <c r="AC916" s="33" t="str">
        <f>IF(K916="M",IF(S916&lt;&gt;4,"",VLOOKUP(CONCATENATE(R916," ",(S916-1)),$Z$2:AD916,5,0)),IF(S916&lt;&gt;3,"",VLOOKUP(CONCATENATE(R916," ",(S916)),$Z$2:AD916,5,0)))</f>
        <v/>
      </c>
      <c r="AD916" s="33" t="str">
        <f t="shared" si="187"/>
        <v/>
      </c>
    </row>
    <row r="917" spans="1:30" x14ac:dyDescent="0.25">
      <c r="A917" s="65" t="str">
        <f t="shared" si="179"/>
        <v/>
      </c>
      <c r="B917" s="65" t="str">
        <f t="shared" si="180"/>
        <v/>
      </c>
      <c r="C917" s="103">
        <v>916</v>
      </c>
      <c r="D917" s="99"/>
      <c r="E917" s="100">
        <f t="shared" si="188"/>
        <v>1</v>
      </c>
      <c r="F917" s="100"/>
      <c r="G917" s="100"/>
      <c r="H917" s="107" t="str">
        <f t="shared" si="183"/>
        <v/>
      </c>
      <c r="I917" s="108" t="str">
        <f>IF(D917="","",VLOOKUP(D917,ENTRANTS!$A$1:$H$1000,2,0))</f>
        <v/>
      </c>
      <c r="J917" s="108" t="str">
        <f>IF(D917="","",VLOOKUP(D917,ENTRANTS!$A$1:$H$1000,3,0))</f>
        <v/>
      </c>
      <c r="K917" s="103" t="str">
        <f>IF(D917="","",LEFT(VLOOKUP(D917,ENTRANTS!$A$1:$H$1000,5,0),1))</f>
        <v/>
      </c>
      <c r="L917" s="103" t="str">
        <f>IF(D917="","",COUNTIF($K$2:K917,K917))</f>
        <v/>
      </c>
      <c r="M917" s="103" t="str">
        <f>IF(D917="","",VLOOKUP(D917,ENTRANTS!$A$1:$H$1000,4,0))</f>
        <v/>
      </c>
      <c r="N917" s="103" t="str">
        <f>IF(D917="","",COUNTIF($M$2:M917,M917))</f>
        <v/>
      </c>
      <c r="O917" s="108" t="str">
        <f>IF(D917="","",VLOOKUP(D917,ENTRANTS!$A$1:$H$1000,6,0))</f>
        <v/>
      </c>
      <c r="P917" s="86" t="str">
        <f t="shared" si="184"/>
        <v/>
      </c>
      <c r="Q917" s="31"/>
      <c r="R917" s="3" t="str">
        <f t="shared" si="185"/>
        <v/>
      </c>
      <c r="S917" s="4" t="str">
        <f>IF(D917="","",COUNTIF($R$2:R917,R917))</f>
        <v/>
      </c>
      <c r="T917" s="5" t="str">
        <f t="shared" si="177"/>
        <v/>
      </c>
      <c r="U917" s="35" t="str">
        <f>IF(AND(S917=4,K917="M",NOT(O917="Unattached")),SUMIF(R$2:R917,R917,L$2:L917),"")</f>
        <v/>
      </c>
      <c r="V917" s="5" t="str">
        <f t="shared" si="178"/>
        <v/>
      </c>
      <c r="W917" s="35" t="str">
        <f>IF(AND(S917=3,K917="F",NOT(O917="Unattached")),SUMIF(R$2:R917,R917,L$2:L917),"")</f>
        <v/>
      </c>
      <c r="X917" s="6" t="str">
        <f t="shared" si="181"/>
        <v/>
      </c>
      <c r="Y917" s="6" t="str">
        <f t="shared" si="186"/>
        <v/>
      </c>
      <c r="Z917" s="33" t="str">
        <f t="shared" si="182"/>
        <v xml:space="preserve"> </v>
      </c>
      <c r="AA917" s="33" t="str">
        <f>IF(K917="M",IF(S917&lt;&gt;4,"",VLOOKUP(CONCATENATE(R917," ",(S917-3)),$Z$2:AD917,5,0)),IF(S917&lt;&gt;3,"",VLOOKUP(CONCATENATE(R917," ",(S917-2)),$Z$2:AD917,5,0)))</f>
        <v/>
      </c>
      <c r="AB917" s="33" t="str">
        <f>IF(K917="M",IF(S917&lt;&gt;4,"",VLOOKUP(CONCATENATE(R917," ",(S917-2)),$Z$2:AD917,5,0)),IF(S917&lt;&gt;3,"",VLOOKUP(CONCATENATE(R917," ",(S917-1)),$Z$2:AD917,5,0)))</f>
        <v/>
      </c>
      <c r="AC917" s="33" t="str">
        <f>IF(K917="M",IF(S917&lt;&gt;4,"",VLOOKUP(CONCATENATE(R917," ",(S917-1)),$Z$2:AD917,5,0)),IF(S917&lt;&gt;3,"",VLOOKUP(CONCATENATE(R917," ",(S917)),$Z$2:AD917,5,0)))</f>
        <v/>
      </c>
      <c r="AD917" s="33" t="str">
        <f t="shared" si="187"/>
        <v/>
      </c>
    </row>
    <row r="918" spans="1:30" x14ac:dyDescent="0.25">
      <c r="A918" s="65" t="str">
        <f t="shared" si="179"/>
        <v/>
      </c>
      <c r="B918" s="65" t="str">
        <f t="shared" si="180"/>
        <v/>
      </c>
      <c r="C918" s="103">
        <v>917</v>
      </c>
      <c r="D918" s="99"/>
      <c r="E918" s="100">
        <f t="shared" si="188"/>
        <v>1</v>
      </c>
      <c r="F918" s="100"/>
      <c r="G918" s="100"/>
      <c r="H918" s="107" t="str">
        <f t="shared" si="183"/>
        <v/>
      </c>
      <c r="I918" s="108" t="str">
        <f>IF(D918="","",VLOOKUP(D918,ENTRANTS!$A$1:$H$1000,2,0))</f>
        <v/>
      </c>
      <c r="J918" s="108" t="str">
        <f>IF(D918="","",VLOOKUP(D918,ENTRANTS!$A$1:$H$1000,3,0))</f>
        <v/>
      </c>
      <c r="K918" s="103" t="str">
        <f>IF(D918="","",LEFT(VLOOKUP(D918,ENTRANTS!$A$1:$H$1000,5,0),1))</f>
        <v/>
      </c>
      <c r="L918" s="103" t="str">
        <f>IF(D918="","",COUNTIF($K$2:K918,K918))</f>
        <v/>
      </c>
      <c r="M918" s="103" t="str">
        <f>IF(D918="","",VLOOKUP(D918,ENTRANTS!$A$1:$H$1000,4,0))</f>
        <v/>
      </c>
      <c r="N918" s="103" t="str">
        <f>IF(D918="","",COUNTIF($M$2:M918,M918))</f>
        <v/>
      </c>
      <c r="O918" s="108" t="str">
        <f>IF(D918="","",VLOOKUP(D918,ENTRANTS!$A$1:$H$1000,6,0))</f>
        <v/>
      </c>
      <c r="P918" s="86" t="str">
        <f t="shared" si="184"/>
        <v/>
      </c>
      <c r="Q918" s="31"/>
      <c r="R918" s="3" t="str">
        <f t="shared" si="185"/>
        <v/>
      </c>
      <c r="S918" s="4" t="str">
        <f>IF(D918="","",COUNTIF($R$2:R918,R918))</f>
        <v/>
      </c>
      <c r="T918" s="5" t="str">
        <f t="shared" ref="T918:T981" si="189">IF(U918="","",RANK(U918,$U$2:$U$1000,1))</f>
        <v/>
      </c>
      <c r="U918" s="35" t="str">
        <f>IF(AND(S918=4,K918="M",NOT(O918="Unattached")),SUMIF(R$2:R918,R918,L$2:L918),"")</f>
        <v/>
      </c>
      <c r="V918" s="5" t="str">
        <f t="shared" ref="V918:V981" si="190">IF(W918="","",RANK(W918,$W$2:$W$1000,1))</f>
        <v/>
      </c>
      <c r="W918" s="35" t="str">
        <f>IF(AND(S918=3,K918="F",NOT(O918="Unattached")),SUMIF(R$2:R918,R918,L$2:L918),"")</f>
        <v/>
      </c>
      <c r="X918" s="6" t="str">
        <f t="shared" si="181"/>
        <v/>
      </c>
      <c r="Y918" s="6" t="str">
        <f t="shared" si="186"/>
        <v/>
      </c>
      <c r="Z918" s="33" t="str">
        <f t="shared" si="182"/>
        <v xml:space="preserve"> </v>
      </c>
      <c r="AA918" s="33" t="str">
        <f>IF(K918="M",IF(S918&lt;&gt;4,"",VLOOKUP(CONCATENATE(R918," ",(S918-3)),$Z$2:AD918,5,0)),IF(S918&lt;&gt;3,"",VLOOKUP(CONCATENATE(R918," ",(S918-2)),$Z$2:AD918,5,0)))</f>
        <v/>
      </c>
      <c r="AB918" s="33" t="str">
        <f>IF(K918="M",IF(S918&lt;&gt;4,"",VLOOKUP(CONCATENATE(R918," ",(S918-2)),$Z$2:AD918,5,0)),IF(S918&lt;&gt;3,"",VLOOKUP(CONCATENATE(R918," ",(S918-1)),$Z$2:AD918,5,0)))</f>
        <v/>
      </c>
      <c r="AC918" s="33" t="str">
        <f>IF(K918="M",IF(S918&lt;&gt;4,"",VLOOKUP(CONCATENATE(R918," ",(S918-1)),$Z$2:AD918,5,0)),IF(S918&lt;&gt;3,"",VLOOKUP(CONCATENATE(R918," ",(S918)),$Z$2:AD918,5,0)))</f>
        <v/>
      </c>
      <c r="AD918" s="33" t="str">
        <f t="shared" si="187"/>
        <v/>
      </c>
    </row>
    <row r="919" spans="1:30" x14ac:dyDescent="0.25">
      <c r="A919" s="65" t="str">
        <f t="shared" si="179"/>
        <v/>
      </c>
      <c r="B919" s="65" t="str">
        <f t="shared" si="180"/>
        <v/>
      </c>
      <c r="C919" s="103">
        <v>918</v>
      </c>
      <c r="D919" s="99"/>
      <c r="E919" s="100">
        <f t="shared" si="188"/>
        <v>1</v>
      </c>
      <c r="F919" s="100"/>
      <c r="G919" s="100"/>
      <c r="H919" s="107" t="str">
        <f t="shared" si="183"/>
        <v/>
      </c>
      <c r="I919" s="108" t="str">
        <f>IF(D919="","",VLOOKUP(D919,ENTRANTS!$A$1:$H$1000,2,0))</f>
        <v/>
      </c>
      <c r="J919" s="108" t="str">
        <f>IF(D919="","",VLOOKUP(D919,ENTRANTS!$A$1:$H$1000,3,0))</f>
        <v/>
      </c>
      <c r="K919" s="103" t="str">
        <f>IF(D919="","",LEFT(VLOOKUP(D919,ENTRANTS!$A$1:$H$1000,5,0),1))</f>
        <v/>
      </c>
      <c r="L919" s="103" t="str">
        <f>IF(D919="","",COUNTIF($K$2:K919,K919))</f>
        <v/>
      </c>
      <c r="M919" s="103" t="str">
        <f>IF(D919="","",VLOOKUP(D919,ENTRANTS!$A$1:$H$1000,4,0))</f>
        <v/>
      </c>
      <c r="N919" s="103" t="str">
        <f>IF(D919="","",COUNTIF($M$2:M919,M919))</f>
        <v/>
      </c>
      <c r="O919" s="108" t="str">
        <f>IF(D919="","",VLOOKUP(D919,ENTRANTS!$A$1:$H$1000,6,0))</f>
        <v/>
      </c>
      <c r="P919" s="86" t="str">
        <f t="shared" si="184"/>
        <v/>
      </c>
      <c r="Q919" s="31"/>
      <c r="R919" s="3" t="str">
        <f t="shared" si="185"/>
        <v/>
      </c>
      <c r="S919" s="4" t="str">
        <f>IF(D919="","",COUNTIF($R$2:R919,R919))</f>
        <v/>
      </c>
      <c r="T919" s="5" t="str">
        <f t="shared" si="189"/>
        <v/>
      </c>
      <c r="U919" s="35" t="str">
        <f>IF(AND(S919=4,K919="M",NOT(O919="Unattached")),SUMIF(R$2:R919,R919,L$2:L919),"")</f>
        <v/>
      </c>
      <c r="V919" s="5" t="str">
        <f t="shared" si="190"/>
        <v/>
      </c>
      <c r="W919" s="35" t="str">
        <f>IF(AND(S919=3,K919="F",NOT(O919="Unattached")),SUMIF(R$2:R919,R919,L$2:L919),"")</f>
        <v/>
      </c>
      <c r="X919" s="6" t="str">
        <f t="shared" si="181"/>
        <v/>
      </c>
      <c r="Y919" s="6" t="str">
        <f t="shared" si="186"/>
        <v/>
      </c>
      <c r="Z919" s="33" t="str">
        <f t="shared" si="182"/>
        <v xml:space="preserve"> </v>
      </c>
      <c r="AA919" s="33" t="str">
        <f>IF(K919="M",IF(S919&lt;&gt;4,"",VLOOKUP(CONCATENATE(R919," ",(S919-3)),$Z$2:AD919,5,0)),IF(S919&lt;&gt;3,"",VLOOKUP(CONCATENATE(R919," ",(S919-2)),$Z$2:AD919,5,0)))</f>
        <v/>
      </c>
      <c r="AB919" s="33" t="str">
        <f>IF(K919="M",IF(S919&lt;&gt;4,"",VLOOKUP(CONCATENATE(R919," ",(S919-2)),$Z$2:AD919,5,0)),IF(S919&lt;&gt;3,"",VLOOKUP(CONCATENATE(R919," ",(S919-1)),$Z$2:AD919,5,0)))</f>
        <v/>
      </c>
      <c r="AC919" s="33" t="str">
        <f>IF(K919="M",IF(S919&lt;&gt;4,"",VLOOKUP(CONCATENATE(R919," ",(S919-1)),$Z$2:AD919,5,0)),IF(S919&lt;&gt;3,"",VLOOKUP(CONCATENATE(R919," ",(S919)),$Z$2:AD919,5,0)))</f>
        <v/>
      </c>
      <c r="AD919" s="33" t="str">
        <f t="shared" si="187"/>
        <v/>
      </c>
    </row>
    <row r="920" spans="1:30" x14ac:dyDescent="0.25">
      <c r="A920" s="65" t="str">
        <f t="shared" si="179"/>
        <v/>
      </c>
      <c r="B920" s="65" t="str">
        <f t="shared" si="180"/>
        <v/>
      </c>
      <c r="C920" s="103">
        <v>919</v>
      </c>
      <c r="D920" s="99"/>
      <c r="E920" s="100">
        <f t="shared" si="188"/>
        <v>1</v>
      </c>
      <c r="F920" s="100"/>
      <c r="G920" s="100"/>
      <c r="H920" s="107" t="str">
        <f t="shared" si="183"/>
        <v/>
      </c>
      <c r="I920" s="108" t="str">
        <f>IF(D920="","",VLOOKUP(D920,ENTRANTS!$A$1:$H$1000,2,0))</f>
        <v/>
      </c>
      <c r="J920" s="108" t="str">
        <f>IF(D920="","",VLOOKUP(D920,ENTRANTS!$A$1:$H$1000,3,0))</f>
        <v/>
      </c>
      <c r="K920" s="103" t="str">
        <f>IF(D920="","",LEFT(VLOOKUP(D920,ENTRANTS!$A$1:$H$1000,5,0),1))</f>
        <v/>
      </c>
      <c r="L920" s="103" t="str">
        <f>IF(D920="","",COUNTIF($K$2:K920,K920))</f>
        <v/>
      </c>
      <c r="M920" s="103" t="str">
        <f>IF(D920="","",VLOOKUP(D920,ENTRANTS!$A$1:$H$1000,4,0))</f>
        <v/>
      </c>
      <c r="N920" s="103" t="str">
        <f>IF(D920="","",COUNTIF($M$2:M920,M920))</f>
        <v/>
      </c>
      <c r="O920" s="108" t="str">
        <f>IF(D920="","",VLOOKUP(D920,ENTRANTS!$A$1:$H$1000,6,0))</f>
        <v/>
      </c>
      <c r="P920" s="86" t="str">
        <f t="shared" si="184"/>
        <v/>
      </c>
      <c r="Q920" s="31"/>
      <c r="R920" s="3" t="str">
        <f t="shared" si="185"/>
        <v/>
      </c>
      <c r="S920" s="4" t="str">
        <f>IF(D920="","",COUNTIF($R$2:R920,R920))</f>
        <v/>
      </c>
      <c r="T920" s="5" t="str">
        <f t="shared" si="189"/>
        <v/>
      </c>
      <c r="U920" s="35" t="str">
        <f>IF(AND(S920=4,K920="M",NOT(O920="Unattached")),SUMIF(R$2:R920,R920,L$2:L920),"")</f>
        <v/>
      </c>
      <c r="V920" s="5" t="str">
        <f t="shared" si="190"/>
        <v/>
      </c>
      <c r="W920" s="35" t="str">
        <f>IF(AND(S920=3,K920="F",NOT(O920="Unattached")),SUMIF(R$2:R920,R920,L$2:L920),"")</f>
        <v/>
      </c>
      <c r="X920" s="6" t="str">
        <f t="shared" si="181"/>
        <v/>
      </c>
      <c r="Y920" s="6" t="str">
        <f t="shared" si="186"/>
        <v/>
      </c>
      <c r="Z920" s="33" t="str">
        <f t="shared" si="182"/>
        <v xml:space="preserve"> </v>
      </c>
      <c r="AA920" s="33" t="str">
        <f>IF(K920="M",IF(S920&lt;&gt;4,"",VLOOKUP(CONCATENATE(R920," ",(S920-3)),$Z$2:AD920,5,0)),IF(S920&lt;&gt;3,"",VLOOKUP(CONCATENATE(R920," ",(S920-2)),$Z$2:AD920,5,0)))</f>
        <v/>
      </c>
      <c r="AB920" s="33" t="str">
        <f>IF(K920="M",IF(S920&lt;&gt;4,"",VLOOKUP(CONCATENATE(R920," ",(S920-2)),$Z$2:AD920,5,0)),IF(S920&lt;&gt;3,"",VLOOKUP(CONCATENATE(R920," ",(S920-1)),$Z$2:AD920,5,0)))</f>
        <v/>
      </c>
      <c r="AC920" s="33" t="str">
        <f>IF(K920="M",IF(S920&lt;&gt;4,"",VLOOKUP(CONCATENATE(R920," ",(S920-1)),$Z$2:AD920,5,0)),IF(S920&lt;&gt;3,"",VLOOKUP(CONCATENATE(R920," ",(S920)),$Z$2:AD920,5,0)))</f>
        <v/>
      </c>
      <c r="AD920" s="33" t="str">
        <f t="shared" si="187"/>
        <v/>
      </c>
    </row>
    <row r="921" spans="1:30" x14ac:dyDescent="0.25">
      <c r="A921" s="65" t="str">
        <f t="shared" si="179"/>
        <v/>
      </c>
      <c r="B921" s="65" t="str">
        <f t="shared" si="180"/>
        <v/>
      </c>
      <c r="C921" s="103">
        <v>920</v>
      </c>
      <c r="D921" s="99"/>
      <c r="E921" s="100">
        <f t="shared" si="188"/>
        <v>1</v>
      </c>
      <c r="F921" s="100"/>
      <c r="G921" s="100"/>
      <c r="H921" s="107" t="str">
        <f t="shared" si="183"/>
        <v/>
      </c>
      <c r="I921" s="108" t="str">
        <f>IF(D921="","",VLOOKUP(D921,ENTRANTS!$A$1:$H$1000,2,0))</f>
        <v/>
      </c>
      <c r="J921" s="108" t="str">
        <f>IF(D921="","",VLOOKUP(D921,ENTRANTS!$A$1:$H$1000,3,0))</f>
        <v/>
      </c>
      <c r="K921" s="103" t="str">
        <f>IF(D921="","",LEFT(VLOOKUP(D921,ENTRANTS!$A$1:$H$1000,5,0),1))</f>
        <v/>
      </c>
      <c r="L921" s="103" t="str">
        <f>IF(D921="","",COUNTIF($K$2:K921,K921))</f>
        <v/>
      </c>
      <c r="M921" s="103" t="str">
        <f>IF(D921="","",VLOOKUP(D921,ENTRANTS!$A$1:$H$1000,4,0))</f>
        <v/>
      </c>
      <c r="N921" s="103" t="str">
        <f>IF(D921="","",COUNTIF($M$2:M921,M921))</f>
        <v/>
      </c>
      <c r="O921" s="108" t="str">
        <f>IF(D921="","",VLOOKUP(D921,ENTRANTS!$A$1:$H$1000,6,0))</f>
        <v/>
      </c>
      <c r="P921" s="86" t="str">
        <f t="shared" si="184"/>
        <v/>
      </c>
      <c r="Q921" s="31"/>
      <c r="R921" s="3" t="str">
        <f t="shared" si="185"/>
        <v/>
      </c>
      <c r="S921" s="4" t="str">
        <f>IF(D921="","",COUNTIF($R$2:R921,R921))</f>
        <v/>
      </c>
      <c r="T921" s="5" t="str">
        <f t="shared" si="189"/>
        <v/>
      </c>
      <c r="U921" s="35" t="str">
        <f>IF(AND(S921=4,K921="M",NOT(O921="Unattached")),SUMIF(R$2:R921,R921,L$2:L921),"")</f>
        <v/>
      </c>
      <c r="V921" s="5" t="str">
        <f t="shared" si="190"/>
        <v/>
      </c>
      <c r="W921" s="35" t="str">
        <f>IF(AND(S921=3,K921="F",NOT(O921="Unattached")),SUMIF(R$2:R921,R921,L$2:L921),"")</f>
        <v/>
      </c>
      <c r="X921" s="6" t="str">
        <f t="shared" si="181"/>
        <v/>
      </c>
      <c r="Y921" s="6" t="str">
        <f t="shared" si="186"/>
        <v/>
      </c>
      <c r="Z921" s="33" t="str">
        <f t="shared" si="182"/>
        <v xml:space="preserve"> </v>
      </c>
      <c r="AA921" s="33" t="str">
        <f>IF(K921="M",IF(S921&lt;&gt;4,"",VLOOKUP(CONCATENATE(R921," ",(S921-3)),$Z$2:AD921,5,0)),IF(S921&lt;&gt;3,"",VLOOKUP(CONCATENATE(R921," ",(S921-2)),$Z$2:AD921,5,0)))</f>
        <v/>
      </c>
      <c r="AB921" s="33" t="str">
        <f>IF(K921="M",IF(S921&lt;&gt;4,"",VLOOKUP(CONCATENATE(R921," ",(S921-2)),$Z$2:AD921,5,0)),IF(S921&lt;&gt;3,"",VLOOKUP(CONCATENATE(R921," ",(S921-1)),$Z$2:AD921,5,0)))</f>
        <v/>
      </c>
      <c r="AC921" s="33" t="str">
        <f>IF(K921="M",IF(S921&lt;&gt;4,"",VLOOKUP(CONCATENATE(R921," ",(S921-1)),$Z$2:AD921,5,0)),IF(S921&lt;&gt;3,"",VLOOKUP(CONCATENATE(R921," ",(S921)),$Z$2:AD921,5,0)))</f>
        <v/>
      </c>
      <c r="AD921" s="33" t="str">
        <f t="shared" si="187"/>
        <v/>
      </c>
    </row>
    <row r="922" spans="1:30" x14ac:dyDescent="0.25">
      <c r="A922" s="65" t="str">
        <f t="shared" si="179"/>
        <v/>
      </c>
      <c r="B922" s="65" t="str">
        <f t="shared" si="180"/>
        <v/>
      </c>
      <c r="C922" s="103">
        <v>921</v>
      </c>
      <c r="D922" s="99"/>
      <c r="E922" s="100">
        <f t="shared" si="188"/>
        <v>1</v>
      </c>
      <c r="F922" s="100"/>
      <c r="G922" s="100"/>
      <c r="H922" s="107" t="str">
        <f t="shared" si="183"/>
        <v/>
      </c>
      <c r="I922" s="108" t="str">
        <f>IF(D922="","",VLOOKUP(D922,ENTRANTS!$A$1:$H$1000,2,0))</f>
        <v/>
      </c>
      <c r="J922" s="108" t="str">
        <f>IF(D922="","",VLOOKUP(D922,ENTRANTS!$A$1:$H$1000,3,0))</f>
        <v/>
      </c>
      <c r="K922" s="103" t="str">
        <f>IF(D922="","",LEFT(VLOOKUP(D922,ENTRANTS!$A$1:$H$1000,5,0),1))</f>
        <v/>
      </c>
      <c r="L922" s="103" t="str">
        <f>IF(D922="","",COUNTIF($K$2:K922,K922))</f>
        <v/>
      </c>
      <c r="M922" s="103" t="str">
        <f>IF(D922="","",VLOOKUP(D922,ENTRANTS!$A$1:$H$1000,4,0))</f>
        <v/>
      </c>
      <c r="N922" s="103" t="str">
        <f>IF(D922="","",COUNTIF($M$2:M922,M922))</f>
        <v/>
      </c>
      <c r="O922" s="108" t="str">
        <f>IF(D922="","",VLOOKUP(D922,ENTRANTS!$A$1:$H$1000,6,0))</f>
        <v/>
      </c>
      <c r="P922" s="86" t="str">
        <f t="shared" si="184"/>
        <v/>
      </c>
      <c r="Q922" s="31"/>
      <c r="R922" s="3" t="str">
        <f t="shared" si="185"/>
        <v/>
      </c>
      <c r="S922" s="4" t="str">
        <f>IF(D922="","",COUNTIF($R$2:R922,R922))</f>
        <v/>
      </c>
      <c r="T922" s="5" t="str">
        <f t="shared" si="189"/>
        <v/>
      </c>
      <c r="U922" s="35" t="str">
        <f>IF(AND(S922=4,K922="M",NOT(O922="Unattached")),SUMIF(R$2:R922,R922,L$2:L922),"")</f>
        <v/>
      </c>
      <c r="V922" s="5" t="str">
        <f t="shared" si="190"/>
        <v/>
      </c>
      <c r="W922" s="35" t="str">
        <f>IF(AND(S922=3,K922="F",NOT(O922="Unattached")),SUMIF(R$2:R922,R922,L$2:L922),"")</f>
        <v/>
      </c>
      <c r="X922" s="6" t="str">
        <f t="shared" si="181"/>
        <v/>
      </c>
      <c r="Y922" s="6" t="str">
        <f t="shared" si="186"/>
        <v/>
      </c>
      <c r="Z922" s="33" t="str">
        <f t="shared" si="182"/>
        <v xml:space="preserve"> </v>
      </c>
      <c r="AA922" s="33" t="str">
        <f>IF(K922="M",IF(S922&lt;&gt;4,"",VLOOKUP(CONCATENATE(R922," ",(S922-3)),$Z$2:AD922,5,0)),IF(S922&lt;&gt;3,"",VLOOKUP(CONCATENATE(R922," ",(S922-2)),$Z$2:AD922,5,0)))</f>
        <v/>
      </c>
      <c r="AB922" s="33" t="str">
        <f>IF(K922="M",IF(S922&lt;&gt;4,"",VLOOKUP(CONCATENATE(R922," ",(S922-2)),$Z$2:AD922,5,0)),IF(S922&lt;&gt;3,"",VLOOKUP(CONCATENATE(R922," ",(S922-1)),$Z$2:AD922,5,0)))</f>
        <v/>
      </c>
      <c r="AC922" s="33" t="str">
        <f>IF(K922="M",IF(S922&lt;&gt;4,"",VLOOKUP(CONCATENATE(R922," ",(S922-1)),$Z$2:AD922,5,0)),IF(S922&lt;&gt;3,"",VLOOKUP(CONCATENATE(R922," ",(S922)),$Z$2:AD922,5,0)))</f>
        <v/>
      </c>
      <c r="AD922" s="33" t="str">
        <f t="shared" si="187"/>
        <v/>
      </c>
    </row>
    <row r="923" spans="1:30" x14ac:dyDescent="0.25">
      <c r="A923" s="65" t="str">
        <f t="shared" si="179"/>
        <v/>
      </c>
      <c r="B923" s="65" t="str">
        <f t="shared" si="180"/>
        <v/>
      </c>
      <c r="C923" s="103">
        <v>922</v>
      </c>
      <c r="D923" s="99"/>
      <c r="E923" s="100">
        <f t="shared" si="188"/>
        <v>1</v>
      </c>
      <c r="F923" s="100"/>
      <c r="G923" s="100"/>
      <c r="H923" s="107" t="str">
        <f t="shared" si="183"/>
        <v/>
      </c>
      <c r="I923" s="108" t="str">
        <f>IF(D923="","",VLOOKUP(D923,ENTRANTS!$A$1:$H$1000,2,0))</f>
        <v/>
      </c>
      <c r="J923" s="108" t="str">
        <f>IF(D923="","",VLOOKUP(D923,ENTRANTS!$A$1:$H$1000,3,0))</f>
        <v/>
      </c>
      <c r="K923" s="103" t="str">
        <f>IF(D923="","",LEFT(VLOOKUP(D923,ENTRANTS!$A$1:$H$1000,5,0),1))</f>
        <v/>
      </c>
      <c r="L923" s="103" t="str">
        <f>IF(D923="","",COUNTIF($K$2:K923,K923))</f>
        <v/>
      </c>
      <c r="M923" s="103" t="str">
        <f>IF(D923="","",VLOOKUP(D923,ENTRANTS!$A$1:$H$1000,4,0))</f>
        <v/>
      </c>
      <c r="N923" s="103" t="str">
        <f>IF(D923="","",COUNTIF($M$2:M923,M923))</f>
        <v/>
      </c>
      <c r="O923" s="108" t="str">
        <f>IF(D923="","",VLOOKUP(D923,ENTRANTS!$A$1:$H$1000,6,0))</f>
        <v/>
      </c>
      <c r="P923" s="86" t="str">
        <f t="shared" si="184"/>
        <v/>
      </c>
      <c r="Q923" s="31"/>
      <c r="R923" s="3" t="str">
        <f t="shared" si="185"/>
        <v/>
      </c>
      <c r="S923" s="4" t="str">
        <f>IF(D923="","",COUNTIF($R$2:R923,R923))</f>
        <v/>
      </c>
      <c r="T923" s="5" t="str">
        <f t="shared" si="189"/>
        <v/>
      </c>
      <c r="U923" s="35" t="str">
        <f>IF(AND(S923=4,K923="M",NOT(O923="Unattached")),SUMIF(R$2:R923,R923,L$2:L923),"")</f>
        <v/>
      </c>
      <c r="V923" s="5" t="str">
        <f t="shared" si="190"/>
        <v/>
      </c>
      <c r="W923" s="35" t="str">
        <f>IF(AND(S923=3,K923="F",NOT(O923="Unattached")),SUMIF(R$2:R923,R923,L$2:L923),"")</f>
        <v/>
      </c>
      <c r="X923" s="6" t="str">
        <f t="shared" si="181"/>
        <v/>
      </c>
      <c r="Y923" s="6" t="str">
        <f t="shared" si="186"/>
        <v/>
      </c>
      <c r="Z923" s="33" t="str">
        <f t="shared" si="182"/>
        <v xml:space="preserve"> </v>
      </c>
      <c r="AA923" s="33" t="str">
        <f>IF(K923="M",IF(S923&lt;&gt;4,"",VLOOKUP(CONCATENATE(R923," ",(S923-3)),$Z$2:AD923,5,0)),IF(S923&lt;&gt;3,"",VLOOKUP(CONCATENATE(R923," ",(S923-2)),$Z$2:AD923,5,0)))</f>
        <v/>
      </c>
      <c r="AB923" s="33" t="str">
        <f>IF(K923="M",IF(S923&lt;&gt;4,"",VLOOKUP(CONCATENATE(R923," ",(S923-2)),$Z$2:AD923,5,0)),IF(S923&lt;&gt;3,"",VLOOKUP(CONCATENATE(R923," ",(S923-1)),$Z$2:AD923,5,0)))</f>
        <v/>
      </c>
      <c r="AC923" s="33" t="str">
        <f>IF(K923="M",IF(S923&lt;&gt;4,"",VLOOKUP(CONCATENATE(R923," ",(S923-1)),$Z$2:AD923,5,0)),IF(S923&lt;&gt;3,"",VLOOKUP(CONCATENATE(R923," ",(S923)),$Z$2:AD923,5,0)))</f>
        <v/>
      </c>
      <c r="AD923" s="33" t="str">
        <f t="shared" si="187"/>
        <v/>
      </c>
    </row>
    <row r="924" spans="1:30" x14ac:dyDescent="0.25">
      <c r="A924" s="65" t="str">
        <f t="shared" si="179"/>
        <v/>
      </c>
      <c r="B924" s="65" t="str">
        <f t="shared" si="180"/>
        <v/>
      </c>
      <c r="C924" s="103">
        <v>923</v>
      </c>
      <c r="D924" s="99"/>
      <c r="E924" s="100">
        <f t="shared" si="188"/>
        <v>1</v>
      </c>
      <c r="F924" s="100"/>
      <c r="G924" s="100"/>
      <c r="H924" s="107" t="str">
        <f t="shared" si="183"/>
        <v/>
      </c>
      <c r="I924" s="108" t="str">
        <f>IF(D924="","",VLOOKUP(D924,ENTRANTS!$A$1:$H$1000,2,0))</f>
        <v/>
      </c>
      <c r="J924" s="108" t="str">
        <f>IF(D924="","",VLOOKUP(D924,ENTRANTS!$A$1:$H$1000,3,0))</f>
        <v/>
      </c>
      <c r="K924" s="103" t="str">
        <f>IF(D924="","",LEFT(VLOOKUP(D924,ENTRANTS!$A$1:$H$1000,5,0),1))</f>
        <v/>
      </c>
      <c r="L924" s="103" t="str">
        <f>IF(D924="","",COUNTIF($K$2:K924,K924))</f>
        <v/>
      </c>
      <c r="M924" s="103" t="str">
        <f>IF(D924="","",VLOOKUP(D924,ENTRANTS!$A$1:$H$1000,4,0))</f>
        <v/>
      </c>
      <c r="N924" s="103" t="str">
        <f>IF(D924="","",COUNTIF($M$2:M924,M924))</f>
        <v/>
      </c>
      <c r="O924" s="108" t="str">
        <f>IF(D924="","",VLOOKUP(D924,ENTRANTS!$A$1:$H$1000,6,0))</f>
        <v/>
      </c>
      <c r="P924" s="86" t="str">
        <f t="shared" si="184"/>
        <v/>
      </c>
      <c r="Q924" s="31"/>
      <c r="R924" s="3" t="str">
        <f t="shared" si="185"/>
        <v/>
      </c>
      <c r="S924" s="4" t="str">
        <f>IF(D924="","",COUNTIF($R$2:R924,R924))</f>
        <v/>
      </c>
      <c r="T924" s="5" t="str">
        <f t="shared" si="189"/>
        <v/>
      </c>
      <c r="U924" s="35" t="str">
        <f>IF(AND(S924=4,K924="M",NOT(O924="Unattached")),SUMIF(R$2:R924,R924,L$2:L924),"")</f>
        <v/>
      </c>
      <c r="V924" s="5" t="str">
        <f t="shared" si="190"/>
        <v/>
      </c>
      <c r="W924" s="35" t="str">
        <f>IF(AND(S924=3,K924="F",NOT(O924="Unattached")),SUMIF(R$2:R924,R924,L$2:L924),"")</f>
        <v/>
      </c>
      <c r="X924" s="6" t="str">
        <f t="shared" si="181"/>
        <v/>
      </c>
      <c r="Y924" s="6" t="str">
        <f t="shared" si="186"/>
        <v/>
      </c>
      <c r="Z924" s="33" t="str">
        <f t="shared" si="182"/>
        <v xml:space="preserve"> </v>
      </c>
      <c r="AA924" s="33" t="str">
        <f>IF(K924="M",IF(S924&lt;&gt;4,"",VLOOKUP(CONCATENATE(R924," ",(S924-3)),$Z$2:AD924,5,0)),IF(S924&lt;&gt;3,"",VLOOKUP(CONCATENATE(R924," ",(S924-2)),$Z$2:AD924,5,0)))</f>
        <v/>
      </c>
      <c r="AB924" s="33" t="str">
        <f>IF(K924="M",IF(S924&lt;&gt;4,"",VLOOKUP(CONCATENATE(R924," ",(S924-2)),$Z$2:AD924,5,0)),IF(S924&lt;&gt;3,"",VLOOKUP(CONCATENATE(R924," ",(S924-1)),$Z$2:AD924,5,0)))</f>
        <v/>
      </c>
      <c r="AC924" s="33" t="str">
        <f>IF(K924="M",IF(S924&lt;&gt;4,"",VLOOKUP(CONCATENATE(R924," ",(S924-1)),$Z$2:AD924,5,0)),IF(S924&lt;&gt;3,"",VLOOKUP(CONCATENATE(R924," ",(S924)),$Z$2:AD924,5,0)))</f>
        <v/>
      </c>
      <c r="AD924" s="33" t="str">
        <f t="shared" si="187"/>
        <v/>
      </c>
    </row>
    <row r="925" spans="1:30" x14ac:dyDescent="0.25">
      <c r="A925" s="65" t="str">
        <f t="shared" si="179"/>
        <v/>
      </c>
      <c r="B925" s="65" t="str">
        <f t="shared" si="180"/>
        <v/>
      </c>
      <c r="C925" s="103">
        <v>924</v>
      </c>
      <c r="D925" s="99"/>
      <c r="E925" s="100">
        <f t="shared" si="188"/>
        <v>1</v>
      </c>
      <c r="F925" s="100"/>
      <c r="G925" s="100"/>
      <c r="H925" s="107" t="str">
        <f t="shared" si="183"/>
        <v/>
      </c>
      <c r="I925" s="108" t="str">
        <f>IF(D925="","",VLOOKUP(D925,ENTRANTS!$A$1:$H$1000,2,0))</f>
        <v/>
      </c>
      <c r="J925" s="108" t="str">
        <f>IF(D925="","",VLOOKUP(D925,ENTRANTS!$A$1:$H$1000,3,0))</f>
        <v/>
      </c>
      <c r="K925" s="103" t="str">
        <f>IF(D925="","",LEFT(VLOOKUP(D925,ENTRANTS!$A$1:$H$1000,5,0),1))</f>
        <v/>
      </c>
      <c r="L925" s="103" t="str">
        <f>IF(D925="","",COUNTIF($K$2:K925,K925))</f>
        <v/>
      </c>
      <c r="M925" s="103" t="str">
        <f>IF(D925="","",VLOOKUP(D925,ENTRANTS!$A$1:$H$1000,4,0))</f>
        <v/>
      </c>
      <c r="N925" s="103" t="str">
        <f>IF(D925="","",COUNTIF($M$2:M925,M925))</f>
        <v/>
      </c>
      <c r="O925" s="108" t="str">
        <f>IF(D925="","",VLOOKUP(D925,ENTRANTS!$A$1:$H$1000,6,0))</f>
        <v/>
      </c>
      <c r="P925" s="86" t="str">
        <f t="shared" si="184"/>
        <v/>
      </c>
      <c r="Q925" s="31"/>
      <c r="R925" s="3" t="str">
        <f t="shared" si="185"/>
        <v/>
      </c>
      <c r="S925" s="4" t="str">
        <f>IF(D925="","",COUNTIF($R$2:R925,R925))</f>
        <v/>
      </c>
      <c r="T925" s="5" t="str">
        <f t="shared" si="189"/>
        <v/>
      </c>
      <c r="U925" s="35" t="str">
        <f>IF(AND(S925=4,K925="M",NOT(O925="Unattached")),SUMIF(R$2:R925,R925,L$2:L925),"")</f>
        <v/>
      </c>
      <c r="V925" s="5" t="str">
        <f t="shared" si="190"/>
        <v/>
      </c>
      <c r="W925" s="35" t="str">
        <f>IF(AND(S925=3,K925="F",NOT(O925="Unattached")),SUMIF(R$2:R925,R925,L$2:L925),"")</f>
        <v/>
      </c>
      <c r="X925" s="6" t="str">
        <f t="shared" si="181"/>
        <v/>
      </c>
      <c r="Y925" s="6" t="str">
        <f t="shared" si="186"/>
        <v/>
      </c>
      <c r="Z925" s="33" t="str">
        <f t="shared" si="182"/>
        <v xml:space="preserve"> </v>
      </c>
      <c r="AA925" s="33" t="str">
        <f>IF(K925="M",IF(S925&lt;&gt;4,"",VLOOKUP(CONCATENATE(R925," ",(S925-3)),$Z$2:AD925,5,0)),IF(S925&lt;&gt;3,"",VLOOKUP(CONCATENATE(R925," ",(S925-2)),$Z$2:AD925,5,0)))</f>
        <v/>
      </c>
      <c r="AB925" s="33" t="str">
        <f>IF(K925="M",IF(S925&lt;&gt;4,"",VLOOKUP(CONCATENATE(R925," ",(S925-2)),$Z$2:AD925,5,0)),IF(S925&lt;&gt;3,"",VLOOKUP(CONCATENATE(R925," ",(S925-1)),$Z$2:AD925,5,0)))</f>
        <v/>
      </c>
      <c r="AC925" s="33" t="str">
        <f>IF(K925="M",IF(S925&lt;&gt;4,"",VLOOKUP(CONCATENATE(R925," ",(S925-1)),$Z$2:AD925,5,0)),IF(S925&lt;&gt;3,"",VLOOKUP(CONCATENATE(R925," ",(S925)),$Z$2:AD925,5,0)))</f>
        <v/>
      </c>
      <c r="AD925" s="33" t="str">
        <f t="shared" si="187"/>
        <v/>
      </c>
    </row>
    <row r="926" spans="1:30" x14ac:dyDescent="0.25">
      <c r="A926" s="65" t="str">
        <f t="shared" si="179"/>
        <v/>
      </c>
      <c r="B926" s="65" t="str">
        <f t="shared" si="180"/>
        <v/>
      </c>
      <c r="C926" s="103">
        <v>925</v>
      </c>
      <c r="D926" s="99"/>
      <c r="E926" s="100">
        <f t="shared" si="188"/>
        <v>1</v>
      </c>
      <c r="F926" s="100"/>
      <c r="G926" s="100"/>
      <c r="H926" s="107" t="str">
        <f t="shared" si="183"/>
        <v/>
      </c>
      <c r="I926" s="108" t="str">
        <f>IF(D926="","",VLOOKUP(D926,ENTRANTS!$A$1:$H$1000,2,0))</f>
        <v/>
      </c>
      <c r="J926" s="108" t="str">
        <f>IF(D926="","",VLOOKUP(D926,ENTRANTS!$A$1:$H$1000,3,0))</f>
        <v/>
      </c>
      <c r="K926" s="103" t="str">
        <f>IF(D926="","",LEFT(VLOOKUP(D926,ENTRANTS!$A$1:$H$1000,5,0),1))</f>
        <v/>
      </c>
      <c r="L926" s="103" t="str">
        <f>IF(D926="","",COUNTIF($K$2:K926,K926))</f>
        <v/>
      </c>
      <c r="M926" s="103" t="str">
        <f>IF(D926="","",VLOOKUP(D926,ENTRANTS!$A$1:$H$1000,4,0))</f>
        <v/>
      </c>
      <c r="N926" s="103" t="str">
        <f>IF(D926="","",COUNTIF($M$2:M926,M926))</f>
        <v/>
      </c>
      <c r="O926" s="108" t="str">
        <f>IF(D926="","",VLOOKUP(D926,ENTRANTS!$A$1:$H$1000,6,0))</f>
        <v/>
      </c>
      <c r="P926" s="86" t="str">
        <f t="shared" si="184"/>
        <v/>
      </c>
      <c r="Q926" s="31"/>
      <c r="R926" s="3" t="str">
        <f t="shared" si="185"/>
        <v/>
      </c>
      <c r="S926" s="4" t="str">
        <f>IF(D926="","",COUNTIF($R$2:R926,R926))</f>
        <v/>
      </c>
      <c r="T926" s="5" t="str">
        <f t="shared" si="189"/>
        <v/>
      </c>
      <c r="U926" s="35" t="str">
        <f>IF(AND(S926=4,K926="M",NOT(O926="Unattached")),SUMIF(R$2:R926,R926,L$2:L926),"")</f>
        <v/>
      </c>
      <c r="V926" s="5" t="str">
        <f t="shared" si="190"/>
        <v/>
      </c>
      <c r="W926" s="35" t="str">
        <f>IF(AND(S926=3,K926="F",NOT(O926="Unattached")),SUMIF(R$2:R926,R926,L$2:L926),"")</f>
        <v/>
      </c>
      <c r="X926" s="6" t="str">
        <f t="shared" si="181"/>
        <v/>
      </c>
      <c r="Y926" s="6" t="str">
        <f t="shared" si="186"/>
        <v/>
      </c>
      <c r="Z926" s="33" t="str">
        <f t="shared" si="182"/>
        <v xml:space="preserve"> </v>
      </c>
      <c r="AA926" s="33" t="str">
        <f>IF(K926="M",IF(S926&lt;&gt;4,"",VLOOKUP(CONCATENATE(R926," ",(S926-3)),$Z$2:AD926,5,0)),IF(S926&lt;&gt;3,"",VLOOKUP(CONCATENATE(R926," ",(S926-2)),$Z$2:AD926,5,0)))</f>
        <v/>
      </c>
      <c r="AB926" s="33" t="str">
        <f>IF(K926="M",IF(S926&lt;&gt;4,"",VLOOKUP(CONCATENATE(R926," ",(S926-2)),$Z$2:AD926,5,0)),IF(S926&lt;&gt;3,"",VLOOKUP(CONCATENATE(R926," ",(S926-1)),$Z$2:AD926,5,0)))</f>
        <v/>
      </c>
      <c r="AC926" s="33" t="str">
        <f>IF(K926="M",IF(S926&lt;&gt;4,"",VLOOKUP(CONCATENATE(R926," ",(S926-1)),$Z$2:AD926,5,0)),IF(S926&lt;&gt;3,"",VLOOKUP(CONCATENATE(R926," ",(S926)),$Z$2:AD926,5,0)))</f>
        <v/>
      </c>
      <c r="AD926" s="33" t="str">
        <f t="shared" si="187"/>
        <v/>
      </c>
    </row>
    <row r="927" spans="1:30" x14ac:dyDescent="0.25">
      <c r="A927" s="65" t="str">
        <f t="shared" si="179"/>
        <v/>
      </c>
      <c r="B927" s="65" t="str">
        <f t="shared" si="180"/>
        <v/>
      </c>
      <c r="C927" s="103">
        <v>926</v>
      </c>
      <c r="D927" s="99"/>
      <c r="E927" s="100">
        <f t="shared" si="188"/>
        <v>1</v>
      </c>
      <c r="F927" s="100"/>
      <c r="G927" s="100"/>
      <c r="H927" s="107" t="str">
        <f t="shared" si="183"/>
        <v/>
      </c>
      <c r="I927" s="108" t="str">
        <f>IF(D927="","",VLOOKUP(D927,ENTRANTS!$A$1:$H$1000,2,0))</f>
        <v/>
      </c>
      <c r="J927" s="108" t="str">
        <f>IF(D927="","",VLOOKUP(D927,ENTRANTS!$A$1:$H$1000,3,0))</f>
        <v/>
      </c>
      <c r="K927" s="103" t="str">
        <f>IF(D927="","",LEFT(VLOOKUP(D927,ENTRANTS!$A$1:$H$1000,5,0),1))</f>
        <v/>
      </c>
      <c r="L927" s="103" t="str">
        <f>IF(D927="","",COUNTIF($K$2:K927,K927))</f>
        <v/>
      </c>
      <c r="M927" s="103" t="str">
        <f>IF(D927="","",VLOOKUP(D927,ENTRANTS!$A$1:$H$1000,4,0))</f>
        <v/>
      </c>
      <c r="N927" s="103" t="str">
        <f>IF(D927="","",COUNTIF($M$2:M927,M927))</f>
        <v/>
      </c>
      <c r="O927" s="108" t="str">
        <f>IF(D927="","",VLOOKUP(D927,ENTRANTS!$A$1:$H$1000,6,0))</f>
        <v/>
      </c>
      <c r="P927" s="86" t="str">
        <f t="shared" si="184"/>
        <v/>
      </c>
      <c r="Q927" s="31"/>
      <c r="R927" s="3" t="str">
        <f t="shared" si="185"/>
        <v/>
      </c>
      <c r="S927" s="4" t="str">
        <f>IF(D927="","",COUNTIF($R$2:R927,R927))</f>
        <v/>
      </c>
      <c r="T927" s="5" t="str">
        <f t="shared" si="189"/>
        <v/>
      </c>
      <c r="U927" s="35" t="str">
        <f>IF(AND(S927=4,K927="M",NOT(O927="Unattached")),SUMIF(R$2:R927,R927,L$2:L927),"")</f>
        <v/>
      </c>
      <c r="V927" s="5" t="str">
        <f t="shared" si="190"/>
        <v/>
      </c>
      <c r="W927" s="35" t="str">
        <f>IF(AND(S927=3,K927="F",NOT(O927="Unattached")),SUMIF(R$2:R927,R927,L$2:L927),"")</f>
        <v/>
      </c>
      <c r="X927" s="6" t="str">
        <f t="shared" si="181"/>
        <v/>
      </c>
      <c r="Y927" s="6" t="str">
        <f t="shared" si="186"/>
        <v/>
      </c>
      <c r="Z927" s="33" t="str">
        <f t="shared" si="182"/>
        <v xml:space="preserve"> </v>
      </c>
      <c r="AA927" s="33" t="str">
        <f>IF(K927="M",IF(S927&lt;&gt;4,"",VLOOKUP(CONCATENATE(R927," ",(S927-3)),$Z$2:AD927,5,0)),IF(S927&lt;&gt;3,"",VLOOKUP(CONCATENATE(R927," ",(S927-2)),$Z$2:AD927,5,0)))</f>
        <v/>
      </c>
      <c r="AB927" s="33" t="str">
        <f>IF(K927="M",IF(S927&lt;&gt;4,"",VLOOKUP(CONCATENATE(R927," ",(S927-2)),$Z$2:AD927,5,0)),IF(S927&lt;&gt;3,"",VLOOKUP(CONCATENATE(R927," ",(S927-1)),$Z$2:AD927,5,0)))</f>
        <v/>
      </c>
      <c r="AC927" s="33" t="str">
        <f>IF(K927="M",IF(S927&lt;&gt;4,"",VLOOKUP(CONCATENATE(R927," ",(S927-1)),$Z$2:AD927,5,0)),IF(S927&lt;&gt;3,"",VLOOKUP(CONCATENATE(R927," ",(S927)),$Z$2:AD927,5,0)))</f>
        <v/>
      </c>
      <c r="AD927" s="33" t="str">
        <f t="shared" si="187"/>
        <v/>
      </c>
    </row>
    <row r="928" spans="1:30" x14ac:dyDescent="0.25">
      <c r="A928" s="65" t="str">
        <f t="shared" si="179"/>
        <v/>
      </c>
      <c r="B928" s="65" t="str">
        <f t="shared" si="180"/>
        <v/>
      </c>
      <c r="C928" s="103">
        <v>927</v>
      </c>
      <c r="D928" s="99"/>
      <c r="E928" s="100">
        <f t="shared" si="188"/>
        <v>1</v>
      </c>
      <c r="F928" s="100"/>
      <c r="G928" s="100"/>
      <c r="H928" s="107" t="str">
        <f t="shared" si="183"/>
        <v/>
      </c>
      <c r="I928" s="108" t="str">
        <f>IF(D928="","",VLOOKUP(D928,ENTRANTS!$A$1:$H$1000,2,0))</f>
        <v/>
      </c>
      <c r="J928" s="108" t="str">
        <f>IF(D928="","",VLOOKUP(D928,ENTRANTS!$A$1:$H$1000,3,0))</f>
        <v/>
      </c>
      <c r="K928" s="103" t="str">
        <f>IF(D928="","",LEFT(VLOOKUP(D928,ENTRANTS!$A$1:$H$1000,5,0),1))</f>
        <v/>
      </c>
      <c r="L928" s="103" t="str">
        <f>IF(D928="","",COUNTIF($K$2:K928,K928))</f>
        <v/>
      </c>
      <c r="M928" s="103" t="str">
        <f>IF(D928="","",VLOOKUP(D928,ENTRANTS!$A$1:$H$1000,4,0))</f>
        <v/>
      </c>
      <c r="N928" s="103" t="str">
        <f>IF(D928="","",COUNTIF($M$2:M928,M928))</f>
        <v/>
      </c>
      <c r="O928" s="108" t="str">
        <f>IF(D928="","",VLOOKUP(D928,ENTRANTS!$A$1:$H$1000,6,0))</f>
        <v/>
      </c>
      <c r="P928" s="86" t="str">
        <f t="shared" si="184"/>
        <v/>
      </c>
      <c r="Q928" s="31"/>
      <c r="R928" s="3" t="str">
        <f t="shared" si="185"/>
        <v/>
      </c>
      <c r="S928" s="4" t="str">
        <f>IF(D928="","",COUNTIF($R$2:R928,R928))</f>
        <v/>
      </c>
      <c r="T928" s="5" t="str">
        <f t="shared" si="189"/>
        <v/>
      </c>
      <c r="U928" s="35" t="str">
        <f>IF(AND(S928=4,K928="M",NOT(O928="Unattached")),SUMIF(R$2:R928,R928,L$2:L928),"")</f>
        <v/>
      </c>
      <c r="V928" s="5" t="str">
        <f t="shared" si="190"/>
        <v/>
      </c>
      <c r="W928" s="35" t="str">
        <f>IF(AND(S928=3,K928="F",NOT(O928="Unattached")),SUMIF(R$2:R928,R928,L$2:L928),"")</f>
        <v/>
      </c>
      <c r="X928" s="6" t="str">
        <f t="shared" si="181"/>
        <v/>
      </c>
      <c r="Y928" s="6" t="str">
        <f t="shared" si="186"/>
        <v/>
      </c>
      <c r="Z928" s="33" t="str">
        <f t="shared" si="182"/>
        <v xml:space="preserve"> </v>
      </c>
      <c r="AA928" s="33" t="str">
        <f>IF(K928="M",IF(S928&lt;&gt;4,"",VLOOKUP(CONCATENATE(R928," ",(S928-3)),$Z$2:AD928,5,0)),IF(S928&lt;&gt;3,"",VLOOKUP(CONCATENATE(R928," ",(S928-2)),$Z$2:AD928,5,0)))</f>
        <v/>
      </c>
      <c r="AB928" s="33" t="str">
        <f>IF(K928="M",IF(S928&lt;&gt;4,"",VLOOKUP(CONCATENATE(R928," ",(S928-2)),$Z$2:AD928,5,0)),IF(S928&lt;&gt;3,"",VLOOKUP(CONCATENATE(R928," ",(S928-1)),$Z$2:AD928,5,0)))</f>
        <v/>
      </c>
      <c r="AC928" s="33" t="str">
        <f>IF(K928="M",IF(S928&lt;&gt;4,"",VLOOKUP(CONCATENATE(R928," ",(S928-1)),$Z$2:AD928,5,0)),IF(S928&lt;&gt;3,"",VLOOKUP(CONCATENATE(R928," ",(S928)),$Z$2:AD928,5,0)))</f>
        <v/>
      </c>
      <c r="AD928" s="33" t="str">
        <f t="shared" si="187"/>
        <v/>
      </c>
    </row>
    <row r="929" spans="1:30" x14ac:dyDescent="0.25">
      <c r="A929" s="65" t="str">
        <f t="shared" si="179"/>
        <v/>
      </c>
      <c r="B929" s="65" t="str">
        <f t="shared" si="180"/>
        <v/>
      </c>
      <c r="C929" s="103">
        <v>928</v>
      </c>
      <c r="D929" s="99"/>
      <c r="E929" s="100">
        <f t="shared" si="188"/>
        <v>1</v>
      </c>
      <c r="F929" s="100"/>
      <c r="G929" s="100"/>
      <c r="H929" s="107" t="str">
        <f t="shared" si="183"/>
        <v/>
      </c>
      <c r="I929" s="108" t="str">
        <f>IF(D929="","",VLOOKUP(D929,ENTRANTS!$A$1:$H$1000,2,0))</f>
        <v/>
      </c>
      <c r="J929" s="108" t="str">
        <f>IF(D929="","",VLOOKUP(D929,ENTRANTS!$A$1:$H$1000,3,0))</f>
        <v/>
      </c>
      <c r="K929" s="103" t="str">
        <f>IF(D929="","",LEFT(VLOOKUP(D929,ENTRANTS!$A$1:$H$1000,5,0),1))</f>
        <v/>
      </c>
      <c r="L929" s="103" t="str">
        <f>IF(D929="","",COUNTIF($K$2:K929,K929))</f>
        <v/>
      </c>
      <c r="M929" s="103" t="str">
        <f>IF(D929="","",VLOOKUP(D929,ENTRANTS!$A$1:$H$1000,4,0))</f>
        <v/>
      </c>
      <c r="N929" s="103" t="str">
        <f>IF(D929="","",COUNTIF($M$2:M929,M929))</f>
        <v/>
      </c>
      <c r="O929" s="108" t="str">
        <f>IF(D929="","",VLOOKUP(D929,ENTRANTS!$A$1:$H$1000,6,0))</f>
        <v/>
      </c>
      <c r="P929" s="86" t="str">
        <f t="shared" si="184"/>
        <v/>
      </c>
      <c r="Q929" s="31"/>
      <c r="R929" s="3" t="str">
        <f t="shared" si="185"/>
        <v/>
      </c>
      <c r="S929" s="4" t="str">
        <f>IF(D929="","",COUNTIF($R$2:R929,R929))</f>
        <v/>
      </c>
      <c r="T929" s="5" t="str">
        <f t="shared" si="189"/>
        <v/>
      </c>
      <c r="U929" s="35" t="str">
        <f>IF(AND(S929=4,K929="M",NOT(O929="Unattached")),SUMIF(R$2:R929,R929,L$2:L929),"")</f>
        <v/>
      </c>
      <c r="V929" s="5" t="str">
        <f t="shared" si="190"/>
        <v/>
      </c>
      <c r="W929" s="35" t="str">
        <f>IF(AND(S929=3,K929="F",NOT(O929="Unattached")),SUMIF(R$2:R929,R929,L$2:L929),"")</f>
        <v/>
      </c>
      <c r="X929" s="6" t="str">
        <f t="shared" si="181"/>
        <v/>
      </c>
      <c r="Y929" s="6" t="str">
        <f t="shared" si="186"/>
        <v/>
      </c>
      <c r="Z929" s="33" t="str">
        <f t="shared" si="182"/>
        <v xml:space="preserve"> </v>
      </c>
      <c r="AA929" s="33" t="str">
        <f>IF(K929="M",IF(S929&lt;&gt;4,"",VLOOKUP(CONCATENATE(R929," ",(S929-3)),$Z$2:AD929,5,0)),IF(S929&lt;&gt;3,"",VLOOKUP(CONCATENATE(R929," ",(S929-2)),$Z$2:AD929,5,0)))</f>
        <v/>
      </c>
      <c r="AB929" s="33" t="str">
        <f>IF(K929="M",IF(S929&lt;&gt;4,"",VLOOKUP(CONCATENATE(R929," ",(S929-2)),$Z$2:AD929,5,0)),IF(S929&lt;&gt;3,"",VLOOKUP(CONCATENATE(R929," ",(S929-1)),$Z$2:AD929,5,0)))</f>
        <v/>
      </c>
      <c r="AC929" s="33" t="str">
        <f>IF(K929="M",IF(S929&lt;&gt;4,"",VLOOKUP(CONCATENATE(R929," ",(S929-1)),$Z$2:AD929,5,0)),IF(S929&lt;&gt;3,"",VLOOKUP(CONCATENATE(R929," ",(S929)),$Z$2:AD929,5,0)))</f>
        <v/>
      </c>
      <c r="AD929" s="33" t="str">
        <f t="shared" si="187"/>
        <v/>
      </c>
    </row>
    <row r="930" spans="1:30" x14ac:dyDescent="0.25">
      <c r="A930" s="65" t="str">
        <f t="shared" si="179"/>
        <v/>
      </c>
      <c r="B930" s="65" t="str">
        <f t="shared" si="180"/>
        <v/>
      </c>
      <c r="C930" s="103">
        <v>929</v>
      </c>
      <c r="D930" s="99"/>
      <c r="E930" s="100">
        <f t="shared" si="188"/>
        <v>1</v>
      </c>
      <c r="F930" s="100"/>
      <c r="G930" s="100"/>
      <c r="H930" s="107" t="str">
        <f t="shared" si="183"/>
        <v/>
      </c>
      <c r="I930" s="108" t="str">
        <f>IF(D930="","",VLOOKUP(D930,ENTRANTS!$A$1:$H$1000,2,0))</f>
        <v/>
      </c>
      <c r="J930" s="108" t="str">
        <f>IF(D930="","",VLOOKUP(D930,ENTRANTS!$A$1:$H$1000,3,0))</f>
        <v/>
      </c>
      <c r="K930" s="103" t="str">
        <f>IF(D930="","",LEFT(VLOOKUP(D930,ENTRANTS!$A$1:$H$1000,5,0),1))</f>
        <v/>
      </c>
      <c r="L930" s="103" t="str">
        <f>IF(D930="","",COUNTIF($K$2:K930,K930))</f>
        <v/>
      </c>
      <c r="M930" s="103" t="str">
        <f>IF(D930="","",VLOOKUP(D930,ENTRANTS!$A$1:$H$1000,4,0))</f>
        <v/>
      </c>
      <c r="N930" s="103" t="str">
        <f>IF(D930="","",COUNTIF($M$2:M930,M930))</f>
        <v/>
      </c>
      <c r="O930" s="108" t="str">
        <f>IF(D930="","",VLOOKUP(D930,ENTRANTS!$A$1:$H$1000,6,0))</f>
        <v/>
      </c>
      <c r="P930" s="86" t="str">
        <f t="shared" si="184"/>
        <v/>
      </c>
      <c r="Q930" s="31"/>
      <c r="R930" s="3" t="str">
        <f t="shared" si="185"/>
        <v/>
      </c>
      <c r="S930" s="4" t="str">
        <f>IF(D930="","",COUNTIF($R$2:R930,R930))</f>
        <v/>
      </c>
      <c r="T930" s="5" t="str">
        <f t="shared" si="189"/>
        <v/>
      </c>
      <c r="U930" s="35" t="str">
        <f>IF(AND(S930=4,K930="M",NOT(O930="Unattached")),SUMIF(R$2:R930,R930,L$2:L930),"")</f>
        <v/>
      </c>
      <c r="V930" s="5" t="str">
        <f t="shared" si="190"/>
        <v/>
      </c>
      <c r="W930" s="35" t="str">
        <f>IF(AND(S930=3,K930="F",NOT(O930="Unattached")),SUMIF(R$2:R930,R930,L$2:L930),"")</f>
        <v/>
      </c>
      <c r="X930" s="6" t="str">
        <f t="shared" si="181"/>
        <v/>
      </c>
      <c r="Y930" s="6" t="str">
        <f t="shared" si="186"/>
        <v/>
      </c>
      <c r="Z930" s="33" t="str">
        <f t="shared" si="182"/>
        <v xml:space="preserve"> </v>
      </c>
      <c r="AA930" s="33" t="str">
        <f>IF(K930="M",IF(S930&lt;&gt;4,"",VLOOKUP(CONCATENATE(R930," ",(S930-3)),$Z$2:AD930,5,0)),IF(S930&lt;&gt;3,"",VLOOKUP(CONCATENATE(R930," ",(S930-2)),$Z$2:AD930,5,0)))</f>
        <v/>
      </c>
      <c r="AB930" s="33" t="str">
        <f>IF(K930="M",IF(S930&lt;&gt;4,"",VLOOKUP(CONCATENATE(R930," ",(S930-2)),$Z$2:AD930,5,0)),IF(S930&lt;&gt;3,"",VLOOKUP(CONCATENATE(R930," ",(S930-1)),$Z$2:AD930,5,0)))</f>
        <v/>
      </c>
      <c r="AC930" s="33" t="str">
        <f>IF(K930="M",IF(S930&lt;&gt;4,"",VLOOKUP(CONCATENATE(R930," ",(S930-1)),$Z$2:AD930,5,0)),IF(S930&lt;&gt;3,"",VLOOKUP(CONCATENATE(R930," ",(S930)),$Z$2:AD930,5,0)))</f>
        <v/>
      </c>
      <c r="AD930" s="33" t="str">
        <f t="shared" si="187"/>
        <v/>
      </c>
    </row>
    <row r="931" spans="1:30" x14ac:dyDescent="0.25">
      <c r="A931" s="65" t="str">
        <f t="shared" si="179"/>
        <v/>
      </c>
      <c r="B931" s="65" t="str">
        <f t="shared" si="180"/>
        <v/>
      </c>
      <c r="C931" s="103">
        <v>930</v>
      </c>
      <c r="D931" s="99"/>
      <c r="E931" s="100">
        <f t="shared" si="188"/>
        <v>1</v>
      </c>
      <c r="F931" s="100"/>
      <c r="G931" s="100"/>
      <c r="H931" s="107" t="str">
        <f t="shared" si="183"/>
        <v/>
      </c>
      <c r="I931" s="108" t="str">
        <f>IF(D931="","",VLOOKUP(D931,ENTRANTS!$A$1:$H$1000,2,0))</f>
        <v/>
      </c>
      <c r="J931" s="108" t="str">
        <f>IF(D931="","",VLOOKUP(D931,ENTRANTS!$A$1:$H$1000,3,0))</f>
        <v/>
      </c>
      <c r="K931" s="103" t="str">
        <f>IF(D931="","",LEFT(VLOOKUP(D931,ENTRANTS!$A$1:$H$1000,5,0),1))</f>
        <v/>
      </c>
      <c r="L931" s="103" t="str">
        <f>IF(D931="","",COUNTIF($K$2:K931,K931))</f>
        <v/>
      </c>
      <c r="M931" s="103" t="str">
        <f>IF(D931="","",VLOOKUP(D931,ENTRANTS!$A$1:$H$1000,4,0))</f>
        <v/>
      </c>
      <c r="N931" s="103" t="str">
        <f>IF(D931="","",COUNTIF($M$2:M931,M931))</f>
        <v/>
      </c>
      <c r="O931" s="108" t="str">
        <f>IF(D931="","",VLOOKUP(D931,ENTRANTS!$A$1:$H$1000,6,0))</f>
        <v/>
      </c>
      <c r="P931" s="86" t="str">
        <f t="shared" si="184"/>
        <v/>
      </c>
      <c r="Q931" s="31"/>
      <c r="R931" s="3" t="str">
        <f t="shared" si="185"/>
        <v/>
      </c>
      <c r="S931" s="4" t="str">
        <f>IF(D931="","",COUNTIF($R$2:R931,R931))</f>
        <v/>
      </c>
      <c r="T931" s="5" t="str">
        <f t="shared" si="189"/>
        <v/>
      </c>
      <c r="U931" s="35" t="str">
        <f>IF(AND(S931=4,K931="M",NOT(O931="Unattached")),SUMIF(R$2:R931,R931,L$2:L931),"")</f>
        <v/>
      </c>
      <c r="V931" s="5" t="str">
        <f t="shared" si="190"/>
        <v/>
      </c>
      <c r="W931" s="35" t="str">
        <f>IF(AND(S931=3,K931="F",NOT(O931="Unattached")),SUMIF(R$2:R931,R931,L$2:L931),"")</f>
        <v/>
      </c>
      <c r="X931" s="6" t="str">
        <f t="shared" si="181"/>
        <v/>
      </c>
      <c r="Y931" s="6" t="str">
        <f t="shared" si="186"/>
        <v/>
      </c>
      <c r="Z931" s="33" t="str">
        <f t="shared" si="182"/>
        <v xml:space="preserve"> </v>
      </c>
      <c r="AA931" s="33" t="str">
        <f>IF(K931="M",IF(S931&lt;&gt;4,"",VLOOKUP(CONCATENATE(R931," ",(S931-3)),$Z$2:AD931,5,0)),IF(S931&lt;&gt;3,"",VLOOKUP(CONCATENATE(R931," ",(S931-2)),$Z$2:AD931,5,0)))</f>
        <v/>
      </c>
      <c r="AB931" s="33" t="str">
        <f>IF(K931="M",IF(S931&lt;&gt;4,"",VLOOKUP(CONCATENATE(R931," ",(S931-2)),$Z$2:AD931,5,0)),IF(S931&lt;&gt;3,"",VLOOKUP(CONCATENATE(R931," ",(S931-1)),$Z$2:AD931,5,0)))</f>
        <v/>
      </c>
      <c r="AC931" s="33" t="str">
        <f>IF(K931="M",IF(S931&lt;&gt;4,"",VLOOKUP(CONCATENATE(R931," ",(S931-1)),$Z$2:AD931,5,0)),IF(S931&lt;&gt;3,"",VLOOKUP(CONCATENATE(R931," ",(S931)),$Z$2:AD931,5,0)))</f>
        <v/>
      </c>
      <c r="AD931" s="33" t="str">
        <f t="shared" si="187"/>
        <v/>
      </c>
    </row>
    <row r="932" spans="1:30" x14ac:dyDescent="0.25">
      <c r="A932" s="65" t="str">
        <f t="shared" si="179"/>
        <v/>
      </c>
      <c r="B932" s="65" t="str">
        <f t="shared" si="180"/>
        <v/>
      </c>
      <c r="C932" s="103">
        <v>931</v>
      </c>
      <c r="D932" s="99"/>
      <c r="E932" s="100">
        <f t="shared" si="188"/>
        <v>1</v>
      </c>
      <c r="F932" s="100"/>
      <c r="G932" s="100"/>
      <c r="H932" s="107" t="str">
        <f t="shared" si="183"/>
        <v/>
      </c>
      <c r="I932" s="108" t="str">
        <f>IF(D932="","",VLOOKUP(D932,ENTRANTS!$A$1:$H$1000,2,0))</f>
        <v/>
      </c>
      <c r="J932" s="108" t="str">
        <f>IF(D932="","",VLOOKUP(D932,ENTRANTS!$A$1:$H$1000,3,0))</f>
        <v/>
      </c>
      <c r="K932" s="103" t="str">
        <f>IF(D932="","",LEFT(VLOOKUP(D932,ENTRANTS!$A$1:$H$1000,5,0),1))</f>
        <v/>
      </c>
      <c r="L932" s="103" t="str">
        <f>IF(D932="","",COUNTIF($K$2:K932,K932))</f>
        <v/>
      </c>
      <c r="M932" s="103" t="str">
        <f>IF(D932="","",VLOOKUP(D932,ENTRANTS!$A$1:$H$1000,4,0))</f>
        <v/>
      </c>
      <c r="N932" s="103" t="str">
        <f>IF(D932="","",COUNTIF($M$2:M932,M932))</f>
        <v/>
      </c>
      <c r="O932" s="108" t="str">
        <f>IF(D932="","",VLOOKUP(D932,ENTRANTS!$A$1:$H$1000,6,0))</f>
        <v/>
      </c>
      <c r="P932" s="86" t="str">
        <f t="shared" si="184"/>
        <v/>
      </c>
      <c r="Q932" s="31"/>
      <c r="R932" s="3" t="str">
        <f t="shared" si="185"/>
        <v/>
      </c>
      <c r="S932" s="4" t="str">
        <f>IF(D932="","",COUNTIF($R$2:R932,R932))</f>
        <v/>
      </c>
      <c r="T932" s="5" t="str">
        <f t="shared" si="189"/>
        <v/>
      </c>
      <c r="U932" s="35" t="str">
        <f>IF(AND(S932=4,K932="M",NOT(O932="Unattached")),SUMIF(R$2:R932,R932,L$2:L932),"")</f>
        <v/>
      </c>
      <c r="V932" s="5" t="str">
        <f t="shared" si="190"/>
        <v/>
      </c>
      <c r="W932" s="35" t="str">
        <f>IF(AND(S932=3,K932="F",NOT(O932="Unattached")),SUMIF(R$2:R932,R932,L$2:L932),"")</f>
        <v/>
      </c>
      <c r="X932" s="6" t="str">
        <f t="shared" si="181"/>
        <v/>
      </c>
      <c r="Y932" s="6" t="str">
        <f t="shared" si="186"/>
        <v/>
      </c>
      <c r="Z932" s="33" t="str">
        <f t="shared" si="182"/>
        <v xml:space="preserve"> </v>
      </c>
      <c r="AA932" s="33" t="str">
        <f>IF(K932="M",IF(S932&lt;&gt;4,"",VLOOKUP(CONCATENATE(R932," ",(S932-3)),$Z$2:AD932,5,0)),IF(S932&lt;&gt;3,"",VLOOKUP(CONCATENATE(R932," ",(S932-2)),$Z$2:AD932,5,0)))</f>
        <v/>
      </c>
      <c r="AB932" s="33" t="str">
        <f>IF(K932="M",IF(S932&lt;&gt;4,"",VLOOKUP(CONCATENATE(R932," ",(S932-2)),$Z$2:AD932,5,0)),IF(S932&lt;&gt;3,"",VLOOKUP(CONCATENATE(R932," ",(S932-1)),$Z$2:AD932,5,0)))</f>
        <v/>
      </c>
      <c r="AC932" s="33" t="str">
        <f>IF(K932="M",IF(S932&lt;&gt;4,"",VLOOKUP(CONCATENATE(R932," ",(S932-1)),$Z$2:AD932,5,0)),IF(S932&lt;&gt;3,"",VLOOKUP(CONCATENATE(R932," ",(S932)),$Z$2:AD932,5,0)))</f>
        <v/>
      </c>
      <c r="AD932" s="33" t="str">
        <f t="shared" si="187"/>
        <v/>
      </c>
    </row>
    <row r="933" spans="1:30" x14ac:dyDescent="0.25">
      <c r="A933" s="65" t="str">
        <f t="shared" si="179"/>
        <v/>
      </c>
      <c r="B933" s="65" t="str">
        <f t="shared" si="180"/>
        <v/>
      </c>
      <c r="C933" s="103">
        <v>932</v>
      </c>
      <c r="D933" s="99"/>
      <c r="E933" s="100">
        <f t="shared" si="188"/>
        <v>1</v>
      </c>
      <c r="F933" s="100"/>
      <c r="G933" s="100"/>
      <c r="H933" s="107" t="str">
        <f t="shared" si="183"/>
        <v/>
      </c>
      <c r="I933" s="108" t="str">
        <f>IF(D933="","",VLOOKUP(D933,ENTRANTS!$A$1:$H$1000,2,0))</f>
        <v/>
      </c>
      <c r="J933" s="108" t="str">
        <f>IF(D933="","",VLOOKUP(D933,ENTRANTS!$A$1:$H$1000,3,0))</f>
        <v/>
      </c>
      <c r="K933" s="103" t="str">
        <f>IF(D933="","",LEFT(VLOOKUP(D933,ENTRANTS!$A$1:$H$1000,5,0),1))</f>
        <v/>
      </c>
      <c r="L933" s="103" t="str">
        <f>IF(D933="","",COUNTIF($K$2:K933,K933))</f>
        <v/>
      </c>
      <c r="M933" s="103" t="str">
        <f>IF(D933="","",VLOOKUP(D933,ENTRANTS!$A$1:$H$1000,4,0))</f>
        <v/>
      </c>
      <c r="N933" s="103" t="str">
        <f>IF(D933="","",COUNTIF($M$2:M933,M933))</f>
        <v/>
      </c>
      <c r="O933" s="108" t="str">
        <f>IF(D933="","",VLOOKUP(D933,ENTRANTS!$A$1:$H$1000,6,0))</f>
        <v/>
      </c>
      <c r="P933" s="86" t="str">
        <f t="shared" si="184"/>
        <v/>
      </c>
      <c r="Q933" s="31"/>
      <c r="R933" s="3" t="str">
        <f t="shared" si="185"/>
        <v/>
      </c>
      <c r="S933" s="4" t="str">
        <f>IF(D933="","",COUNTIF($R$2:R933,R933))</f>
        <v/>
      </c>
      <c r="T933" s="5" t="str">
        <f t="shared" si="189"/>
        <v/>
      </c>
      <c r="U933" s="35" t="str">
        <f>IF(AND(S933=4,K933="M",NOT(O933="Unattached")),SUMIF(R$2:R933,R933,L$2:L933),"")</f>
        <v/>
      </c>
      <c r="V933" s="5" t="str">
        <f t="shared" si="190"/>
        <v/>
      </c>
      <c r="W933" s="35" t="str">
        <f>IF(AND(S933=3,K933="F",NOT(O933="Unattached")),SUMIF(R$2:R933,R933,L$2:L933),"")</f>
        <v/>
      </c>
      <c r="X933" s="6" t="str">
        <f t="shared" si="181"/>
        <v/>
      </c>
      <c r="Y933" s="6" t="str">
        <f t="shared" si="186"/>
        <v/>
      </c>
      <c r="Z933" s="33" t="str">
        <f t="shared" si="182"/>
        <v xml:space="preserve"> </v>
      </c>
      <c r="AA933" s="33" t="str">
        <f>IF(K933="M",IF(S933&lt;&gt;4,"",VLOOKUP(CONCATENATE(R933," ",(S933-3)),$Z$2:AD933,5,0)),IF(S933&lt;&gt;3,"",VLOOKUP(CONCATENATE(R933," ",(S933-2)),$Z$2:AD933,5,0)))</f>
        <v/>
      </c>
      <c r="AB933" s="33" t="str">
        <f>IF(K933="M",IF(S933&lt;&gt;4,"",VLOOKUP(CONCATENATE(R933," ",(S933-2)),$Z$2:AD933,5,0)),IF(S933&lt;&gt;3,"",VLOOKUP(CONCATENATE(R933," ",(S933-1)),$Z$2:AD933,5,0)))</f>
        <v/>
      </c>
      <c r="AC933" s="33" t="str">
        <f>IF(K933="M",IF(S933&lt;&gt;4,"",VLOOKUP(CONCATENATE(R933," ",(S933-1)),$Z$2:AD933,5,0)),IF(S933&lt;&gt;3,"",VLOOKUP(CONCATENATE(R933," ",(S933)),$Z$2:AD933,5,0)))</f>
        <v/>
      </c>
      <c r="AD933" s="33" t="str">
        <f t="shared" si="187"/>
        <v/>
      </c>
    </row>
    <row r="934" spans="1:30" x14ac:dyDescent="0.25">
      <c r="A934" s="65" t="str">
        <f t="shared" si="179"/>
        <v/>
      </c>
      <c r="B934" s="65" t="str">
        <f t="shared" si="180"/>
        <v/>
      </c>
      <c r="C934" s="103">
        <v>933</v>
      </c>
      <c r="D934" s="99"/>
      <c r="E934" s="100">
        <f t="shared" si="188"/>
        <v>1</v>
      </c>
      <c r="F934" s="100"/>
      <c r="G934" s="100"/>
      <c r="H934" s="107" t="str">
        <f t="shared" si="183"/>
        <v/>
      </c>
      <c r="I934" s="108" t="str">
        <f>IF(D934="","",VLOOKUP(D934,ENTRANTS!$A$1:$H$1000,2,0))</f>
        <v/>
      </c>
      <c r="J934" s="108" t="str">
        <f>IF(D934="","",VLOOKUP(D934,ENTRANTS!$A$1:$H$1000,3,0))</f>
        <v/>
      </c>
      <c r="K934" s="103" t="str">
        <f>IF(D934="","",LEFT(VLOOKUP(D934,ENTRANTS!$A$1:$H$1000,5,0),1))</f>
        <v/>
      </c>
      <c r="L934" s="103" t="str">
        <f>IF(D934="","",COUNTIF($K$2:K934,K934))</f>
        <v/>
      </c>
      <c r="M934" s="103" t="str">
        <f>IF(D934="","",VLOOKUP(D934,ENTRANTS!$A$1:$H$1000,4,0))</f>
        <v/>
      </c>
      <c r="N934" s="103" t="str">
        <f>IF(D934="","",COUNTIF($M$2:M934,M934))</f>
        <v/>
      </c>
      <c r="O934" s="108" t="str">
        <f>IF(D934="","",VLOOKUP(D934,ENTRANTS!$A$1:$H$1000,6,0))</f>
        <v/>
      </c>
      <c r="P934" s="86" t="str">
        <f t="shared" si="184"/>
        <v/>
      </c>
      <c r="Q934" s="31"/>
      <c r="R934" s="3" t="str">
        <f t="shared" si="185"/>
        <v/>
      </c>
      <c r="S934" s="4" t="str">
        <f>IF(D934="","",COUNTIF($R$2:R934,R934))</f>
        <v/>
      </c>
      <c r="T934" s="5" t="str">
        <f t="shared" si="189"/>
        <v/>
      </c>
      <c r="U934" s="35" t="str">
        <f>IF(AND(S934=4,K934="M",NOT(O934="Unattached")),SUMIF(R$2:R934,R934,L$2:L934),"")</f>
        <v/>
      </c>
      <c r="V934" s="5" t="str">
        <f t="shared" si="190"/>
        <v/>
      </c>
      <c r="W934" s="35" t="str">
        <f>IF(AND(S934=3,K934="F",NOT(O934="Unattached")),SUMIF(R$2:R934,R934,L$2:L934),"")</f>
        <v/>
      </c>
      <c r="X934" s="6" t="str">
        <f t="shared" si="181"/>
        <v/>
      </c>
      <c r="Y934" s="6" t="str">
        <f t="shared" si="186"/>
        <v/>
      </c>
      <c r="Z934" s="33" t="str">
        <f t="shared" si="182"/>
        <v xml:space="preserve"> </v>
      </c>
      <c r="AA934" s="33" t="str">
        <f>IF(K934="M",IF(S934&lt;&gt;4,"",VLOOKUP(CONCATENATE(R934," ",(S934-3)),$Z$2:AD934,5,0)),IF(S934&lt;&gt;3,"",VLOOKUP(CONCATENATE(R934," ",(S934-2)),$Z$2:AD934,5,0)))</f>
        <v/>
      </c>
      <c r="AB934" s="33" t="str">
        <f>IF(K934="M",IF(S934&lt;&gt;4,"",VLOOKUP(CONCATENATE(R934," ",(S934-2)),$Z$2:AD934,5,0)),IF(S934&lt;&gt;3,"",VLOOKUP(CONCATENATE(R934," ",(S934-1)),$Z$2:AD934,5,0)))</f>
        <v/>
      </c>
      <c r="AC934" s="33" t="str">
        <f>IF(K934="M",IF(S934&lt;&gt;4,"",VLOOKUP(CONCATENATE(R934," ",(S934-1)),$Z$2:AD934,5,0)),IF(S934&lt;&gt;3,"",VLOOKUP(CONCATENATE(R934," ",(S934)),$Z$2:AD934,5,0)))</f>
        <v/>
      </c>
      <c r="AD934" s="33" t="str">
        <f t="shared" si="187"/>
        <v/>
      </c>
    </row>
    <row r="935" spans="1:30" x14ac:dyDescent="0.25">
      <c r="A935" s="65" t="str">
        <f t="shared" si="179"/>
        <v/>
      </c>
      <c r="B935" s="65" t="str">
        <f t="shared" si="180"/>
        <v/>
      </c>
      <c r="C935" s="103">
        <v>934</v>
      </c>
      <c r="D935" s="99"/>
      <c r="E935" s="100">
        <f t="shared" si="188"/>
        <v>1</v>
      </c>
      <c r="F935" s="100"/>
      <c r="G935" s="100"/>
      <c r="H935" s="107" t="str">
        <f t="shared" si="183"/>
        <v/>
      </c>
      <c r="I935" s="108" t="str">
        <f>IF(D935="","",VLOOKUP(D935,ENTRANTS!$A$1:$H$1000,2,0))</f>
        <v/>
      </c>
      <c r="J935" s="108" t="str">
        <f>IF(D935="","",VLOOKUP(D935,ENTRANTS!$A$1:$H$1000,3,0))</f>
        <v/>
      </c>
      <c r="K935" s="103" t="str">
        <f>IF(D935="","",LEFT(VLOOKUP(D935,ENTRANTS!$A$1:$H$1000,5,0),1))</f>
        <v/>
      </c>
      <c r="L935" s="103" t="str">
        <f>IF(D935="","",COUNTIF($K$2:K935,K935))</f>
        <v/>
      </c>
      <c r="M935" s="103" t="str">
        <f>IF(D935="","",VLOOKUP(D935,ENTRANTS!$A$1:$H$1000,4,0))</f>
        <v/>
      </c>
      <c r="N935" s="103" t="str">
        <f>IF(D935="","",COUNTIF($M$2:M935,M935))</f>
        <v/>
      </c>
      <c r="O935" s="108" t="str">
        <f>IF(D935="","",VLOOKUP(D935,ENTRANTS!$A$1:$H$1000,6,0))</f>
        <v/>
      </c>
      <c r="P935" s="86" t="str">
        <f t="shared" si="184"/>
        <v/>
      </c>
      <c r="Q935" s="31"/>
      <c r="R935" s="3" t="str">
        <f t="shared" si="185"/>
        <v/>
      </c>
      <c r="S935" s="4" t="str">
        <f>IF(D935="","",COUNTIF($R$2:R935,R935))</f>
        <v/>
      </c>
      <c r="T935" s="5" t="str">
        <f t="shared" si="189"/>
        <v/>
      </c>
      <c r="U935" s="35" t="str">
        <f>IF(AND(S935=4,K935="M",NOT(O935="Unattached")),SUMIF(R$2:R935,R935,L$2:L935),"")</f>
        <v/>
      </c>
      <c r="V935" s="5" t="str">
        <f t="shared" si="190"/>
        <v/>
      </c>
      <c r="W935" s="35" t="str">
        <f>IF(AND(S935=3,K935="F",NOT(O935="Unattached")),SUMIF(R$2:R935,R935,L$2:L935),"")</f>
        <v/>
      </c>
      <c r="X935" s="6" t="str">
        <f t="shared" si="181"/>
        <v/>
      </c>
      <c r="Y935" s="6" t="str">
        <f t="shared" si="186"/>
        <v/>
      </c>
      <c r="Z935" s="33" t="str">
        <f t="shared" si="182"/>
        <v xml:space="preserve"> </v>
      </c>
      <c r="AA935" s="33" t="str">
        <f>IF(K935="M",IF(S935&lt;&gt;4,"",VLOOKUP(CONCATENATE(R935," ",(S935-3)),$Z$2:AD935,5,0)),IF(S935&lt;&gt;3,"",VLOOKUP(CONCATENATE(R935," ",(S935-2)),$Z$2:AD935,5,0)))</f>
        <v/>
      </c>
      <c r="AB935" s="33" t="str">
        <f>IF(K935="M",IF(S935&lt;&gt;4,"",VLOOKUP(CONCATENATE(R935," ",(S935-2)),$Z$2:AD935,5,0)),IF(S935&lt;&gt;3,"",VLOOKUP(CONCATENATE(R935," ",(S935-1)),$Z$2:AD935,5,0)))</f>
        <v/>
      </c>
      <c r="AC935" s="33" t="str">
        <f>IF(K935="M",IF(S935&lt;&gt;4,"",VLOOKUP(CONCATENATE(R935," ",(S935-1)),$Z$2:AD935,5,0)),IF(S935&lt;&gt;3,"",VLOOKUP(CONCATENATE(R935," ",(S935)),$Z$2:AD935,5,0)))</f>
        <v/>
      </c>
      <c r="AD935" s="33" t="str">
        <f t="shared" si="187"/>
        <v/>
      </c>
    </row>
    <row r="936" spans="1:30" x14ac:dyDescent="0.25">
      <c r="A936" s="65" t="str">
        <f t="shared" si="179"/>
        <v/>
      </c>
      <c r="B936" s="65" t="str">
        <f t="shared" si="180"/>
        <v/>
      </c>
      <c r="C936" s="103">
        <v>935</v>
      </c>
      <c r="D936" s="99"/>
      <c r="E936" s="100">
        <f t="shared" si="188"/>
        <v>1</v>
      </c>
      <c r="F936" s="100"/>
      <c r="G936" s="100"/>
      <c r="H936" s="107" t="str">
        <f t="shared" si="183"/>
        <v/>
      </c>
      <c r="I936" s="108" t="str">
        <f>IF(D936="","",VLOOKUP(D936,ENTRANTS!$A$1:$H$1000,2,0))</f>
        <v/>
      </c>
      <c r="J936" s="108" t="str">
        <f>IF(D936="","",VLOOKUP(D936,ENTRANTS!$A$1:$H$1000,3,0))</f>
        <v/>
      </c>
      <c r="K936" s="103" t="str">
        <f>IF(D936="","",LEFT(VLOOKUP(D936,ENTRANTS!$A$1:$H$1000,5,0),1))</f>
        <v/>
      </c>
      <c r="L936" s="103" t="str">
        <f>IF(D936="","",COUNTIF($K$2:K936,K936))</f>
        <v/>
      </c>
      <c r="M936" s="103" t="str">
        <f>IF(D936="","",VLOOKUP(D936,ENTRANTS!$A$1:$H$1000,4,0))</f>
        <v/>
      </c>
      <c r="N936" s="103" t="str">
        <f>IF(D936="","",COUNTIF($M$2:M936,M936))</f>
        <v/>
      </c>
      <c r="O936" s="108" t="str">
        <f>IF(D936="","",VLOOKUP(D936,ENTRANTS!$A$1:$H$1000,6,0))</f>
        <v/>
      </c>
      <c r="P936" s="86" t="str">
        <f t="shared" si="184"/>
        <v/>
      </c>
      <c r="Q936" s="31"/>
      <c r="R936" s="3" t="str">
        <f t="shared" si="185"/>
        <v/>
      </c>
      <c r="S936" s="4" t="str">
        <f>IF(D936="","",COUNTIF($R$2:R936,R936))</f>
        <v/>
      </c>
      <c r="T936" s="5" t="str">
        <f t="shared" si="189"/>
        <v/>
      </c>
      <c r="U936" s="35" t="str">
        <f>IF(AND(S936=4,K936="M",NOT(O936="Unattached")),SUMIF(R$2:R936,R936,L$2:L936),"")</f>
        <v/>
      </c>
      <c r="V936" s="5" t="str">
        <f t="shared" si="190"/>
        <v/>
      </c>
      <c r="W936" s="35" t="str">
        <f>IF(AND(S936=3,K936="F",NOT(O936="Unattached")),SUMIF(R$2:R936,R936,L$2:L936),"")</f>
        <v/>
      </c>
      <c r="X936" s="6" t="str">
        <f t="shared" si="181"/>
        <v/>
      </c>
      <c r="Y936" s="6" t="str">
        <f t="shared" si="186"/>
        <v/>
      </c>
      <c r="Z936" s="33" t="str">
        <f t="shared" si="182"/>
        <v xml:space="preserve"> </v>
      </c>
      <c r="AA936" s="33" t="str">
        <f>IF(K936="M",IF(S936&lt;&gt;4,"",VLOOKUP(CONCATENATE(R936," ",(S936-3)),$Z$2:AD936,5,0)),IF(S936&lt;&gt;3,"",VLOOKUP(CONCATENATE(R936," ",(S936-2)),$Z$2:AD936,5,0)))</f>
        <v/>
      </c>
      <c r="AB936" s="33" t="str">
        <f>IF(K936="M",IF(S936&lt;&gt;4,"",VLOOKUP(CONCATENATE(R936," ",(S936-2)),$Z$2:AD936,5,0)),IF(S936&lt;&gt;3,"",VLOOKUP(CONCATENATE(R936," ",(S936-1)),$Z$2:AD936,5,0)))</f>
        <v/>
      </c>
      <c r="AC936" s="33" t="str">
        <f>IF(K936="M",IF(S936&lt;&gt;4,"",VLOOKUP(CONCATENATE(R936," ",(S936-1)),$Z$2:AD936,5,0)),IF(S936&lt;&gt;3,"",VLOOKUP(CONCATENATE(R936," ",(S936)),$Z$2:AD936,5,0)))</f>
        <v/>
      </c>
      <c r="AD936" s="33" t="str">
        <f t="shared" si="187"/>
        <v/>
      </c>
    </row>
    <row r="937" spans="1:30" x14ac:dyDescent="0.25">
      <c r="A937" s="65" t="str">
        <f t="shared" si="179"/>
        <v/>
      </c>
      <c r="B937" s="65" t="str">
        <f t="shared" si="180"/>
        <v/>
      </c>
      <c r="C937" s="103">
        <v>936</v>
      </c>
      <c r="D937" s="99"/>
      <c r="E937" s="100">
        <f t="shared" si="188"/>
        <v>1</v>
      </c>
      <c r="F937" s="100"/>
      <c r="G937" s="100"/>
      <c r="H937" s="107" t="str">
        <f t="shared" si="183"/>
        <v/>
      </c>
      <c r="I937" s="108" t="str">
        <f>IF(D937="","",VLOOKUP(D937,ENTRANTS!$A$1:$H$1000,2,0))</f>
        <v/>
      </c>
      <c r="J937" s="108" t="str">
        <f>IF(D937="","",VLOOKUP(D937,ENTRANTS!$A$1:$H$1000,3,0))</f>
        <v/>
      </c>
      <c r="K937" s="103" t="str">
        <f>IF(D937="","",LEFT(VLOOKUP(D937,ENTRANTS!$A$1:$H$1000,5,0),1))</f>
        <v/>
      </c>
      <c r="L937" s="103" t="str">
        <f>IF(D937="","",COUNTIF($K$2:K937,K937))</f>
        <v/>
      </c>
      <c r="M937" s="103" t="str">
        <f>IF(D937="","",VLOOKUP(D937,ENTRANTS!$A$1:$H$1000,4,0))</f>
        <v/>
      </c>
      <c r="N937" s="103" t="str">
        <f>IF(D937="","",COUNTIF($M$2:M937,M937))</f>
        <v/>
      </c>
      <c r="O937" s="108" t="str">
        <f>IF(D937="","",VLOOKUP(D937,ENTRANTS!$A$1:$H$1000,6,0))</f>
        <v/>
      </c>
      <c r="P937" s="86" t="str">
        <f t="shared" si="184"/>
        <v/>
      </c>
      <c r="Q937" s="31"/>
      <c r="R937" s="3" t="str">
        <f t="shared" si="185"/>
        <v/>
      </c>
      <c r="S937" s="4" t="str">
        <f>IF(D937="","",COUNTIF($R$2:R937,R937))</f>
        <v/>
      </c>
      <c r="T937" s="5" t="str">
        <f t="shared" si="189"/>
        <v/>
      </c>
      <c r="U937" s="35" t="str">
        <f>IF(AND(S937=4,K937="M",NOT(O937="Unattached")),SUMIF(R$2:R937,R937,L$2:L937),"")</f>
        <v/>
      </c>
      <c r="V937" s="5" t="str">
        <f t="shared" si="190"/>
        <v/>
      </c>
      <c r="W937" s="35" t="str">
        <f>IF(AND(S937=3,K937="F",NOT(O937="Unattached")),SUMIF(R$2:R937,R937,L$2:L937),"")</f>
        <v/>
      </c>
      <c r="X937" s="6" t="str">
        <f t="shared" si="181"/>
        <v/>
      </c>
      <c r="Y937" s="6" t="str">
        <f t="shared" si="186"/>
        <v/>
      </c>
      <c r="Z937" s="33" t="str">
        <f t="shared" si="182"/>
        <v xml:space="preserve"> </v>
      </c>
      <c r="AA937" s="33" t="str">
        <f>IF(K937="M",IF(S937&lt;&gt;4,"",VLOOKUP(CONCATENATE(R937," ",(S937-3)),$Z$2:AD937,5,0)),IF(S937&lt;&gt;3,"",VLOOKUP(CONCATENATE(R937," ",(S937-2)),$Z$2:AD937,5,0)))</f>
        <v/>
      </c>
      <c r="AB937" s="33" t="str">
        <f>IF(K937="M",IF(S937&lt;&gt;4,"",VLOOKUP(CONCATENATE(R937," ",(S937-2)),$Z$2:AD937,5,0)),IF(S937&lt;&gt;3,"",VLOOKUP(CONCATENATE(R937," ",(S937-1)),$Z$2:AD937,5,0)))</f>
        <v/>
      </c>
      <c r="AC937" s="33" t="str">
        <f>IF(K937="M",IF(S937&lt;&gt;4,"",VLOOKUP(CONCATENATE(R937," ",(S937-1)),$Z$2:AD937,5,0)),IF(S937&lt;&gt;3,"",VLOOKUP(CONCATENATE(R937," ",(S937)),$Z$2:AD937,5,0)))</f>
        <v/>
      </c>
      <c r="AD937" s="33" t="str">
        <f t="shared" si="187"/>
        <v/>
      </c>
    </row>
    <row r="938" spans="1:30" x14ac:dyDescent="0.25">
      <c r="A938" s="65" t="str">
        <f t="shared" si="179"/>
        <v/>
      </c>
      <c r="B938" s="65" t="str">
        <f t="shared" si="180"/>
        <v/>
      </c>
      <c r="C938" s="103">
        <v>937</v>
      </c>
      <c r="D938" s="99"/>
      <c r="E938" s="100">
        <f t="shared" si="188"/>
        <v>1</v>
      </c>
      <c r="F938" s="100"/>
      <c r="G938" s="100"/>
      <c r="H938" s="107" t="str">
        <f t="shared" si="183"/>
        <v/>
      </c>
      <c r="I938" s="108" t="str">
        <f>IF(D938="","",VLOOKUP(D938,ENTRANTS!$A$1:$H$1000,2,0))</f>
        <v/>
      </c>
      <c r="J938" s="108" t="str">
        <f>IF(D938="","",VLOOKUP(D938,ENTRANTS!$A$1:$H$1000,3,0))</f>
        <v/>
      </c>
      <c r="K938" s="103" t="str">
        <f>IF(D938="","",LEFT(VLOOKUP(D938,ENTRANTS!$A$1:$H$1000,5,0),1))</f>
        <v/>
      </c>
      <c r="L938" s="103" t="str">
        <f>IF(D938="","",COUNTIF($K$2:K938,K938))</f>
        <v/>
      </c>
      <c r="M938" s="103" t="str">
        <f>IF(D938="","",VLOOKUP(D938,ENTRANTS!$A$1:$H$1000,4,0))</f>
        <v/>
      </c>
      <c r="N938" s="103" t="str">
        <f>IF(D938="","",COUNTIF($M$2:M938,M938))</f>
        <v/>
      </c>
      <c r="O938" s="108" t="str">
        <f>IF(D938="","",VLOOKUP(D938,ENTRANTS!$A$1:$H$1000,6,0))</f>
        <v/>
      </c>
      <c r="P938" s="86" t="str">
        <f t="shared" si="184"/>
        <v/>
      </c>
      <c r="Q938" s="31"/>
      <c r="R938" s="3" t="str">
        <f t="shared" si="185"/>
        <v/>
      </c>
      <c r="S938" s="4" t="str">
        <f>IF(D938="","",COUNTIF($R$2:R938,R938))</f>
        <v/>
      </c>
      <c r="T938" s="5" t="str">
        <f t="shared" si="189"/>
        <v/>
      </c>
      <c r="U938" s="35" t="str">
        <f>IF(AND(S938=4,K938="M",NOT(O938="Unattached")),SUMIF(R$2:R938,R938,L$2:L938),"")</f>
        <v/>
      </c>
      <c r="V938" s="5" t="str">
        <f t="shared" si="190"/>
        <v/>
      </c>
      <c r="W938" s="35" t="str">
        <f>IF(AND(S938=3,K938="F",NOT(O938="Unattached")),SUMIF(R$2:R938,R938,L$2:L938),"")</f>
        <v/>
      </c>
      <c r="X938" s="6" t="str">
        <f t="shared" si="181"/>
        <v/>
      </c>
      <c r="Y938" s="6" t="str">
        <f t="shared" si="186"/>
        <v/>
      </c>
      <c r="Z938" s="33" t="str">
        <f t="shared" si="182"/>
        <v xml:space="preserve"> </v>
      </c>
      <c r="AA938" s="33" t="str">
        <f>IF(K938="M",IF(S938&lt;&gt;4,"",VLOOKUP(CONCATENATE(R938," ",(S938-3)),$Z$2:AD938,5,0)),IF(S938&lt;&gt;3,"",VLOOKUP(CONCATENATE(R938," ",(S938-2)),$Z$2:AD938,5,0)))</f>
        <v/>
      </c>
      <c r="AB938" s="33" t="str">
        <f>IF(K938="M",IF(S938&lt;&gt;4,"",VLOOKUP(CONCATENATE(R938," ",(S938-2)),$Z$2:AD938,5,0)),IF(S938&lt;&gt;3,"",VLOOKUP(CONCATENATE(R938," ",(S938-1)),$Z$2:AD938,5,0)))</f>
        <v/>
      </c>
      <c r="AC938" s="33" t="str">
        <f>IF(K938="M",IF(S938&lt;&gt;4,"",VLOOKUP(CONCATENATE(R938," ",(S938-1)),$Z$2:AD938,5,0)),IF(S938&lt;&gt;3,"",VLOOKUP(CONCATENATE(R938," ",(S938)),$Z$2:AD938,5,0)))</f>
        <v/>
      </c>
      <c r="AD938" s="33" t="str">
        <f t="shared" si="187"/>
        <v/>
      </c>
    </row>
    <row r="939" spans="1:30" x14ac:dyDescent="0.25">
      <c r="A939" s="65" t="str">
        <f t="shared" si="179"/>
        <v/>
      </c>
      <c r="B939" s="65" t="str">
        <f t="shared" si="180"/>
        <v/>
      </c>
      <c r="C939" s="103">
        <v>938</v>
      </c>
      <c r="D939" s="99"/>
      <c r="E939" s="100">
        <f t="shared" si="188"/>
        <v>1</v>
      </c>
      <c r="F939" s="100"/>
      <c r="G939" s="100"/>
      <c r="H939" s="107" t="str">
        <f t="shared" si="183"/>
        <v/>
      </c>
      <c r="I939" s="108" t="str">
        <f>IF(D939="","",VLOOKUP(D939,ENTRANTS!$A$1:$H$1000,2,0))</f>
        <v/>
      </c>
      <c r="J939" s="108" t="str">
        <f>IF(D939="","",VLOOKUP(D939,ENTRANTS!$A$1:$H$1000,3,0))</f>
        <v/>
      </c>
      <c r="K939" s="103" t="str">
        <f>IF(D939="","",LEFT(VLOOKUP(D939,ENTRANTS!$A$1:$H$1000,5,0),1))</f>
        <v/>
      </c>
      <c r="L939" s="103" t="str">
        <f>IF(D939="","",COUNTIF($K$2:K939,K939))</f>
        <v/>
      </c>
      <c r="M939" s="103" t="str">
        <f>IF(D939="","",VLOOKUP(D939,ENTRANTS!$A$1:$H$1000,4,0))</f>
        <v/>
      </c>
      <c r="N939" s="103" t="str">
        <f>IF(D939="","",COUNTIF($M$2:M939,M939))</f>
        <v/>
      </c>
      <c r="O939" s="108" t="str">
        <f>IF(D939="","",VLOOKUP(D939,ENTRANTS!$A$1:$H$1000,6,0))</f>
        <v/>
      </c>
      <c r="P939" s="86" t="str">
        <f t="shared" si="184"/>
        <v/>
      </c>
      <c r="Q939" s="31"/>
      <c r="R939" s="3" t="str">
        <f t="shared" si="185"/>
        <v/>
      </c>
      <c r="S939" s="4" t="str">
        <f>IF(D939="","",COUNTIF($R$2:R939,R939))</f>
        <v/>
      </c>
      <c r="T939" s="5" t="str">
        <f t="shared" si="189"/>
        <v/>
      </c>
      <c r="U939" s="35" t="str">
        <f>IF(AND(S939=4,K939="M",NOT(O939="Unattached")),SUMIF(R$2:R939,R939,L$2:L939),"")</f>
        <v/>
      </c>
      <c r="V939" s="5" t="str">
        <f t="shared" si="190"/>
        <v/>
      </c>
      <c r="W939" s="35" t="str">
        <f>IF(AND(S939=3,K939="F",NOT(O939="Unattached")),SUMIF(R$2:R939,R939,L$2:L939),"")</f>
        <v/>
      </c>
      <c r="X939" s="6" t="str">
        <f t="shared" si="181"/>
        <v/>
      </c>
      <c r="Y939" s="6" t="str">
        <f t="shared" si="186"/>
        <v/>
      </c>
      <c r="Z939" s="33" t="str">
        <f t="shared" si="182"/>
        <v xml:space="preserve"> </v>
      </c>
      <c r="AA939" s="33" t="str">
        <f>IF(K939="M",IF(S939&lt;&gt;4,"",VLOOKUP(CONCATENATE(R939," ",(S939-3)),$Z$2:AD939,5,0)),IF(S939&lt;&gt;3,"",VLOOKUP(CONCATENATE(R939," ",(S939-2)),$Z$2:AD939,5,0)))</f>
        <v/>
      </c>
      <c r="AB939" s="33" t="str">
        <f>IF(K939="M",IF(S939&lt;&gt;4,"",VLOOKUP(CONCATENATE(R939," ",(S939-2)),$Z$2:AD939,5,0)),IF(S939&lt;&gt;3,"",VLOOKUP(CONCATENATE(R939," ",(S939-1)),$Z$2:AD939,5,0)))</f>
        <v/>
      </c>
      <c r="AC939" s="33" t="str">
        <f>IF(K939="M",IF(S939&lt;&gt;4,"",VLOOKUP(CONCATENATE(R939," ",(S939-1)),$Z$2:AD939,5,0)),IF(S939&lt;&gt;3,"",VLOOKUP(CONCATENATE(R939," ",(S939)),$Z$2:AD939,5,0)))</f>
        <v/>
      </c>
      <c r="AD939" s="33" t="str">
        <f t="shared" si="187"/>
        <v/>
      </c>
    </row>
    <row r="940" spans="1:30" x14ac:dyDescent="0.25">
      <c r="A940" s="65" t="str">
        <f t="shared" si="179"/>
        <v/>
      </c>
      <c r="B940" s="65" t="str">
        <f t="shared" si="180"/>
        <v/>
      </c>
      <c r="C940" s="103">
        <v>939</v>
      </c>
      <c r="D940" s="99"/>
      <c r="E940" s="100">
        <f t="shared" si="188"/>
        <v>1</v>
      </c>
      <c r="F940" s="100"/>
      <c r="G940" s="100"/>
      <c r="H940" s="107" t="str">
        <f t="shared" si="183"/>
        <v/>
      </c>
      <c r="I940" s="108" t="str">
        <f>IF(D940="","",VLOOKUP(D940,ENTRANTS!$A$1:$H$1000,2,0))</f>
        <v/>
      </c>
      <c r="J940" s="108" t="str">
        <f>IF(D940="","",VLOOKUP(D940,ENTRANTS!$A$1:$H$1000,3,0))</f>
        <v/>
      </c>
      <c r="K940" s="103" t="str">
        <f>IF(D940="","",LEFT(VLOOKUP(D940,ENTRANTS!$A$1:$H$1000,5,0),1))</f>
        <v/>
      </c>
      <c r="L940" s="103" t="str">
        <f>IF(D940="","",COUNTIF($K$2:K940,K940))</f>
        <v/>
      </c>
      <c r="M940" s="103" t="str">
        <f>IF(D940="","",VLOOKUP(D940,ENTRANTS!$A$1:$H$1000,4,0))</f>
        <v/>
      </c>
      <c r="N940" s="103" t="str">
        <f>IF(D940="","",COUNTIF($M$2:M940,M940))</f>
        <v/>
      </c>
      <c r="O940" s="108" t="str">
        <f>IF(D940="","",VLOOKUP(D940,ENTRANTS!$A$1:$H$1000,6,0))</f>
        <v/>
      </c>
      <c r="P940" s="86" t="str">
        <f t="shared" si="184"/>
        <v/>
      </c>
      <c r="Q940" s="31"/>
      <c r="R940" s="3" t="str">
        <f t="shared" si="185"/>
        <v/>
      </c>
      <c r="S940" s="4" t="str">
        <f>IF(D940="","",COUNTIF($R$2:R940,R940))</f>
        <v/>
      </c>
      <c r="T940" s="5" t="str">
        <f t="shared" si="189"/>
        <v/>
      </c>
      <c r="U940" s="35" t="str">
        <f>IF(AND(S940=4,K940="M",NOT(O940="Unattached")),SUMIF(R$2:R940,R940,L$2:L940),"")</f>
        <v/>
      </c>
      <c r="V940" s="5" t="str">
        <f t="shared" si="190"/>
        <v/>
      </c>
      <c r="W940" s="35" t="str">
        <f>IF(AND(S940=3,K940="F",NOT(O940="Unattached")),SUMIF(R$2:R940,R940,L$2:L940),"")</f>
        <v/>
      </c>
      <c r="X940" s="6" t="str">
        <f t="shared" si="181"/>
        <v/>
      </c>
      <c r="Y940" s="6" t="str">
        <f t="shared" si="186"/>
        <v/>
      </c>
      <c r="Z940" s="33" t="str">
        <f t="shared" si="182"/>
        <v xml:space="preserve"> </v>
      </c>
      <c r="AA940" s="33" t="str">
        <f>IF(K940="M",IF(S940&lt;&gt;4,"",VLOOKUP(CONCATENATE(R940," ",(S940-3)),$Z$2:AD940,5,0)),IF(S940&lt;&gt;3,"",VLOOKUP(CONCATENATE(R940," ",(S940-2)),$Z$2:AD940,5,0)))</f>
        <v/>
      </c>
      <c r="AB940" s="33" t="str">
        <f>IF(K940="M",IF(S940&lt;&gt;4,"",VLOOKUP(CONCATENATE(R940," ",(S940-2)),$Z$2:AD940,5,0)),IF(S940&lt;&gt;3,"",VLOOKUP(CONCATENATE(R940," ",(S940-1)),$Z$2:AD940,5,0)))</f>
        <v/>
      </c>
      <c r="AC940" s="33" t="str">
        <f>IF(K940="M",IF(S940&lt;&gt;4,"",VLOOKUP(CONCATENATE(R940," ",(S940-1)),$Z$2:AD940,5,0)),IF(S940&lt;&gt;3,"",VLOOKUP(CONCATENATE(R940," ",(S940)),$Z$2:AD940,5,0)))</f>
        <v/>
      </c>
      <c r="AD940" s="33" t="str">
        <f t="shared" si="187"/>
        <v/>
      </c>
    </row>
    <row r="941" spans="1:30" x14ac:dyDescent="0.25">
      <c r="A941" s="65" t="str">
        <f t="shared" si="179"/>
        <v/>
      </c>
      <c r="B941" s="65" t="str">
        <f t="shared" si="180"/>
        <v/>
      </c>
      <c r="C941" s="103">
        <v>940</v>
      </c>
      <c r="D941" s="99"/>
      <c r="E941" s="100">
        <f t="shared" si="188"/>
        <v>1</v>
      </c>
      <c r="F941" s="100"/>
      <c r="G941" s="100"/>
      <c r="H941" s="107" t="str">
        <f t="shared" si="183"/>
        <v/>
      </c>
      <c r="I941" s="108" t="str">
        <f>IF(D941="","",VLOOKUP(D941,ENTRANTS!$A$1:$H$1000,2,0))</f>
        <v/>
      </c>
      <c r="J941" s="108" t="str">
        <f>IF(D941="","",VLOOKUP(D941,ENTRANTS!$A$1:$H$1000,3,0))</f>
        <v/>
      </c>
      <c r="K941" s="103" t="str">
        <f>IF(D941="","",LEFT(VLOOKUP(D941,ENTRANTS!$A$1:$H$1000,5,0),1))</f>
        <v/>
      </c>
      <c r="L941" s="103" t="str">
        <f>IF(D941="","",COUNTIF($K$2:K941,K941))</f>
        <v/>
      </c>
      <c r="M941" s="103" t="str">
        <f>IF(D941="","",VLOOKUP(D941,ENTRANTS!$A$1:$H$1000,4,0))</f>
        <v/>
      </c>
      <c r="N941" s="103" t="str">
        <f>IF(D941="","",COUNTIF($M$2:M941,M941))</f>
        <v/>
      </c>
      <c r="O941" s="108" t="str">
        <f>IF(D941="","",VLOOKUP(D941,ENTRANTS!$A$1:$H$1000,6,0))</f>
        <v/>
      </c>
      <c r="P941" s="86" t="str">
        <f t="shared" si="184"/>
        <v/>
      </c>
      <c r="Q941" s="31"/>
      <c r="R941" s="3" t="str">
        <f t="shared" si="185"/>
        <v/>
      </c>
      <c r="S941" s="4" t="str">
        <f>IF(D941="","",COUNTIF($R$2:R941,R941))</f>
        <v/>
      </c>
      <c r="T941" s="5" t="str">
        <f t="shared" si="189"/>
        <v/>
      </c>
      <c r="U941" s="35" t="str">
        <f>IF(AND(S941=4,K941="M",NOT(O941="Unattached")),SUMIF(R$2:R941,R941,L$2:L941),"")</f>
        <v/>
      </c>
      <c r="V941" s="5" t="str">
        <f t="shared" si="190"/>
        <v/>
      </c>
      <c r="W941" s="35" t="str">
        <f>IF(AND(S941=3,K941="F",NOT(O941="Unattached")),SUMIF(R$2:R941,R941,L$2:L941),"")</f>
        <v/>
      </c>
      <c r="X941" s="6" t="str">
        <f t="shared" si="181"/>
        <v/>
      </c>
      <c r="Y941" s="6" t="str">
        <f t="shared" si="186"/>
        <v/>
      </c>
      <c r="Z941" s="33" t="str">
        <f t="shared" si="182"/>
        <v xml:space="preserve"> </v>
      </c>
      <c r="AA941" s="33" t="str">
        <f>IF(K941="M",IF(S941&lt;&gt;4,"",VLOOKUP(CONCATENATE(R941," ",(S941-3)),$Z$2:AD941,5,0)),IF(S941&lt;&gt;3,"",VLOOKUP(CONCATENATE(R941," ",(S941-2)),$Z$2:AD941,5,0)))</f>
        <v/>
      </c>
      <c r="AB941" s="33" t="str">
        <f>IF(K941="M",IF(S941&lt;&gt;4,"",VLOOKUP(CONCATENATE(R941," ",(S941-2)),$Z$2:AD941,5,0)),IF(S941&lt;&gt;3,"",VLOOKUP(CONCATENATE(R941," ",(S941-1)),$Z$2:AD941,5,0)))</f>
        <v/>
      </c>
      <c r="AC941" s="33" t="str">
        <f>IF(K941="M",IF(S941&lt;&gt;4,"",VLOOKUP(CONCATENATE(R941," ",(S941-1)),$Z$2:AD941,5,0)),IF(S941&lt;&gt;3,"",VLOOKUP(CONCATENATE(R941," ",(S941)),$Z$2:AD941,5,0)))</f>
        <v/>
      </c>
      <c r="AD941" s="33" t="str">
        <f t="shared" si="187"/>
        <v/>
      </c>
    </row>
    <row r="942" spans="1:30" x14ac:dyDescent="0.25">
      <c r="A942" s="65" t="str">
        <f t="shared" si="179"/>
        <v/>
      </c>
      <c r="B942" s="65" t="str">
        <f t="shared" si="180"/>
        <v/>
      </c>
      <c r="C942" s="103">
        <v>941</v>
      </c>
      <c r="D942" s="99"/>
      <c r="E942" s="100">
        <f t="shared" si="188"/>
        <v>1</v>
      </c>
      <c r="F942" s="100"/>
      <c r="G942" s="100"/>
      <c r="H942" s="107" t="str">
        <f t="shared" si="183"/>
        <v/>
      </c>
      <c r="I942" s="108" t="str">
        <f>IF(D942="","",VLOOKUP(D942,ENTRANTS!$A$1:$H$1000,2,0))</f>
        <v/>
      </c>
      <c r="J942" s="108" t="str">
        <f>IF(D942="","",VLOOKUP(D942,ENTRANTS!$A$1:$H$1000,3,0))</f>
        <v/>
      </c>
      <c r="K942" s="103" t="str">
        <f>IF(D942="","",LEFT(VLOOKUP(D942,ENTRANTS!$A$1:$H$1000,5,0),1))</f>
        <v/>
      </c>
      <c r="L942" s="103" t="str">
        <f>IF(D942="","",COUNTIF($K$2:K942,K942))</f>
        <v/>
      </c>
      <c r="M942" s="103" t="str">
        <f>IF(D942="","",VLOOKUP(D942,ENTRANTS!$A$1:$H$1000,4,0))</f>
        <v/>
      </c>
      <c r="N942" s="103" t="str">
        <f>IF(D942="","",COUNTIF($M$2:M942,M942))</f>
        <v/>
      </c>
      <c r="O942" s="108" t="str">
        <f>IF(D942="","",VLOOKUP(D942,ENTRANTS!$A$1:$H$1000,6,0))</f>
        <v/>
      </c>
      <c r="P942" s="86" t="str">
        <f t="shared" si="184"/>
        <v/>
      </c>
      <c r="Q942" s="31"/>
      <c r="R942" s="3" t="str">
        <f t="shared" si="185"/>
        <v/>
      </c>
      <c r="S942" s="4" t="str">
        <f>IF(D942="","",COUNTIF($R$2:R942,R942))</f>
        <v/>
      </c>
      <c r="T942" s="5" t="str">
        <f t="shared" si="189"/>
        <v/>
      </c>
      <c r="U942" s="35" t="str">
        <f>IF(AND(S942=4,K942="M",NOT(O942="Unattached")),SUMIF(R$2:R942,R942,L$2:L942),"")</f>
        <v/>
      </c>
      <c r="V942" s="5" t="str">
        <f t="shared" si="190"/>
        <v/>
      </c>
      <c r="W942" s="35" t="str">
        <f>IF(AND(S942=3,K942="F",NOT(O942="Unattached")),SUMIF(R$2:R942,R942,L$2:L942),"")</f>
        <v/>
      </c>
      <c r="X942" s="6" t="str">
        <f t="shared" si="181"/>
        <v/>
      </c>
      <c r="Y942" s="6" t="str">
        <f t="shared" si="186"/>
        <v/>
      </c>
      <c r="Z942" s="33" t="str">
        <f t="shared" si="182"/>
        <v xml:space="preserve"> </v>
      </c>
      <c r="AA942" s="33" t="str">
        <f>IF(K942="M",IF(S942&lt;&gt;4,"",VLOOKUP(CONCATENATE(R942," ",(S942-3)),$Z$2:AD942,5,0)),IF(S942&lt;&gt;3,"",VLOOKUP(CONCATENATE(R942," ",(S942-2)),$Z$2:AD942,5,0)))</f>
        <v/>
      </c>
      <c r="AB942" s="33" t="str">
        <f>IF(K942="M",IF(S942&lt;&gt;4,"",VLOOKUP(CONCATENATE(R942," ",(S942-2)),$Z$2:AD942,5,0)),IF(S942&lt;&gt;3,"",VLOOKUP(CONCATENATE(R942," ",(S942-1)),$Z$2:AD942,5,0)))</f>
        <v/>
      </c>
      <c r="AC942" s="33" t="str">
        <f>IF(K942="M",IF(S942&lt;&gt;4,"",VLOOKUP(CONCATENATE(R942," ",(S942-1)),$Z$2:AD942,5,0)),IF(S942&lt;&gt;3,"",VLOOKUP(CONCATENATE(R942," ",(S942)),$Z$2:AD942,5,0)))</f>
        <v/>
      </c>
      <c r="AD942" s="33" t="str">
        <f t="shared" si="187"/>
        <v/>
      </c>
    </row>
    <row r="943" spans="1:30" x14ac:dyDescent="0.25">
      <c r="A943" s="65" t="str">
        <f t="shared" si="179"/>
        <v/>
      </c>
      <c r="B943" s="65" t="str">
        <f t="shared" si="180"/>
        <v/>
      </c>
      <c r="C943" s="103">
        <v>942</v>
      </c>
      <c r="D943" s="99"/>
      <c r="E943" s="100">
        <f t="shared" si="188"/>
        <v>1</v>
      </c>
      <c r="F943" s="100"/>
      <c r="G943" s="100"/>
      <c r="H943" s="107" t="str">
        <f t="shared" si="183"/>
        <v/>
      </c>
      <c r="I943" s="108" t="str">
        <f>IF(D943="","",VLOOKUP(D943,ENTRANTS!$A$1:$H$1000,2,0))</f>
        <v/>
      </c>
      <c r="J943" s="108" t="str">
        <f>IF(D943="","",VLOOKUP(D943,ENTRANTS!$A$1:$H$1000,3,0))</f>
        <v/>
      </c>
      <c r="K943" s="103" t="str">
        <f>IF(D943="","",LEFT(VLOOKUP(D943,ENTRANTS!$A$1:$H$1000,5,0),1))</f>
        <v/>
      </c>
      <c r="L943" s="103" t="str">
        <f>IF(D943="","",COUNTIF($K$2:K943,K943))</f>
        <v/>
      </c>
      <c r="M943" s="103" t="str">
        <f>IF(D943="","",VLOOKUP(D943,ENTRANTS!$A$1:$H$1000,4,0))</f>
        <v/>
      </c>
      <c r="N943" s="103" t="str">
        <f>IF(D943="","",COUNTIF($M$2:M943,M943))</f>
        <v/>
      </c>
      <c r="O943" s="108" t="str">
        <f>IF(D943="","",VLOOKUP(D943,ENTRANTS!$A$1:$H$1000,6,0))</f>
        <v/>
      </c>
      <c r="P943" s="86" t="str">
        <f t="shared" si="184"/>
        <v/>
      </c>
      <c r="Q943" s="31"/>
      <c r="R943" s="3" t="str">
        <f t="shared" si="185"/>
        <v/>
      </c>
      <c r="S943" s="4" t="str">
        <f>IF(D943="","",COUNTIF($R$2:R943,R943))</f>
        <v/>
      </c>
      <c r="T943" s="5" t="str">
        <f t="shared" si="189"/>
        <v/>
      </c>
      <c r="U943" s="35" t="str">
        <f>IF(AND(S943=4,K943="M",NOT(O943="Unattached")),SUMIF(R$2:R943,R943,L$2:L943),"")</f>
        <v/>
      </c>
      <c r="V943" s="5" t="str">
        <f t="shared" si="190"/>
        <v/>
      </c>
      <c r="W943" s="35" t="str">
        <f>IF(AND(S943=3,K943="F",NOT(O943="Unattached")),SUMIF(R$2:R943,R943,L$2:L943),"")</f>
        <v/>
      </c>
      <c r="X943" s="6" t="str">
        <f t="shared" si="181"/>
        <v/>
      </c>
      <c r="Y943" s="6" t="str">
        <f t="shared" si="186"/>
        <v/>
      </c>
      <c r="Z943" s="33" t="str">
        <f t="shared" si="182"/>
        <v xml:space="preserve"> </v>
      </c>
      <c r="AA943" s="33" t="str">
        <f>IF(K943="M",IF(S943&lt;&gt;4,"",VLOOKUP(CONCATENATE(R943," ",(S943-3)),$Z$2:AD943,5,0)),IF(S943&lt;&gt;3,"",VLOOKUP(CONCATENATE(R943," ",(S943-2)),$Z$2:AD943,5,0)))</f>
        <v/>
      </c>
      <c r="AB943" s="33" t="str">
        <f>IF(K943="M",IF(S943&lt;&gt;4,"",VLOOKUP(CONCATENATE(R943," ",(S943-2)),$Z$2:AD943,5,0)),IF(S943&lt;&gt;3,"",VLOOKUP(CONCATENATE(R943," ",(S943-1)),$Z$2:AD943,5,0)))</f>
        <v/>
      </c>
      <c r="AC943" s="33" t="str">
        <f>IF(K943="M",IF(S943&lt;&gt;4,"",VLOOKUP(CONCATENATE(R943," ",(S943-1)),$Z$2:AD943,5,0)),IF(S943&lt;&gt;3,"",VLOOKUP(CONCATENATE(R943," ",(S943)),$Z$2:AD943,5,0)))</f>
        <v/>
      </c>
      <c r="AD943" s="33" t="str">
        <f t="shared" si="187"/>
        <v/>
      </c>
    </row>
    <row r="944" spans="1:30" x14ac:dyDescent="0.25">
      <c r="A944" s="65" t="str">
        <f t="shared" si="179"/>
        <v/>
      </c>
      <c r="B944" s="65" t="str">
        <f t="shared" si="180"/>
        <v/>
      </c>
      <c r="C944" s="103">
        <v>943</v>
      </c>
      <c r="D944" s="99"/>
      <c r="E944" s="100">
        <f t="shared" si="188"/>
        <v>1</v>
      </c>
      <c r="F944" s="100"/>
      <c r="G944" s="100"/>
      <c r="H944" s="107" t="str">
        <f t="shared" si="183"/>
        <v/>
      </c>
      <c r="I944" s="108" t="str">
        <f>IF(D944="","",VLOOKUP(D944,ENTRANTS!$A$1:$H$1000,2,0))</f>
        <v/>
      </c>
      <c r="J944" s="108" t="str">
        <f>IF(D944="","",VLOOKUP(D944,ENTRANTS!$A$1:$H$1000,3,0))</f>
        <v/>
      </c>
      <c r="K944" s="103" t="str">
        <f>IF(D944="","",LEFT(VLOOKUP(D944,ENTRANTS!$A$1:$H$1000,5,0),1))</f>
        <v/>
      </c>
      <c r="L944" s="103" t="str">
        <f>IF(D944="","",COUNTIF($K$2:K944,K944))</f>
        <v/>
      </c>
      <c r="M944" s="103" t="str">
        <f>IF(D944="","",VLOOKUP(D944,ENTRANTS!$A$1:$H$1000,4,0))</f>
        <v/>
      </c>
      <c r="N944" s="103" t="str">
        <f>IF(D944="","",COUNTIF($M$2:M944,M944))</f>
        <v/>
      </c>
      <c r="O944" s="108" t="str">
        <f>IF(D944="","",VLOOKUP(D944,ENTRANTS!$A$1:$H$1000,6,0))</f>
        <v/>
      </c>
      <c r="P944" s="86" t="str">
        <f t="shared" si="184"/>
        <v/>
      </c>
      <c r="Q944" s="31"/>
      <c r="R944" s="3" t="str">
        <f t="shared" si="185"/>
        <v/>
      </c>
      <c r="S944" s="4" t="str">
        <f>IF(D944="","",COUNTIF($R$2:R944,R944))</f>
        <v/>
      </c>
      <c r="T944" s="5" t="str">
        <f t="shared" si="189"/>
        <v/>
      </c>
      <c r="U944" s="35" t="str">
        <f>IF(AND(S944=4,K944="M",NOT(O944="Unattached")),SUMIF(R$2:R944,R944,L$2:L944),"")</f>
        <v/>
      </c>
      <c r="V944" s="5" t="str">
        <f t="shared" si="190"/>
        <v/>
      </c>
      <c r="W944" s="35" t="str">
        <f>IF(AND(S944=3,K944="F",NOT(O944="Unattached")),SUMIF(R$2:R944,R944,L$2:L944),"")</f>
        <v/>
      </c>
      <c r="X944" s="6" t="str">
        <f t="shared" si="181"/>
        <v/>
      </c>
      <c r="Y944" s="6" t="str">
        <f t="shared" si="186"/>
        <v/>
      </c>
      <c r="Z944" s="33" t="str">
        <f t="shared" si="182"/>
        <v xml:space="preserve"> </v>
      </c>
      <c r="AA944" s="33" t="str">
        <f>IF(K944="M",IF(S944&lt;&gt;4,"",VLOOKUP(CONCATENATE(R944," ",(S944-3)),$Z$2:AD944,5,0)),IF(S944&lt;&gt;3,"",VLOOKUP(CONCATENATE(R944," ",(S944-2)),$Z$2:AD944,5,0)))</f>
        <v/>
      </c>
      <c r="AB944" s="33" t="str">
        <f>IF(K944="M",IF(S944&lt;&gt;4,"",VLOOKUP(CONCATENATE(R944," ",(S944-2)),$Z$2:AD944,5,0)),IF(S944&lt;&gt;3,"",VLOOKUP(CONCATENATE(R944," ",(S944-1)),$Z$2:AD944,5,0)))</f>
        <v/>
      </c>
      <c r="AC944" s="33" t="str">
        <f>IF(K944="M",IF(S944&lt;&gt;4,"",VLOOKUP(CONCATENATE(R944," ",(S944-1)),$Z$2:AD944,5,0)),IF(S944&lt;&gt;3,"",VLOOKUP(CONCATENATE(R944," ",(S944)),$Z$2:AD944,5,0)))</f>
        <v/>
      </c>
      <c r="AD944" s="33" t="str">
        <f t="shared" si="187"/>
        <v/>
      </c>
    </row>
    <row r="945" spans="1:30" x14ac:dyDescent="0.25">
      <c r="A945" s="65" t="str">
        <f t="shared" si="179"/>
        <v/>
      </c>
      <c r="B945" s="65" t="str">
        <f t="shared" si="180"/>
        <v/>
      </c>
      <c r="C945" s="103">
        <v>944</v>
      </c>
      <c r="D945" s="99"/>
      <c r="E945" s="100">
        <f t="shared" si="188"/>
        <v>1</v>
      </c>
      <c r="F945" s="100"/>
      <c r="G945" s="100"/>
      <c r="H945" s="107" t="str">
        <f t="shared" si="183"/>
        <v/>
      </c>
      <c r="I945" s="108" t="str">
        <f>IF(D945="","",VLOOKUP(D945,ENTRANTS!$A$1:$H$1000,2,0))</f>
        <v/>
      </c>
      <c r="J945" s="108" t="str">
        <f>IF(D945="","",VLOOKUP(D945,ENTRANTS!$A$1:$H$1000,3,0))</f>
        <v/>
      </c>
      <c r="K945" s="103" t="str">
        <f>IF(D945="","",LEFT(VLOOKUP(D945,ENTRANTS!$A$1:$H$1000,5,0),1))</f>
        <v/>
      </c>
      <c r="L945" s="103" t="str">
        <f>IF(D945="","",COUNTIF($K$2:K945,K945))</f>
        <v/>
      </c>
      <c r="M945" s="103" t="str">
        <f>IF(D945="","",VLOOKUP(D945,ENTRANTS!$A$1:$H$1000,4,0))</f>
        <v/>
      </c>
      <c r="N945" s="103" t="str">
        <f>IF(D945="","",COUNTIF($M$2:M945,M945))</f>
        <v/>
      </c>
      <c r="O945" s="108" t="str">
        <f>IF(D945="","",VLOOKUP(D945,ENTRANTS!$A$1:$H$1000,6,0))</f>
        <v/>
      </c>
      <c r="P945" s="86" t="str">
        <f t="shared" si="184"/>
        <v/>
      </c>
      <c r="Q945" s="31"/>
      <c r="R945" s="3" t="str">
        <f t="shared" si="185"/>
        <v/>
      </c>
      <c r="S945" s="4" t="str">
        <f>IF(D945="","",COUNTIF($R$2:R945,R945))</f>
        <v/>
      </c>
      <c r="T945" s="5" t="str">
        <f t="shared" si="189"/>
        <v/>
      </c>
      <c r="U945" s="35" t="str">
        <f>IF(AND(S945=4,K945="M",NOT(O945="Unattached")),SUMIF(R$2:R945,R945,L$2:L945),"")</f>
        <v/>
      </c>
      <c r="V945" s="5" t="str">
        <f t="shared" si="190"/>
        <v/>
      </c>
      <c r="W945" s="35" t="str">
        <f>IF(AND(S945=3,K945="F",NOT(O945="Unattached")),SUMIF(R$2:R945,R945,L$2:L945),"")</f>
        <v/>
      </c>
      <c r="X945" s="6" t="str">
        <f t="shared" si="181"/>
        <v/>
      </c>
      <c r="Y945" s="6" t="str">
        <f t="shared" si="186"/>
        <v/>
      </c>
      <c r="Z945" s="33" t="str">
        <f t="shared" si="182"/>
        <v xml:space="preserve"> </v>
      </c>
      <c r="AA945" s="33" t="str">
        <f>IF(K945="M",IF(S945&lt;&gt;4,"",VLOOKUP(CONCATENATE(R945," ",(S945-3)),$Z$2:AD945,5,0)),IF(S945&lt;&gt;3,"",VLOOKUP(CONCATENATE(R945," ",(S945-2)),$Z$2:AD945,5,0)))</f>
        <v/>
      </c>
      <c r="AB945" s="33" t="str">
        <f>IF(K945="M",IF(S945&lt;&gt;4,"",VLOOKUP(CONCATENATE(R945," ",(S945-2)),$Z$2:AD945,5,0)),IF(S945&lt;&gt;3,"",VLOOKUP(CONCATENATE(R945," ",(S945-1)),$Z$2:AD945,5,0)))</f>
        <v/>
      </c>
      <c r="AC945" s="33" t="str">
        <f>IF(K945="M",IF(S945&lt;&gt;4,"",VLOOKUP(CONCATENATE(R945," ",(S945-1)),$Z$2:AD945,5,0)),IF(S945&lt;&gt;3,"",VLOOKUP(CONCATENATE(R945," ",(S945)),$Z$2:AD945,5,0)))</f>
        <v/>
      </c>
      <c r="AD945" s="33" t="str">
        <f t="shared" si="187"/>
        <v/>
      </c>
    </row>
    <row r="946" spans="1:30" x14ac:dyDescent="0.25">
      <c r="A946" s="65" t="str">
        <f t="shared" si="179"/>
        <v/>
      </c>
      <c r="B946" s="65" t="str">
        <f t="shared" si="180"/>
        <v/>
      </c>
      <c r="C946" s="103">
        <v>945</v>
      </c>
      <c r="D946" s="99"/>
      <c r="E946" s="100">
        <f t="shared" si="188"/>
        <v>1</v>
      </c>
      <c r="F946" s="100"/>
      <c r="G946" s="100"/>
      <c r="H946" s="107" t="str">
        <f t="shared" si="183"/>
        <v/>
      </c>
      <c r="I946" s="108" t="str">
        <f>IF(D946="","",VLOOKUP(D946,ENTRANTS!$A$1:$H$1000,2,0))</f>
        <v/>
      </c>
      <c r="J946" s="108" t="str">
        <f>IF(D946="","",VLOOKUP(D946,ENTRANTS!$A$1:$H$1000,3,0))</f>
        <v/>
      </c>
      <c r="K946" s="103" t="str">
        <f>IF(D946="","",LEFT(VLOOKUP(D946,ENTRANTS!$A$1:$H$1000,5,0),1))</f>
        <v/>
      </c>
      <c r="L946" s="103" t="str">
        <f>IF(D946="","",COUNTIF($K$2:K946,K946))</f>
        <v/>
      </c>
      <c r="M946" s="103" t="str">
        <f>IF(D946="","",VLOOKUP(D946,ENTRANTS!$A$1:$H$1000,4,0))</f>
        <v/>
      </c>
      <c r="N946" s="103" t="str">
        <f>IF(D946="","",COUNTIF($M$2:M946,M946))</f>
        <v/>
      </c>
      <c r="O946" s="108" t="str">
        <f>IF(D946="","",VLOOKUP(D946,ENTRANTS!$A$1:$H$1000,6,0))</f>
        <v/>
      </c>
      <c r="P946" s="86" t="str">
        <f t="shared" si="184"/>
        <v/>
      </c>
      <c r="Q946" s="31"/>
      <c r="R946" s="3" t="str">
        <f t="shared" si="185"/>
        <v/>
      </c>
      <c r="S946" s="4" t="str">
        <f>IF(D946="","",COUNTIF($R$2:R946,R946))</f>
        <v/>
      </c>
      <c r="T946" s="5" t="str">
        <f t="shared" si="189"/>
        <v/>
      </c>
      <c r="U946" s="35" t="str">
        <f>IF(AND(S946=4,K946="M",NOT(O946="Unattached")),SUMIF(R$2:R946,R946,L$2:L946),"")</f>
        <v/>
      </c>
      <c r="V946" s="5" t="str">
        <f t="shared" si="190"/>
        <v/>
      </c>
      <c r="W946" s="35" t="str">
        <f>IF(AND(S946=3,K946="F",NOT(O946="Unattached")),SUMIF(R$2:R946,R946,L$2:L946),"")</f>
        <v/>
      </c>
      <c r="X946" s="6" t="str">
        <f t="shared" si="181"/>
        <v/>
      </c>
      <c r="Y946" s="6" t="str">
        <f t="shared" si="186"/>
        <v/>
      </c>
      <c r="Z946" s="33" t="str">
        <f t="shared" si="182"/>
        <v xml:space="preserve"> </v>
      </c>
      <c r="AA946" s="33" t="str">
        <f>IF(K946="M",IF(S946&lt;&gt;4,"",VLOOKUP(CONCATENATE(R946," ",(S946-3)),$Z$2:AD946,5,0)),IF(S946&lt;&gt;3,"",VLOOKUP(CONCATENATE(R946," ",(S946-2)),$Z$2:AD946,5,0)))</f>
        <v/>
      </c>
      <c r="AB946" s="33" t="str">
        <f>IF(K946="M",IF(S946&lt;&gt;4,"",VLOOKUP(CONCATENATE(R946," ",(S946-2)),$Z$2:AD946,5,0)),IF(S946&lt;&gt;3,"",VLOOKUP(CONCATENATE(R946," ",(S946-1)),$Z$2:AD946,5,0)))</f>
        <v/>
      </c>
      <c r="AC946" s="33" t="str">
        <f>IF(K946="M",IF(S946&lt;&gt;4,"",VLOOKUP(CONCATENATE(R946," ",(S946-1)),$Z$2:AD946,5,0)),IF(S946&lt;&gt;3,"",VLOOKUP(CONCATENATE(R946," ",(S946)),$Z$2:AD946,5,0)))</f>
        <v/>
      </c>
      <c r="AD946" s="33" t="str">
        <f t="shared" si="187"/>
        <v/>
      </c>
    </row>
    <row r="947" spans="1:30" x14ac:dyDescent="0.25">
      <c r="A947" s="65" t="str">
        <f t="shared" si="179"/>
        <v/>
      </c>
      <c r="B947" s="65" t="str">
        <f t="shared" si="180"/>
        <v/>
      </c>
      <c r="C947" s="103">
        <v>946</v>
      </c>
      <c r="D947" s="99"/>
      <c r="E947" s="100">
        <f t="shared" si="188"/>
        <v>1</v>
      </c>
      <c r="F947" s="100"/>
      <c r="G947" s="100"/>
      <c r="H947" s="107" t="str">
        <f t="shared" si="183"/>
        <v/>
      </c>
      <c r="I947" s="108" t="str">
        <f>IF(D947="","",VLOOKUP(D947,ENTRANTS!$A$1:$H$1000,2,0))</f>
        <v/>
      </c>
      <c r="J947" s="108" t="str">
        <f>IF(D947="","",VLOOKUP(D947,ENTRANTS!$A$1:$H$1000,3,0))</f>
        <v/>
      </c>
      <c r="K947" s="103" t="str">
        <f>IF(D947="","",LEFT(VLOOKUP(D947,ENTRANTS!$A$1:$H$1000,5,0),1))</f>
        <v/>
      </c>
      <c r="L947" s="103" t="str">
        <f>IF(D947="","",COUNTIF($K$2:K947,K947))</f>
        <v/>
      </c>
      <c r="M947" s="103" t="str">
        <f>IF(D947="","",VLOOKUP(D947,ENTRANTS!$A$1:$H$1000,4,0))</f>
        <v/>
      </c>
      <c r="N947" s="103" t="str">
        <f>IF(D947="","",COUNTIF($M$2:M947,M947))</f>
        <v/>
      </c>
      <c r="O947" s="108" t="str">
        <f>IF(D947="","",VLOOKUP(D947,ENTRANTS!$A$1:$H$1000,6,0))</f>
        <v/>
      </c>
      <c r="P947" s="86" t="str">
        <f t="shared" si="184"/>
        <v/>
      </c>
      <c r="Q947" s="31"/>
      <c r="R947" s="3" t="str">
        <f t="shared" si="185"/>
        <v/>
      </c>
      <c r="S947" s="4" t="str">
        <f>IF(D947="","",COUNTIF($R$2:R947,R947))</f>
        <v/>
      </c>
      <c r="T947" s="5" t="str">
        <f t="shared" si="189"/>
        <v/>
      </c>
      <c r="U947" s="35" t="str">
        <f>IF(AND(S947=4,K947="M",NOT(O947="Unattached")),SUMIF(R$2:R947,R947,L$2:L947),"")</f>
        <v/>
      </c>
      <c r="V947" s="5" t="str">
        <f t="shared" si="190"/>
        <v/>
      </c>
      <c r="W947" s="35" t="str">
        <f>IF(AND(S947=3,K947="F",NOT(O947="Unattached")),SUMIF(R$2:R947,R947,L$2:L947),"")</f>
        <v/>
      </c>
      <c r="X947" s="6" t="str">
        <f t="shared" si="181"/>
        <v/>
      </c>
      <c r="Y947" s="6" t="str">
        <f t="shared" si="186"/>
        <v/>
      </c>
      <c r="Z947" s="33" t="str">
        <f t="shared" si="182"/>
        <v xml:space="preserve"> </v>
      </c>
      <c r="AA947" s="33" t="str">
        <f>IF(K947="M",IF(S947&lt;&gt;4,"",VLOOKUP(CONCATENATE(R947," ",(S947-3)),$Z$2:AD947,5,0)),IF(S947&lt;&gt;3,"",VLOOKUP(CONCATENATE(R947," ",(S947-2)),$Z$2:AD947,5,0)))</f>
        <v/>
      </c>
      <c r="AB947" s="33" t="str">
        <f>IF(K947="M",IF(S947&lt;&gt;4,"",VLOOKUP(CONCATENATE(R947," ",(S947-2)),$Z$2:AD947,5,0)),IF(S947&lt;&gt;3,"",VLOOKUP(CONCATENATE(R947," ",(S947-1)),$Z$2:AD947,5,0)))</f>
        <v/>
      </c>
      <c r="AC947" s="33" t="str">
        <f>IF(K947="M",IF(S947&lt;&gt;4,"",VLOOKUP(CONCATENATE(R947," ",(S947-1)),$Z$2:AD947,5,0)),IF(S947&lt;&gt;3,"",VLOOKUP(CONCATENATE(R947," ",(S947)),$Z$2:AD947,5,0)))</f>
        <v/>
      </c>
      <c r="AD947" s="33" t="str">
        <f t="shared" si="187"/>
        <v/>
      </c>
    </row>
    <row r="948" spans="1:30" x14ac:dyDescent="0.25">
      <c r="A948" s="65" t="str">
        <f t="shared" si="179"/>
        <v/>
      </c>
      <c r="B948" s="65" t="str">
        <f t="shared" si="180"/>
        <v/>
      </c>
      <c r="C948" s="103">
        <v>947</v>
      </c>
      <c r="D948" s="99"/>
      <c r="E948" s="100">
        <f t="shared" si="188"/>
        <v>1</v>
      </c>
      <c r="F948" s="100"/>
      <c r="G948" s="100"/>
      <c r="H948" s="107" t="str">
        <f t="shared" si="183"/>
        <v/>
      </c>
      <c r="I948" s="108" t="str">
        <f>IF(D948="","",VLOOKUP(D948,ENTRANTS!$A$1:$H$1000,2,0))</f>
        <v/>
      </c>
      <c r="J948" s="108" t="str">
        <f>IF(D948="","",VLOOKUP(D948,ENTRANTS!$A$1:$H$1000,3,0))</f>
        <v/>
      </c>
      <c r="K948" s="103" t="str">
        <f>IF(D948="","",LEFT(VLOOKUP(D948,ENTRANTS!$A$1:$H$1000,5,0),1))</f>
        <v/>
      </c>
      <c r="L948" s="103" t="str">
        <f>IF(D948="","",COUNTIF($K$2:K948,K948))</f>
        <v/>
      </c>
      <c r="M948" s="103" t="str">
        <f>IF(D948="","",VLOOKUP(D948,ENTRANTS!$A$1:$H$1000,4,0))</f>
        <v/>
      </c>
      <c r="N948" s="103" t="str">
        <f>IF(D948="","",COUNTIF($M$2:M948,M948))</f>
        <v/>
      </c>
      <c r="O948" s="108" t="str">
        <f>IF(D948="","",VLOOKUP(D948,ENTRANTS!$A$1:$H$1000,6,0))</f>
        <v/>
      </c>
      <c r="P948" s="86" t="str">
        <f t="shared" si="184"/>
        <v/>
      </c>
      <c r="Q948" s="31"/>
      <c r="R948" s="3" t="str">
        <f t="shared" si="185"/>
        <v/>
      </c>
      <c r="S948" s="4" t="str">
        <f>IF(D948="","",COUNTIF($R$2:R948,R948))</f>
        <v/>
      </c>
      <c r="T948" s="5" t="str">
        <f t="shared" si="189"/>
        <v/>
      </c>
      <c r="U948" s="35" t="str">
        <f>IF(AND(S948=4,K948="M",NOT(O948="Unattached")),SUMIF(R$2:R948,R948,L$2:L948),"")</f>
        <v/>
      </c>
      <c r="V948" s="5" t="str">
        <f t="shared" si="190"/>
        <v/>
      </c>
      <c r="W948" s="35" t="str">
        <f>IF(AND(S948=3,K948="F",NOT(O948="Unattached")),SUMIF(R$2:R948,R948,L$2:L948),"")</f>
        <v/>
      </c>
      <c r="X948" s="6" t="str">
        <f t="shared" si="181"/>
        <v/>
      </c>
      <c r="Y948" s="6" t="str">
        <f t="shared" si="186"/>
        <v/>
      </c>
      <c r="Z948" s="33" t="str">
        <f t="shared" si="182"/>
        <v xml:space="preserve"> </v>
      </c>
      <c r="AA948" s="33" t="str">
        <f>IF(K948="M",IF(S948&lt;&gt;4,"",VLOOKUP(CONCATENATE(R948," ",(S948-3)),$Z$2:AD948,5,0)),IF(S948&lt;&gt;3,"",VLOOKUP(CONCATENATE(R948," ",(S948-2)),$Z$2:AD948,5,0)))</f>
        <v/>
      </c>
      <c r="AB948" s="33" t="str">
        <f>IF(K948="M",IF(S948&lt;&gt;4,"",VLOOKUP(CONCATENATE(R948," ",(S948-2)),$Z$2:AD948,5,0)),IF(S948&lt;&gt;3,"",VLOOKUP(CONCATENATE(R948," ",(S948-1)),$Z$2:AD948,5,0)))</f>
        <v/>
      </c>
      <c r="AC948" s="33" t="str">
        <f>IF(K948="M",IF(S948&lt;&gt;4,"",VLOOKUP(CONCATENATE(R948," ",(S948-1)),$Z$2:AD948,5,0)),IF(S948&lt;&gt;3,"",VLOOKUP(CONCATENATE(R948," ",(S948)),$Z$2:AD948,5,0)))</f>
        <v/>
      </c>
      <c r="AD948" s="33" t="str">
        <f t="shared" si="187"/>
        <v/>
      </c>
    </row>
    <row r="949" spans="1:30" x14ac:dyDescent="0.25">
      <c r="A949" s="65" t="str">
        <f t="shared" si="179"/>
        <v/>
      </c>
      <c r="B949" s="65" t="str">
        <f t="shared" si="180"/>
        <v/>
      </c>
      <c r="C949" s="103">
        <v>948</v>
      </c>
      <c r="D949" s="99"/>
      <c r="E949" s="100">
        <f t="shared" si="188"/>
        <v>1</v>
      </c>
      <c r="F949" s="100"/>
      <c r="G949" s="100"/>
      <c r="H949" s="107" t="str">
        <f t="shared" si="183"/>
        <v/>
      </c>
      <c r="I949" s="108" t="str">
        <f>IF(D949="","",VLOOKUP(D949,ENTRANTS!$A$1:$H$1000,2,0))</f>
        <v/>
      </c>
      <c r="J949" s="108" t="str">
        <f>IF(D949="","",VLOOKUP(D949,ENTRANTS!$A$1:$H$1000,3,0))</f>
        <v/>
      </c>
      <c r="K949" s="103" t="str">
        <f>IF(D949="","",LEFT(VLOOKUP(D949,ENTRANTS!$A$1:$H$1000,5,0),1))</f>
        <v/>
      </c>
      <c r="L949" s="103" t="str">
        <f>IF(D949="","",COUNTIF($K$2:K949,K949))</f>
        <v/>
      </c>
      <c r="M949" s="103" t="str">
        <f>IF(D949="","",VLOOKUP(D949,ENTRANTS!$A$1:$H$1000,4,0))</f>
        <v/>
      </c>
      <c r="N949" s="103" t="str">
        <f>IF(D949="","",COUNTIF($M$2:M949,M949))</f>
        <v/>
      </c>
      <c r="O949" s="108" t="str">
        <f>IF(D949="","",VLOOKUP(D949,ENTRANTS!$A$1:$H$1000,6,0))</f>
        <v/>
      </c>
      <c r="P949" s="86" t="str">
        <f t="shared" si="184"/>
        <v/>
      </c>
      <c r="Q949" s="31"/>
      <c r="R949" s="3" t="str">
        <f t="shared" si="185"/>
        <v/>
      </c>
      <c r="S949" s="4" t="str">
        <f>IF(D949="","",COUNTIF($R$2:R949,R949))</f>
        <v/>
      </c>
      <c r="T949" s="5" t="str">
        <f t="shared" si="189"/>
        <v/>
      </c>
      <c r="U949" s="35" t="str">
        <f>IF(AND(S949=4,K949="M",NOT(O949="Unattached")),SUMIF(R$2:R949,R949,L$2:L949),"")</f>
        <v/>
      </c>
      <c r="V949" s="5" t="str">
        <f t="shared" si="190"/>
        <v/>
      </c>
      <c r="W949" s="35" t="str">
        <f>IF(AND(S949=3,K949="F",NOT(O949="Unattached")),SUMIF(R$2:R949,R949,L$2:L949),"")</f>
        <v/>
      </c>
      <c r="X949" s="6" t="str">
        <f t="shared" si="181"/>
        <v/>
      </c>
      <c r="Y949" s="6" t="str">
        <f t="shared" si="186"/>
        <v/>
      </c>
      <c r="Z949" s="33" t="str">
        <f t="shared" si="182"/>
        <v xml:space="preserve"> </v>
      </c>
      <c r="AA949" s="33" t="str">
        <f>IF(K949="M",IF(S949&lt;&gt;4,"",VLOOKUP(CONCATENATE(R949," ",(S949-3)),$Z$2:AD949,5,0)),IF(S949&lt;&gt;3,"",VLOOKUP(CONCATENATE(R949," ",(S949-2)),$Z$2:AD949,5,0)))</f>
        <v/>
      </c>
      <c r="AB949" s="33" t="str">
        <f>IF(K949="M",IF(S949&lt;&gt;4,"",VLOOKUP(CONCATENATE(R949," ",(S949-2)),$Z$2:AD949,5,0)),IF(S949&lt;&gt;3,"",VLOOKUP(CONCATENATE(R949," ",(S949-1)),$Z$2:AD949,5,0)))</f>
        <v/>
      </c>
      <c r="AC949" s="33" t="str">
        <f>IF(K949="M",IF(S949&lt;&gt;4,"",VLOOKUP(CONCATENATE(R949," ",(S949-1)),$Z$2:AD949,5,0)),IF(S949&lt;&gt;3,"",VLOOKUP(CONCATENATE(R949," ",(S949)),$Z$2:AD949,5,0)))</f>
        <v/>
      </c>
      <c r="AD949" s="33" t="str">
        <f t="shared" si="187"/>
        <v/>
      </c>
    </row>
    <row r="950" spans="1:30" x14ac:dyDescent="0.25">
      <c r="A950" s="65" t="str">
        <f t="shared" si="179"/>
        <v/>
      </c>
      <c r="B950" s="65" t="str">
        <f t="shared" si="180"/>
        <v/>
      </c>
      <c r="C950" s="103">
        <v>949</v>
      </c>
      <c r="D950" s="99"/>
      <c r="E950" s="100">
        <f t="shared" si="188"/>
        <v>1</v>
      </c>
      <c r="F950" s="100"/>
      <c r="G950" s="100"/>
      <c r="H950" s="107" t="str">
        <f t="shared" si="183"/>
        <v/>
      </c>
      <c r="I950" s="108" t="str">
        <f>IF(D950="","",VLOOKUP(D950,ENTRANTS!$A$1:$H$1000,2,0))</f>
        <v/>
      </c>
      <c r="J950" s="108" t="str">
        <f>IF(D950="","",VLOOKUP(D950,ENTRANTS!$A$1:$H$1000,3,0))</f>
        <v/>
      </c>
      <c r="K950" s="103" t="str">
        <f>IF(D950="","",LEFT(VLOOKUP(D950,ENTRANTS!$A$1:$H$1000,5,0),1))</f>
        <v/>
      </c>
      <c r="L950" s="103" t="str">
        <f>IF(D950="","",COUNTIF($K$2:K950,K950))</f>
        <v/>
      </c>
      <c r="M950" s="103" t="str">
        <f>IF(D950="","",VLOOKUP(D950,ENTRANTS!$A$1:$H$1000,4,0))</f>
        <v/>
      </c>
      <c r="N950" s="103" t="str">
        <f>IF(D950="","",COUNTIF($M$2:M950,M950))</f>
        <v/>
      </c>
      <c r="O950" s="108" t="str">
        <f>IF(D950="","",VLOOKUP(D950,ENTRANTS!$A$1:$H$1000,6,0))</f>
        <v/>
      </c>
      <c r="P950" s="86" t="str">
        <f t="shared" si="184"/>
        <v/>
      </c>
      <c r="Q950" s="31"/>
      <c r="R950" s="3" t="str">
        <f t="shared" si="185"/>
        <v/>
      </c>
      <c r="S950" s="4" t="str">
        <f>IF(D950="","",COUNTIF($R$2:R950,R950))</f>
        <v/>
      </c>
      <c r="T950" s="5" t="str">
        <f t="shared" si="189"/>
        <v/>
      </c>
      <c r="U950" s="35" t="str">
        <f>IF(AND(S950=4,K950="M",NOT(O950="Unattached")),SUMIF(R$2:R950,R950,L$2:L950),"")</f>
        <v/>
      </c>
      <c r="V950" s="5" t="str">
        <f t="shared" si="190"/>
        <v/>
      </c>
      <c r="W950" s="35" t="str">
        <f>IF(AND(S950=3,K950="F",NOT(O950="Unattached")),SUMIF(R$2:R950,R950,L$2:L950),"")</f>
        <v/>
      </c>
      <c r="X950" s="6" t="str">
        <f t="shared" si="181"/>
        <v/>
      </c>
      <c r="Y950" s="6" t="str">
        <f t="shared" si="186"/>
        <v/>
      </c>
      <c r="Z950" s="33" t="str">
        <f t="shared" si="182"/>
        <v xml:space="preserve"> </v>
      </c>
      <c r="AA950" s="33" t="str">
        <f>IF(K950="M",IF(S950&lt;&gt;4,"",VLOOKUP(CONCATENATE(R950," ",(S950-3)),$Z$2:AD950,5,0)),IF(S950&lt;&gt;3,"",VLOOKUP(CONCATENATE(R950," ",(S950-2)),$Z$2:AD950,5,0)))</f>
        <v/>
      </c>
      <c r="AB950" s="33" t="str">
        <f>IF(K950="M",IF(S950&lt;&gt;4,"",VLOOKUP(CONCATENATE(R950," ",(S950-2)),$Z$2:AD950,5,0)),IF(S950&lt;&gt;3,"",VLOOKUP(CONCATENATE(R950," ",(S950-1)),$Z$2:AD950,5,0)))</f>
        <v/>
      </c>
      <c r="AC950" s="33" t="str">
        <f>IF(K950="M",IF(S950&lt;&gt;4,"",VLOOKUP(CONCATENATE(R950," ",(S950-1)),$Z$2:AD950,5,0)),IF(S950&lt;&gt;3,"",VLOOKUP(CONCATENATE(R950," ",(S950)),$Z$2:AD950,5,0)))</f>
        <v/>
      </c>
      <c r="AD950" s="33" t="str">
        <f t="shared" si="187"/>
        <v/>
      </c>
    </row>
    <row r="951" spans="1:30" x14ac:dyDescent="0.25">
      <c r="A951" s="65" t="str">
        <f t="shared" si="179"/>
        <v/>
      </c>
      <c r="B951" s="65" t="str">
        <f t="shared" si="180"/>
        <v/>
      </c>
      <c r="C951" s="103">
        <v>950</v>
      </c>
      <c r="D951" s="99"/>
      <c r="E951" s="100">
        <f t="shared" si="188"/>
        <v>1</v>
      </c>
      <c r="F951" s="100"/>
      <c r="G951" s="100"/>
      <c r="H951" s="107" t="str">
        <f t="shared" si="183"/>
        <v/>
      </c>
      <c r="I951" s="108" t="str">
        <f>IF(D951="","",VLOOKUP(D951,ENTRANTS!$A$1:$H$1000,2,0))</f>
        <v/>
      </c>
      <c r="J951" s="108" t="str">
        <f>IF(D951="","",VLOOKUP(D951,ENTRANTS!$A$1:$H$1000,3,0))</f>
        <v/>
      </c>
      <c r="K951" s="103" t="str">
        <f>IF(D951="","",LEFT(VLOOKUP(D951,ENTRANTS!$A$1:$H$1000,5,0),1))</f>
        <v/>
      </c>
      <c r="L951" s="103" t="str">
        <f>IF(D951="","",COUNTIF($K$2:K951,K951))</f>
        <v/>
      </c>
      <c r="M951" s="103" t="str">
        <f>IF(D951="","",VLOOKUP(D951,ENTRANTS!$A$1:$H$1000,4,0))</f>
        <v/>
      </c>
      <c r="N951" s="103" t="str">
        <f>IF(D951="","",COUNTIF($M$2:M951,M951))</f>
        <v/>
      </c>
      <c r="O951" s="108" t="str">
        <f>IF(D951="","",VLOOKUP(D951,ENTRANTS!$A$1:$H$1000,6,0))</f>
        <v/>
      </c>
      <c r="P951" s="86" t="str">
        <f t="shared" si="184"/>
        <v/>
      </c>
      <c r="Q951" s="31"/>
      <c r="R951" s="3" t="str">
        <f t="shared" si="185"/>
        <v/>
      </c>
      <c r="S951" s="4" t="str">
        <f>IF(D951="","",COUNTIF($R$2:R951,R951))</f>
        <v/>
      </c>
      <c r="T951" s="5" t="str">
        <f t="shared" si="189"/>
        <v/>
      </c>
      <c r="U951" s="35" t="str">
        <f>IF(AND(S951=4,K951="M",NOT(O951="Unattached")),SUMIF(R$2:R951,R951,L$2:L951),"")</f>
        <v/>
      </c>
      <c r="V951" s="5" t="str">
        <f t="shared" si="190"/>
        <v/>
      </c>
      <c r="W951" s="35" t="str">
        <f>IF(AND(S951=3,K951="F",NOT(O951="Unattached")),SUMIF(R$2:R951,R951,L$2:L951),"")</f>
        <v/>
      </c>
      <c r="X951" s="6" t="str">
        <f t="shared" si="181"/>
        <v/>
      </c>
      <c r="Y951" s="6" t="str">
        <f t="shared" si="186"/>
        <v/>
      </c>
      <c r="Z951" s="33" t="str">
        <f t="shared" si="182"/>
        <v xml:space="preserve"> </v>
      </c>
      <c r="AA951" s="33" t="str">
        <f>IF(K951="M",IF(S951&lt;&gt;4,"",VLOOKUP(CONCATENATE(R951," ",(S951-3)),$Z$2:AD951,5,0)),IF(S951&lt;&gt;3,"",VLOOKUP(CONCATENATE(R951," ",(S951-2)),$Z$2:AD951,5,0)))</f>
        <v/>
      </c>
      <c r="AB951" s="33" t="str">
        <f>IF(K951="M",IF(S951&lt;&gt;4,"",VLOOKUP(CONCATENATE(R951," ",(S951-2)),$Z$2:AD951,5,0)),IF(S951&lt;&gt;3,"",VLOOKUP(CONCATENATE(R951," ",(S951-1)),$Z$2:AD951,5,0)))</f>
        <v/>
      </c>
      <c r="AC951" s="33" t="str">
        <f>IF(K951="M",IF(S951&lt;&gt;4,"",VLOOKUP(CONCATENATE(R951," ",(S951-1)),$Z$2:AD951,5,0)),IF(S951&lt;&gt;3,"",VLOOKUP(CONCATENATE(R951," ",(S951)),$Z$2:AD951,5,0)))</f>
        <v/>
      </c>
      <c r="AD951" s="33" t="str">
        <f t="shared" si="187"/>
        <v/>
      </c>
    </row>
    <row r="952" spans="1:30" x14ac:dyDescent="0.25">
      <c r="A952" s="65" t="str">
        <f t="shared" si="179"/>
        <v/>
      </c>
      <c r="B952" s="65" t="str">
        <f t="shared" si="180"/>
        <v/>
      </c>
      <c r="C952" s="103">
        <v>951</v>
      </c>
      <c r="D952" s="99"/>
      <c r="E952" s="100">
        <f t="shared" si="188"/>
        <v>1</v>
      </c>
      <c r="F952" s="100"/>
      <c r="G952" s="100"/>
      <c r="H952" s="107" t="str">
        <f t="shared" si="183"/>
        <v/>
      </c>
      <c r="I952" s="108" t="str">
        <f>IF(D952="","",VLOOKUP(D952,ENTRANTS!$A$1:$H$1000,2,0))</f>
        <v/>
      </c>
      <c r="J952" s="108" t="str">
        <f>IF(D952="","",VLOOKUP(D952,ENTRANTS!$A$1:$H$1000,3,0))</f>
        <v/>
      </c>
      <c r="K952" s="103" t="str">
        <f>IF(D952="","",LEFT(VLOOKUP(D952,ENTRANTS!$A$1:$H$1000,5,0),1))</f>
        <v/>
      </c>
      <c r="L952" s="103" t="str">
        <f>IF(D952="","",COUNTIF($K$2:K952,K952))</f>
        <v/>
      </c>
      <c r="M952" s="103" t="str">
        <f>IF(D952="","",VLOOKUP(D952,ENTRANTS!$A$1:$H$1000,4,0))</f>
        <v/>
      </c>
      <c r="N952" s="103" t="str">
        <f>IF(D952="","",COUNTIF($M$2:M952,M952))</f>
        <v/>
      </c>
      <c r="O952" s="108" t="str">
        <f>IF(D952="","",VLOOKUP(D952,ENTRANTS!$A$1:$H$1000,6,0))</f>
        <v/>
      </c>
      <c r="P952" s="86" t="str">
        <f t="shared" si="184"/>
        <v/>
      </c>
      <c r="Q952" s="31"/>
      <c r="R952" s="3" t="str">
        <f t="shared" si="185"/>
        <v/>
      </c>
      <c r="S952" s="4" t="str">
        <f>IF(D952="","",COUNTIF($R$2:R952,R952))</f>
        <v/>
      </c>
      <c r="T952" s="5" t="str">
        <f t="shared" si="189"/>
        <v/>
      </c>
      <c r="U952" s="35" t="str">
        <f>IF(AND(S952=4,K952="M",NOT(O952="Unattached")),SUMIF(R$2:R952,R952,L$2:L952),"")</f>
        <v/>
      </c>
      <c r="V952" s="5" t="str">
        <f t="shared" si="190"/>
        <v/>
      </c>
      <c r="W952" s="35" t="str">
        <f>IF(AND(S952=3,K952="F",NOT(O952="Unattached")),SUMIF(R$2:R952,R952,L$2:L952),"")</f>
        <v/>
      </c>
      <c r="X952" s="6" t="str">
        <f t="shared" si="181"/>
        <v/>
      </c>
      <c r="Y952" s="6" t="str">
        <f t="shared" si="186"/>
        <v/>
      </c>
      <c r="Z952" s="33" t="str">
        <f t="shared" si="182"/>
        <v xml:space="preserve"> </v>
      </c>
      <c r="AA952" s="33" t="str">
        <f>IF(K952="M",IF(S952&lt;&gt;4,"",VLOOKUP(CONCATENATE(R952," ",(S952-3)),$Z$2:AD952,5,0)),IF(S952&lt;&gt;3,"",VLOOKUP(CONCATENATE(R952," ",(S952-2)),$Z$2:AD952,5,0)))</f>
        <v/>
      </c>
      <c r="AB952" s="33" t="str">
        <f>IF(K952="M",IF(S952&lt;&gt;4,"",VLOOKUP(CONCATENATE(R952," ",(S952-2)),$Z$2:AD952,5,0)),IF(S952&lt;&gt;3,"",VLOOKUP(CONCATENATE(R952," ",(S952-1)),$Z$2:AD952,5,0)))</f>
        <v/>
      </c>
      <c r="AC952" s="33" t="str">
        <f>IF(K952="M",IF(S952&lt;&gt;4,"",VLOOKUP(CONCATENATE(R952," ",(S952-1)),$Z$2:AD952,5,0)),IF(S952&lt;&gt;3,"",VLOOKUP(CONCATENATE(R952," ",(S952)),$Z$2:AD952,5,0)))</f>
        <v/>
      </c>
      <c r="AD952" s="33" t="str">
        <f t="shared" si="187"/>
        <v/>
      </c>
    </row>
    <row r="953" spans="1:30" x14ac:dyDescent="0.25">
      <c r="A953" s="65" t="str">
        <f t="shared" si="179"/>
        <v/>
      </c>
      <c r="B953" s="65" t="str">
        <f t="shared" si="180"/>
        <v/>
      </c>
      <c r="C953" s="103">
        <v>952</v>
      </c>
      <c r="D953" s="99"/>
      <c r="E953" s="100">
        <f t="shared" si="188"/>
        <v>1</v>
      </c>
      <c r="F953" s="100"/>
      <c r="G953" s="100"/>
      <c r="H953" s="107" t="str">
        <f t="shared" si="183"/>
        <v/>
      </c>
      <c r="I953" s="108" t="str">
        <f>IF(D953="","",VLOOKUP(D953,ENTRANTS!$A$1:$H$1000,2,0))</f>
        <v/>
      </c>
      <c r="J953" s="108" t="str">
        <f>IF(D953="","",VLOOKUP(D953,ENTRANTS!$A$1:$H$1000,3,0))</f>
        <v/>
      </c>
      <c r="K953" s="103" t="str">
        <f>IF(D953="","",LEFT(VLOOKUP(D953,ENTRANTS!$A$1:$H$1000,5,0),1))</f>
        <v/>
      </c>
      <c r="L953" s="103" t="str">
        <f>IF(D953="","",COUNTIF($K$2:K953,K953))</f>
        <v/>
      </c>
      <c r="M953" s="103" t="str">
        <f>IF(D953="","",VLOOKUP(D953,ENTRANTS!$A$1:$H$1000,4,0))</f>
        <v/>
      </c>
      <c r="N953" s="103" t="str">
        <f>IF(D953="","",COUNTIF($M$2:M953,M953))</f>
        <v/>
      </c>
      <c r="O953" s="108" t="str">
        <f>IF(D953="","",VLOOKUP(D953,ENTRANTS!$A$1:$H$1000,6,0))</f>
        <v/>
      </c>
      <c r="P953" s="86" t="str">
        <f t="shared" si="184"/>
        <v/>
      </c>
      <c r="Q953" s="31"/>
      <c r="R953" s="3" t="str">
        <f t="shared" si="185"/>
        <v/>
      </c>
      <c r="S953" s="4" t="str">
        <f>IF(D953="","",COUNTIF($R$2:R953,R953))</f>
        <v/>
      </c>
      <c r="T953" s="5" t="str">
        <f t="shared" si="189"/>
        <v/>
      </c>
      <c r="U953" s="35" t="str">
        <f>IF(AND(S953=4,K953="M",NOT(O953="Unattached")),SUMIF(R$2:R953,R953,L$2:L953),"")</f>
        <v/>
      </c>
      <c r="V953" s="5" t="str">
        <f t="shared" si="190"/>
        <v/>
      </c>
      <c r="W953" s="35" t="str">
        <f>IF(AND(S953=3,K953="F",NOT(O953="Unattached")),SUMIF(R$2:R953,R953,L$2:L953),"")</f>
        <v/>
      </c>
      <c r="X953" s="6" t="str">
        <f t="shared" si="181"/>
        <v/>
      </c>
      <c r="Y953" s="6" t="str">
        <f t="shared" si="186"/>
        <v/>
      </c>
      <c r="Z953" s="33" t="str">
        <f t="shared" si="182"/>
        <v xml:space="preserve"> </v>
      </c>
      <c r="AA953" s="33" t="str">
        <f>IF(K953="M",IF(S953&lt;&gt;4,"",VLOOKUP(CONCATENATE(R953," ",(S953-3)),$Z$2:AD953,5,0)),IF(S953&lt;&gt;3,"",VLOOKUP(CONCATENATE(R953," ",(S953-2)),$Z$2:AD953,5,0)))</f>
        <v/>
      </c>
      <c r="AB953" s="33" t="str">
        <f>IF(K953="M",IF(S953&lt;&gt;4,"",VLOOKUP(CONCATENATE(R953," ",(S953-2)),$Z$2:AD953,5,0)),IF(S953&lt;&gt;3,"",VLOOKUP(CONCATENATE(R953," ",(S953-1)),$Z$2:AD953,5,0)))</f>
        <v/>
      </c>
      <c r="AC953" s="33" t="str">
        <f>IF(K953="M",IF(S953&lt;&gt;4,"",VLOOKUP(CONCATENATE(R953," ",(S953-1)),$Z$2:AD953,5,0)),IF(S953&lt;&gt;3,"",VLOOKUP(CONCATENATE(R953," ",(S953)),$Z$2:AD953,5,0)))</f>
        <v/>
      </c>
      <c r="AD953" s="33" t="str">
        <f t="shared" si="187"/>
        <v/>
      </c>
    </row>
    <row r="954" spans="1:30" x14ac:dyDescent="0.25">
      <c r="A954" s="65" t="str">
        <f t="shared" si="179"/>
        <v/>
      </c>
      <c r="B954" s="65" t="str">
        <f t="shared" si="180"/>
        <v/>
      </c>
      <c r="C954" s="103">
        <v>953</v>
      </c>
      <c r="D954" s="99"/>
      <c r="E954" s="100">
        <f t="shared" si="188"/>
        <v>1</v>
      </c>
      <c r="F954" s="100"/>
      <c r="G954" s="100"/>
      <c r="H954" s="107" t="str">
        <f t="shared" si="183"/>
        <v/>
      </c>
      <c r="I954" s="108" t="str">
        <f>IF(D954="","",VLOOKUP(D954,ENTRANTS!$A$1:$H$1000,2,0))</f>
        <v/>
      </c>
      <c r="J954" s="108" t="str">
        <f>IF(D954="","",VLOOKUP(D954,ENTRANTS!$A$1:$H$1000,3,0))</f>
        <v/>
      </c>
      <c r="K954" s="103" t="str">
        <f>IF(D954="","",LEFT(VLOOKUP(D954,ENTRANTS!$A$1:$H$1000,5,0),1))</f>
        <v/>
      </c>
      <c r="L954" s="103" t="str">
        <f>IF(D954="","",COUNTIF($K$2:K954,K954))</f>
        <v/>
      </c>
      <c r="M954" s="103" t="str">
        <f>IF(D954="","",VLOOKUP(D954,ENTRANTS!$A$1:$H$1000,4,0))</f>
        <v/>
      </c>
      <c r="N954" s="103" t="str">
        <f>IF(D954="","",COUNTIF($M$2:M954,M954))</f>
        <v/>
      </c>
      <c r="O954" s="108" t="str">
        <f>IF(D954="","",VLOOKUP(D954,ENTRANTS!$A$1:$H$1000,6,0))</f>
        <v/>
      </c>
      <c r="P954" s="86" t="str">
        <f t="shared" si="184"/>
        <v/>
      </c>
      <c r="Q954" s="31"/>
      <c r="R954" s="3" t="str">
        <f t="shared" si="185"/>
        <v/>
      </c>
      <c r="S954" s="4" t="str">
        <f>IF(D954="","",COUNTIF($R$2:R954,R954))</f>
        <v/>
      </c>
      <c r="T954" s="5" t="str">
        <f t="shared" si="189"/>
        <v/>
      </c>
      <c r="U954" s="35" t="str">
        <f>IF(AND(S954=4,K954="M",NOT(O954="Unattached")),SUMIF(R$2:R954,R954,L$2:L954),"")</f>
        <v/>
      </c>
      <c r="V954" s="5" t="str">
        <f t="shared" si="190"/>
        <v/>
      </c>
      <c r="W954" s="35" t="str">
        <f>IF(AND(S954=3,K954="F",NOT(O954="Unattached")),SUMIF(R$2:R954,R954,L$2:L954),"")</f>
        <v/>
      </c>
      <c r="X954" s="6" t="str">
        <f t="shared" si="181"/>
        <v/>
      </c>
      <c r="Y954" s="6" t="str">
        <f t="shared" si="186"/>
        <v/>
      </c>
      <c r="Z954" s="33" t="str">
        <f t="shared" si="182"/>
        <v xml:space="preserve"> </v>
      </c>
      <c r="AA954" s="33" t="str">
        <f>IF(K954="M",IF(S954&lt;&gt;4,"",VLOOKUP(CONCATENATE(R954," ",(S954-3)),$Z$2:AD954,5,0)),IF(S954&lt;&gt;3,"",VLOOKUP(CONCATENATE(R954," ",(S954-2)),$Z$2:AD954,5,0)))</f>
        <v/>
      </c>
      <c r="AB954" s="33" t="str">
        <f>IF(K954="M",IF(S954&lt;&gt;4,"",VLOOKUP(CONCATENATE(R954," ",(S954-2)),$Z$2:AD954,5,0)),IF(S954&lt;&gt;3,"",VLOOKUP(CONCATENATE(R954," ",(S954-1)),$Z$2:AD954,5,0)))</f>
        <v/>
      </c>
      <c r="AC954" s="33" t="str">
        <f>IF(K954="M",IF(S954&lt;&gt;4,"",VLOOKUP(CONCATENATE(R954," ",(S954-1)),$Z$2:AD954,5,0)),IF(S954&lt;&gt;3,"",VLOOKUP(CONCATENATE(R954," ",(S954)),$Z$2:AD954,5,0)))</f>
        <v/>
      </c>
      <c r="AD954" s="33" t="str">
        <f t="shared" si="187"/>
        <v/>
      </c>
    </row>
    <row r="955" spans="1:30" x14ac:dyDescent="0.25">
      <c r="A955" s="65" t="str">
        <f t="shared" si="179"/>
        <v/>
      </c>
      <c r="B955" s="65" t="str">
        <f t="shared" si="180"/>
        <v/>
      </c>
      <c r="C955" s="103">
        <v>954</v>
      </c>
      <c r="D955" s="99"/>
      <c r="E955" s="100">
        <f t="shared" si="188"/>
        <v>1</v>
      </c>
      <c r="F955" s="100"/>
      <c r="G955" s="100"/>
      <c r="H955" s="107" t="str">
        <f t="shared" si="183"/>
        <v/>
      </c>
      <c r="I955" s="108" t="str">
        <f>IF(D955="","",VLOOKUP(D955,ENTRANTS!$A$1:$H$1000,2,0))</f>
        <v/>
      </c>
      <c r="J955" s="108" t="str">
        <f>IF(D955="","",VLOOKUP(D955,ENTRANTS!$A$1:$H$1000,3,0))</f>
        <v/>
      </c>
      <c r="K955" s="103" t="str">
        <f>IF(D955="","",LEFT(VLOOKUP(D955,ENTRANTS!$A$1:$H$1000,5,0),1))</f>
        <v/>
      </c>
      <c r="L955" s="103" t="str">
        <f>IF(D955="","",COUNTIF($K$2:K955,K955))</f>
        <v/>
      </c>
      <c r="M955" s="103" t="str">
        <f>IF(D955="","",VLOOKUP(D955,ENTRANTS!$A$1:$H$1000,4,0))</f>
        <v/>
      </c>
      <c r="N955" s="103" t="str">
        <f>IF(D955="","",COUNTIF($M$2:M955,M955))</f>
        <v/>
      </c>
      <c r="O955" s="108" t="str">
        <f>IF(D955="","",VLOOKUP(D955,ENTRANTS!$A$1:$H$1000,6,0))</f>
        <v/>
      </c>
      <c r="P955" s="86" t="str">
        <f t="shared" si="184"/>
        <v/>
      </c>
      <c r="Q955" s="31"/>
      <c r="R955" s="3" t="str">
        <f t="shared" si="185"/>
        <v/>
      </c>
      <c r="S955" s="4" t="str">
        <f>IF(D955="","",COUNTIF($R$2:R955,R955))</f>
        <v/>
      </c>
      <c r="T955" s="5" t="str">
        <f t="shared" si="189"/>
        <v/>
      </c>
      <c r="U955" s="35" t="str">
        <f>IF(AND(S955=4,K955="M",NOT(O955="Unattached")),SUMIF(R$2:R955,R955,L$2:L955),"")</f>
        <v/>
      </c>
      <c r="V955" s="5" t="str">
        <f t="shared" si="190"/>
        <v/>
      </c>
      <c r="W955" s="35" t="str">
        <f>IF(AND(S955=3,K955="F",NOT(O955="Unattached")),SUMIF(R$2:R955,R955,L$2:L955),"")</f>
        <v/>
      </c>
      <c r="X955" s="6" t="str">
        <f t="shared" si="181"/>
        <v/>
      </c>
      <c r="Y955" s="6" t="str">
        <f t="shared" si="186"/>
        <v/>
      </c>
      <c r="Z955" s="33" t="str">
        <f t="shared" si="182"/>
        <v xml:space="preserve"> </v>
      </c>
      <c r="AA955" s="33" t="str">
        <f>IF(K955="M",IF(S955&lt;&gt;4,"",VLOOKUP(CONCATENATE(R955," ",(S955-3)),$Z$2:AD955,5,0)),IF(S955&lt;&gt;3,"",VLOOKUP(CONCATENATE(R955," ",(S955-2)),$Z$2:AD955,5,0)))</f>
        <v/>
      </c>
      <c r="AB955" s="33" t="str">
        <f>IF(K955="M",IF(S955&lt;&gt;4,"",VLOOKUP(CONCATENATE(R955," ",(S955-2)),$Z$2:AD955,5,0)),IF(S955&lt;&gt;3,"",VLOOKUP(CONCATENATE(R955," ",(S955-1)),$Z$2:AD955,5,0)))</f>
        <v/>
      </c>
      <c r="AC955" s="33" t="str">
        <f>IF(K955="M",IF(S955&lt;&gt;4,"",VLOOKUP(CONCATENATE(R955," ",(S955-1)),$Z$2:AD955,5,0)),IF(S955&lt;&gt;3,"",VLOOKUP(CONCATENATE(R955," ",(S955)),$Z$2:AD955,5,0)))</f>
        <v/>
      </c>
      <c r="AD955" s="33" t="str">
        <f t="shared" si="187"/>
        <v/>
      </c>
    </row>
    <row r="956" spans="1:30" x14ac:dyDescent="0.25">
      <c r="A956" s="65" t="str">
        <f t="shared" si="179"/>
        <v/>
      </c>
      <c r="B956" s="65" t="str">
        <f t="shared" si="180"/>
        <v/>
      </c>
      <c r="C956" s="103">
        <v>955</v>
      </c>
      <c r="D956" s="99"/>
      <c r="E956" s="100">
        <f t="shared" si="188"/>
        <v>1</v>
      </c>
      <c r="F956" s="100"/>
      <c r="G956" s="100"/>
      <c r="H956" s="107" t="str">
        <f t="shared" si="183"/>
        <v/>
      </c>
      <c r="I956" s="108" t="str">
        <f>IF(D956="","",VLOOKUP(D956,ENTRANTS!$A$1:$H$1000,2,0))</f>
        <v/>
      </c>
      <c r="J956" s="108" t="str">
        <f>IF(D956="","",VLOOKUP(D956,ENTRANTS!$A$1:$H$1000,3,0))</f>
        <v/>
      </c>
      <c r="K956" s="103" t="str">
        <f>IF(D956="","",LEFT(VLOOKUP(D956,ENTRANTS!$A$1:$H$1000,5,0),1))</f>
        <v/>
      </c>
      <c r="L956" s="103" t="str">
        <f>IF(D956="","",COUNTIF($K$2:K956,K956))</f>
        <v/>
      </c>
      <c r="M956" s="103" t="str">
        <f>IF(D956="","",VLOOKUP(D956,ENTRANTS!$A$1:$H$1000,4,0))</f>
        <v/>
      </c>
      <c r="N956" s="103" t="str">
        <f>IF(D956="","",COUNTIF($M$2:M956,M956))</f>
        <v/>
      </c>
      <c r="O956" s="108" t="str">
        <f>IF(D956="","",VLOOKUP(D956,ENTRANTS!$A$1:$H$1000,6,0))</f>
        <v/>
      </c>
      <c r="P956" s="86" t="str">
        <f t="shared" si="184"/>
        <v/>
      </c>
      <c r="Q956" s="31"/>
      <c r="R956" s="3" t="str">
        <f t="shared" si="185"/>
        <v/>
      </c>
      <c r="S956" s="4" t="str">
        <f>IF(D956="","",COUNTIF($R$2:R956,R956))</f>
        <v/>
      </c>
      <c r="T956" s="5" t="str">
        <f t="shared" si="189"/>
        <v/>
      </c>
      <c r="U956" s="35" t="str">
        <f>IF(AND(S956=4,K956="M",NOT(O956="Unattached")),SUMIF(R$2:R956,R956,L$2:L956),"")</f>
        <v/>
      </c>
      <c r="V956" s="5" t="str">
        <f t="shared" si="190"/>
        <v/>
      </c>
      <c r="W956" s="35" t="str">
        <f>IF(AND(S956=3,K956="F",NOT(O956="Unattached")),SUMIF(R$2:R956,R956,L$2:L956),"")</f>
        <v/>
      </c>
      <c r="X956" s="6" t="str">
        <f t="shared" si="181"/>
        <v/>
      </c>
      <c r="Y956" s="6" t="str">
        <f t="shared" si="186"/>
        <v/>
      </c>
      <c r="Z956" s="33" t="str">
        <f t="shared" si="182"/>
        <v xml:space="preserve"> </v>
      </c>
      <c r="AA956" s="33" t="str">
        <f>IF(K956="M",IF(S956&lt;&gt;4,"",VLOOKUP(CONCATENATE(R956," ",(S956-3)),$Z$2:AD956,5,0)),IF(S956&lt;&gt;3,"",VLOOKUP(CONCATENATE(R956," ",(S956-2)),$Z$2:AD956,5,0)))</f>
        <v/>
      </c>
      <c r="AB956" s="33" t="str">
        <f>IF(K956="M",IF(S956&lt;&gt;4,"",VLOOKUP(CONCATENATE(R956," ",(S956-2)),$Z$2:AD956,5,0)),IF(S956&lt;&gt;3,"",VLOOKUP(CONCATENATE(R956," ",(S956-1)),$Z$2:AD956,5,0)))</f>
        <v/>
      </c>
      <c r="AC956" s="33" t="str">
        <f>IF(K956="M",IF(S956&lt;&gt;4,"",VLOOKUP(CONCATENATE(R956," ",(S956-1)),$Z$2:AD956,5,0)),IF(S956&lt;&gt;3,"",VLOOKUP(CONCATENATE(R956," ",(S956)),$Z$2:AD956,5,0)))</f>
        <v/>
      </c>
      <c r="AD956" s="33" t="str">
        <f t="shared" si="187"/>
        <v/>
      </c>
    </row>
    <row r="957" spans="1:30" x14ac:dyDescent="0.25">
      <c r="A957" s="65" t="str">
        <f t="shared" si="179"/>
        <v/>
      </c>
      <c r="B957" s="65" t="str">
        <f t="shared" si="180"/>
        <v/>
      </c>
      <c r="C957" s="103">
        <v>956</v>
      </c>
      <c r="D957" s="99"/>
      <c r="E957" s="100">
        <f t="shared" si="188"/>
        <v>1</v>
      </c>
      <c r="F957" s="100"/>
      <c r="G957" s="100"/>
      <c r="H957" s="107" t="str">
        <f t="shared" si="183"/>
        <v/>
      </c>
      <c r="I957" s="108" t="str">
        <f>IF(D957="","",VLOOKUP(D957,ENTRANTS!$A$1:$H$1000,2,0))</f>
        <v/>
      </c>
      <c r="J957" s="108" t="str">
        <f>IF(D957="","",VLOOKUP(D957,ENTRANTS!$A$1:$H$1000,3,0))</f>
        <v/>
      </c>
      <c r="K957" s="103" t="str">
        <f>IF(D957="","",LEFT(VLOOKUP(D957,ENTRANTS!$A$1:$H$1000,5,0),1))</f>
        <v/>
      </c>
      <c r="L957" s="103" t="str">
        <f>IF(D957="","",COUNTIF($K$2:K957,K957))</f>
        <v/>
      </c>
      <c r="M957" s="103" t="str">
        <f>IF(D957="","",VLOOKUP(D957,ENTRANTS!$A$1:$H$1000,4,0))</f>
        <v/>
      </c>
      <c r="N957" s="103" t="str">
        <f>IF(D957="","",COUNTIF($M$2:M957,M957))</f>
        <v/>
      </c>
      <c r="O957" s="108" t="str">
        <f>IF(D957="","",VLOOKUP(D957,ENTRANTS!$A$1:$H$1000,6,0))</f>
        <v/>
      </c>
      <c r="P957" s="86" t="str">
        <f t="shared" si="184"/>
        <v/>
      </c>
      <c r="Q957" s="31"/>
      <c r="R957" s="3" t="str">
        <f t="shared" si="185"/>
        <v/>
      </c>
      <c r="S957" s="4" t="str">
        <f>IF(D957="","",COUNTIF($R$2:R957,R957))</f>
        <v/>
      </c>
      <c r="T957" s="5" t="str">
        <f t="shared" si="189"/>
        <v/>
      </c>
      <c r="U957" s="35" t="str">
        <f>IF(AND(S957=4,K957="M",NOT(O957="Unattached")),SUMIF(R$2:R957,R957,L$2:L957),"")</f>
        <v/>
      </c>
      <c r="V957" s="5" t="str">
        <f t="shared" si="190"/>
        <v/>
      </c>
      <c r="W957" s="35" t="str">
        <f>IF(AND(S957=3,K957="F",NOT(O957="Unattached")),SUMIF(R$2:R957,R957,L$2:L957),"")</f>
        <v/>
      </c>
      <c r="X957" s="6" t="str">
        <f t="shared" si="181"/>
        <v/>
      </c>
      <c r="Y957" s="6" t="str">
        <f t="shared" si="186"/>
        <v/>
      </c>
      <c r="Z957" s="33" t="str">
        <f t="shared" si="182"/>
        <v xml:space="preserve"> </v>
      </c>
      <c r="AA957" s="33" t="str">
        <f>IF(K957="M",IF(S957&lt;&gt;4,"",VLOOKUP(CONCATENATE(R957," ",(S957-3)),$Z$2:AD957,5,0)),IF(S957&lt;&gt;3,"",VLOOKUP(CONCATENATE(R957," ",(S957-2)),$Z$2:AD957,5,0)))</f>
        <v/>
      </c>
      <c r="AB957" s="33" t="str">
        <f>IF(K957="M",IF(S957&lt;&gt;4,"",VLOOKUP(CONCATENATE(R957," ",(S957-2)),$Z$2:AD957,5,0)),IF(S957&lt;&gt;3,"",VLOOKUP(CONCATENATE(R957," ",(S957-1)),$Z$2:AD957,5,0)))</f>
        <v/>
      </c>
      <c r="AC957" s="33" t="str">
        <f>IF(K957="M",IF(S957&lt;&gt;4,"",VLOOKUP(CONCATENATE(R957," ",(S957-1)),$Z$2:AD957,5,0)),IF(S957&lt;&gt;3,"",VLOOKUP(CONCATENATE(R957," ",(S957)),$Z$2:AD957,5,0)))</f>
        <v/>
      </c>
      <c r="AD957" s="33" t="str">
        <f t="shared" si="187"/>
        <v/>
      </c>
    </row>
    <row r="958" spans="1:30" x14ac:dyDescent="0.25">
      <c r="A958" s="65" t="str">
        <f t="shared" si="179"/>
        <v/>
      </c>
      <c r="B958" s="65" t="str">
        <f t="shared" si="180"/>
        <v/>
      </c>
      <c r="C958" s="103">
        <v>957</v>
      </c>
      <c r="D958" s="99"/>
      <c r="E958" s="100">
        <f t="shared" si="188"/>
        <v>1</v>
      </c>
      <c r="F958" s="100"/>
      <c r="G958" s="100"/>
      <c r="H958" s="107" t="str">
        <f t="shared" si="183"/>
        <v/>
      </c>
      <c r="I958" s="108" t="str">
        <f>IF(D958="","",VLOOKUP(D958,ENTRANTS!$A$1:$H$1000,2,0))</f>
        <v/>
      </c>
      <c r="J958" s="108" t="str">
        <f>IF(D958="","",VLOOKUP(D958,ENTRANTS!$A$1:$H$1000,3,0))</f>
        <v/>
      </c>
      <c r="K958" s="103" t="str">
        <f>IF(D958="","",LEFT(VLOOKUP(D958,ENTRANTS!$A$1:$H$1000,5,0),1))</f>
        <v/>
      </c>
      <c r="L958" s="103" t="str">
        <f>IF(D958="","",COUNTIF($K$2:K958,K958))</f>
        <v/>
      </c>
      <c r="M958" s="103" t="str">
        <f>IF(D958="","",VLOOKUP(D958,ENTRANTS!$A$1:$H$1000,4,0))</f>
        <v/>
      </c>
      <c r="N958" s="103" t="str">
        <f>IF(D958="","",COUNTIF($M$2:M958,M958))</f>
        <v/>
      </c>
      <c r="O958" s="108" t="str">
        <f>IF(D958="","",VLOOKUP(D958,ENTRANTS!$A$1:$H$1000,6,0))</f>
        <v/>
      </c>
      <c r="P958" s="86" t="str">
        <f t="shared" si="184"/>
        <v/>
      </c>
      <c r="Q958" s="31"/>
      <c r="R958" s="3" t="str">
        <f t="shared" si="185"/>
        <v/>
      </c>
      <c r="S958" s="4" t="str">
        <f>IF(D958="","",COUNTIF($R$2:R958,R958))</f>
        <v/>
      </c>
      <c r="T958" s="5" t="str">
        <f t="shared" si="189"/>
        <v/>
      </c>
      <c r="U958" s="35" t="str">
        <f>IF(AND(S958=4,K958="M",NOT(O958="Unattached")),SUMIF(R$2:R958,R958,L$2:L958),"")</f>
        <v/>
      </c>
      <c r="V958" s="5" t="str">
        <f t="shared" si="190"/>
        <v/>
      </c>
      <c r="W958" s="35" t="str">
        <f>IF(AND(S958=3,K958="F",NOT(O958="Unattached")),SUMIF(R$2:R958,R958,L$2:L958),"")</f>
        <v/>
      </c>
      <c r="X958" s="6" t="str">
        <f t="shared" si="181"/>
        <v/>
      </c>
      <c r="Y958" s="6" t="str">
        <f t="shared" si="186"/>
        <v/>
      </c>
      <c r="Z958" s="33" t="str">
        <f t="shared" si="182"/>
        <v xml:space="preserve"> </v>
      </c>
      <c r="AA958" s="33" t="str">
        <f>IF(K958="M",IF(S958&lt;&gt;4,"",VLOOKUP(CONCATENATE(R958," ",(S958-3)),$Z$2:AD958,5,0)),IF(S958&lt;&gt;3,"",VLOOKUP(CONCATENATE(R958," ",(S958-2)),$Z$2:AD958,5,0)))</f>
        <v/>
      </c>
      <c r="AB958" s="33" t="str">
        <f>IF(K958="M",IF(S958&lt;&gt;4,"",VLOOKUP(CONCATENATE(R958," ",(S958-2)),$Z$2:AD958,5,0)),IF(S958&lt;&gt;3,"",VLOOKUP(CONCATENATE(R958," ",(S958-1)),$Z$2:AD958,5,0)))</f>
        <v/>
      </c>
      <c r="AC958" s="33" t="str">
        <f>IF(K958="M",IF(S958&lt;&gt;4,"",VLOOKUP(CONCATENATE(R958," ",(S958-1)),$Z$2:AD958,5,0)),IF(S958&lt;&gt;3,"",VLOOKUP(CONCATENATE(R958," ",(S958)),$Z$2:AD958,5,0)))</f>
        <v/>
      </c>
      <c r="AD958" s="33" t="str">
        <f t="shared" si="187"/>
        <v/>
      </c>
    </row>
    <row r="959" spans="1:30" x14ac:dyDescent="0.25">
      <c r="A959" s="65" t="str">
        <f t="shared" si="179"/>
        <v/>
      </c>
      <c r="B959" s="65" t="str">
        <f t="shared" si="180"/>
        <v/>
      </c>
      <c r="C959" s="103">
        <v>958</v>
      </c>
      <c r="D959" s="99"/>
      <c r="E959" s="100">
        <f t="shared" si="188"/>
        <v>1</v>
      </c>
      <c r="F959" s="100"/>
      <c r="G959" s="100"/>
      <c r="H959" s="107" t="str">
        <f t="shared" si="183"/>
        <v/>
      </c>
      <c r="I959" s="108" t="str">
        <f>IF(D959="","",VLOOKUP(D959,ENTRANTS!$A$1:$H$1000,2,0))</f>
        <v/>
      </c>
      <c r="J959" s="108" t="str">
        <f>IF(D959="","",VLOOKUP(D959,ENTRANTS!$A$1:$H$1000,3,0))</f>
        <v/>
      </c>
      <c r="K959" s="103" t="str">
        <f>IF(D959="","",LEFT(VLOOKUP(D959,ENTRANTS!$A$1:$H$1000,5,0),1))</f>
        <v/>
      </c>
      <c r="L959" s="103" t="str">
        <f>IF(D959="","",COUNTIF($K$2:K959,K959))</f>
        <v/>
      </c>
      <c r="M959" s="103" t="str">
        <f>IF(D959="","",VLOOKUP(D959,ENTRANTS!$A$1:$H$1000,4,0))</f>
        <v/>
      </c>
      <c r="N959" s="103" t="str">
        <f>IF(D959="","",COUNTIF($M$2:M959,M959))</f>
        <v/>
      </c>
      <c r="O959" s="108" t="str">
        <f>IF(D959="","",VLOOKUP(D959,ENTRANTS!$A$1:$H$1000,6,0))</f>
        <v/>
      </c>
      <c r="P959" s="86" t="str">
        <f t="shared" si="184"/>
        <v/>
      </c>
      <c r="Q959" s="31"/>
      <c r="R959" s="3" t="str">
        <f t="shared" si="185"/>
        <v/>
      </c>
      <c r="S959" s="4" t="str">
        <f>IF(D959="","",COUNTIF($R$2:R959,R959))</f>
        <v/>
      </c>
      <c r="T959" s="5" t="str">
        <f t="shared" si="189"/>
        <v/>
      </c>
      <c r="U959" s="35" t="str">
        <f>IF(AND(S959=4,K959="M",NOT(O959="Unattached")),SUMIF(R$2:R959,R959,L$2:L959),"")</f>
        <v/>
      </c>
      <c r="V959" s="5" t="str">
        <f t="shared" si="190"/>
        <v/>
      </c>
      <c r="W959" s="35" t="str">
        <f>IF(AND(S959=3,K959="F",NOT(O959="Unattached")),SUMIF(R$2:R959,R959,L$2:L959),"")</f>
        <v/>
      </c>
      <c r="X959" s="6" t="str">
        <f t="shared" si="181"/>
        <v/>
      </c>
      <c r="Y959" s="6" t="str">
        <f t="shared" si="186"/>
        <v/>
      </c>
      <c r="Z959" s="33" t="str">
        <f t="shared" si="182"/>
        <v xml:space="preserve"> </v>
      </c>
      <c r="AA959" s="33" t="str">
        <f>IF(K959="M",IF(S959&lt;&gt;4,"",VLOOKUP(CONCATENATE(R959," ",(S959-3)),$Z$2:AD959,5,0)),IF(S959&lt;&gt;3,"",VLOOKUP(CONCATENATE(R959," ",(S959-2)),$Z$2:AD959,5,0)))</f>
        <v/>
      </c>
      <c r="AB959" s="33" t="str">
        <f>IF(K959="M",IF(S959&lt;&gt;4,"",VLOOKUP(CONCATENATE(R959," ",(S959-2)),$Z$2:AD959,5,0)),IF(S959&lt;&gt;3,"",VLOOKUP(CONCATENATE(R959," ",(S959-1)),$Z$2:AD959,5,0)))</f>
        <v/>
      </c>
      <c r="AC959" s="33" t="str">
        <f>IF(K959="M",IF(S959&lt;&gt;4,"",VLOOKUP(CONCATENATE(R959," ",(S959-1)),$Z$2:AD959,5,0)),IF(S959&lt;&gt;3,"",VLOOKUP(CONCATENATE(R959," ",(S959)),$Z$2:AD959,5,0)))</f>
        <v/>
      </c>
      <c r="AD959" s="33" t="str">
        <f t="shared" si="187"/>
        <v/>
      </c>
    </row>
    <row r="960" spans="1:30" x14ac:dyDescent="0.25">
      <c r="A960" s="65" t="str">
        <f t="shared" si="179"/>
        <v/>
      </c>
      <c r="B960" s="65" t="str">
        <f t="shared" si="180"/>
        <v/>
      </c>
      <c r="C960" s="103">
        <v>959</v>
      </c>
      <c r="D960" s="99"/>
      <c r="E960" s="100">
        <f t="shared" si="188"/>
        <v>1</v>
      </c>
      <c r="F960" s="100"/>
      <c r="G960" s="100"/>
      <c r="H960" s="107" t="str">
        <f t="shared" si="183"/>
        <v/>
      </c>
      <c r="I960" s="108" t="str">
        <f>IF(D960="","",VLOOKUP(D960,ENTRANTS!$A$1:$H$1000,2,0))</f>
        <v/>
      </c>
      <c r="J960" s="108" t="str">
        <f>IF(D960="","",VLOOKUP(D960,ENTRANTS!$A$1:$H$1000,3,0))</f>
        <v/>
      </c>
      <c r="K960" s="103" t="str">
        <f>IF(D960="","",LEFT(VLOOKUP(D960,ENTRANTS!$A$1:$H$1000,5,0),1))</f>
        <v/>
      </c>
      <c r="L960" s="103" t="str">
        <f>IF(D960="","",COUNTIF($K$2:K960,K960))</f>
        <v/>
      </c>
      <c r="M960" s="103" t="str">
        <f>IF(D960="","",VLOOKUP(D960,ENTRANTS!$A$1:$H$1000,4,0))</f>
        <v/>
      </c>
      <c r="N960" s="103" t="str">
        <f>IF(D960="","",COUNTIF($M$2:M960,M960))</f>
        <v/>
      </c>
      <c r="O960" s="108" t="str">
        <f>IF(D960="","",VLOOKUP(D960,ENTRANTS!$A$1:$H$1000,6,0))</f>
        <v/>
      </c>
      <c r="P960" s="86" t="str">
        <f t="shared" si="184"/>
        <v/>
      </c>
      <c r="Q960" s="31"/>
      <c r="R960" s="3" t="str">
        <f t="shared" si="185"/>
        <v/>
      </c>
      <c r="S960" s="4" t="str">
        <f>IF(D960="","",COUNTIF($R$2:R960,R960))</f>
        <v/>
      </c>
      <c r="T960" s="5" t="str">
        <f t="shared" si="189"/>
        <v/>
      </c>
      <c r="U960" s="35" t="str">
        <f>IF(AND(S960=4,K960="M",NOT(O960="Unattached")),SUMIF(R$2:R960,R960,L$2:L960),"")</f>
        <v/>
      </c>
      <c r="V960" s="5" t="str">
        <f t="shared" si="190"/>
        <v/>
      </c>
      <c r="W960" s="35" t="str">
        <f>IF(AND(S960=3,K960="F",NOT(O960="Unattached")),SUMIF(R$2:R960,R960,L$2:L960),"")</f>
        <v/>
      </c>
      <c r="X960" s="6" t="str">
        <f t="shared" si="181"/>
        <v/>
      </c>
      <c r="Y960" s="6" t="str">
        <f t="shared" si="186"/>
        <v/>
      </c>
      <c r="Z960" s="33" t="str">
        <f t="shared" si="182"/>
        <v xml:space="preserve"> </v>
      </c>
      <c r="AA960" s="33" t="str">
        <f>IF(K960="M",IF(S960&lt;&gt;4,"",VLOOKUP(CONCATENATE(R960," ",(S960-3)),$Z$2:AD960,5,0)),IF(S960&lt;&gt;3,"",VLOOKUP(CONCATENATE(R960," ",(S960-2)),$Z$2:AD960,5,0)))</f>
        <v/>
      </c>
      <c r="AB960" s="33" t="str">
        <f>IF(K960="M",IF(S960&lt;&gt;4,"",VLOOKUP(CONCATENATE(R960," ",(S960-2)),$Z$2:AD960,5,0)),IF(S960&lt;&gt;3,"",VLOOKUP(CONCATENATE(R960," ",(S960-1)),$Z$2:AD960,5,0)))</f>
        <v/>
      </c>
      <c r="AC960" s="33" t="str">
        <f>IF(K960="M",IF(S960&lt;&gt;4,"",VLOOKUP(CONCATENATE(R960," ",(S960-1)),$Z$2:AD960,5,0)),IF(S960&lt;&gt;3,"",VLOOKUP(CONCATENATE(R960," ",(S960)),$Z$2:AD960,5,0)))</f>
        <v/>
      </c>
      <c r="AD960" s="33" t="str">
        <f t="shared" si="187"/>
        <v/>
      </c>
    </row>
    <row r="961" spans="1:30" x14ac:dyDescent="0.25">
      <c r="A961" s="65" t="str">
        <f t="shared" si="179"/>
        <v/>
      </c>
      <c r="B961" s="65" t="str">
        <f t="shared" si="180"/>
        <v/>
      </c>
      <c r="C961" s="103">
        <v>960</v>
      </c>
      <c r="D961" s="99"/>
      <c r="E961" s="100">
        <f t="shared" si="188"/>
        <v>1</v>
      </c>
      <c r="F961" s="100"/>
      <c r="G961" s="100"/>
      <c r="H961" s="107" t="str">
        <f t="shared" si="183"/>
        <v/>
      </c>
      <c r="I961" s="108" t="str">
        <f>IF(D961="","",VLOOKUP(D961,ENTRANTS!$A$1:$H$1000,2,0))</f>
        <v/>
      </c>
      <c r="J961" s="108" t="str">
        <f>IF(D961="","",VLOOKUP(D961,ENTRANTS!$A$1:$H$1000,3,0))</f>
        <v/>
      </c>
      <c r="K961" s="103" t="str">
        <f>IF(D961="","",LEFT(VLOOKUP(D961,ENTRANTS!$A$1:$H$1000,5,0),1))</f>
        <v/>
      </c>
      <c r="L961" s="103" t="str">
        <f>IF(D961="","",COUNTIF($K$2:K961,K961))</f>
        <v/>
      </c>
      <c r="M961" s="103" t="str">
        <f>IF(D961="","",VLOOKUP(D961,ENTRANTS!$A$1:$H$1000,4,0))</f>
        <v/>
      </c>
      <c r="N961" s="103" t="str">
        <f>IF(D961="","",COUNTIF($M$2:M961,M961))</f>
        <v/>
      </c>
      <c r="O961" s="108" t="str">
        <f>IF(D961="","",VLOOKUP(D961,ENTRANTS!$A$1:$H$1000,6,0))</f>
        <v/>
      </c>
      <c r="P961" s="86" t="str">
        <f t="shared" si="184"/>
        <v/>
      </c>
      <c r="Q961" s="31"/>
      <c r="R961" s="3" t="str">
        <f t="shared" si="185"/>
        <v/>
      </c>
      <c r="S961" s="4" t="str">
        <f>IF(D961="","",COUNTIF($R$2:R961,R961))</f>
        <v/>
      </c>
      <c r="T961" s="5" t="str">
        <f t="shared" si="189"/>
        <v/>
      </c>
      <c r="U961" s="35" t="str">
        <f>IF(AND(S961=4,K961="M",NOT(O961="Unattached")),SUMIF(R$2:R961,R961,L$2:L961),"")</f>
        <v/>
      </c>
      <c r="V961" s="5" t="str">
        <f t="shared" si="190"/>
        <v/>
      </c>
      <c r="W961" s="35" t="str">
        <f>IF(AND(S961=3,K961="F",NOT(O961="Unattached")),SUMIF(R$2:R961,R961,L$2:L961),"")</f>
        <v/>
      </c>
      <c r="X961" s="6" t="str">
        <f t="shared" si="181"/>
        <v/>
      </c>
      <c r="Y961" s="6" t="str">
        <f t="shared" si="186"/>
        <v/>
      </c>
      <c r="Z961" s="33" t="str">
        <f t="shared" si="182"/>
        <v xml:space="preserve"> </v>
      </c>
      <c r="AA961" s="33" t="str">
        <f>IF(K961="M",IF(S961&lt;&gt;4,"",VLOOKUP(CONCATENATE(R961," ",(S961-3)),$Z$2:AD961,5,0)),IF(S961&lt;&gt;3,"",VLOOKUP(CONCATENATE(R961," ",(S961-2)),$Z$2:AD961,5,0)))</f>
        <v/>
      </c>
      <c r="AB961" s="33" t="str">
        <f>IF(K961="M",IF(S961&lt;&gt;4,"",VLOOKUP(CONCATENATE(R961," ",(S961-2)),$Z$2:AD961,5,0)),IF(S961&lt;&gt;3,"",VLOOKUP(CONCATENATE(R961," ",(S961-1)),$Z$2:AD961,5,0)))</f>
        <v/>
      </c>
      <c r="AC961" s="33" t="str">
        <f>IF(K961="M",IF(S961&lt;&gt;4,"",VLOOKUP(CONCATENATE(R961," ",(S961-1)),$Z$2:AD961,5,0)),IF(S961&lt;&gt;3,"",VLOOKUP(CONCATENATE(R961," ",(S961)),$Z$2:AD961,5,0)))</f>
        <v/>
      </c>
      <c r="AD961" s="33" t="str">
        <f t="shared" si="187"/>
        <v/>
      </c>
    </row>
    <row r="962" spans="1:30" x14ac:dyDescent="0.25">
      <c r="A962" s="65" t="str">
        <f t="shared" ref="A962:A1000" si="191">IF(C962&lt;1,"",CONCATENATE(K962,L962))</f>
        <v/>
      </c>
      <c r="B962" s="65" t="str">
        <f t="shared" ref="B962:B1000" si="192">IF(C962&lt;1,"",CONCATENATE(M962,N962))</f>
        <v/>
      </c>
      <c r="C962" s="103">
        <v>961</v>
      </c>
      <c r="D962" s="99"/>
      <c r="E962" s="100">
        <f t="shared" si="188"/>
        <v>1</v>
      </c>
      <c r="F962" s="100"/>
      <c r="G962" s="100"/>
      <c r="H962" s="107" t="str">
        <f t="shared" si="183"/>
        <v/>
      </c>
      <c r="I962" s="108" t="str">
        <f>IF(D962="","",VLOOKUP(D962,ENTRANTS!$A$1:$H$1000,2,0))</f>
        <v/>
      </c>
      <c r="J962" s="108" t="str">
        <f>IF(D962="","",VLOOKUP(D962,ENTRANTS!$A$1:$H$1000,3,0))</f>
        <v/>
      </c>
      <c r="K962" s="103" t="str">
        <f>IF(D962="","",LEFT(VLOOKUP(D962,ENTRANTS!$A$1:$H$1000,5,0),1))</f>
        <v/>
      </c>
      <c r="L962" s="103" t="str">
        <f>IF(D962="","",COUNTIF($K$2:K962,K962))</f>
        <v/>
      </c>
      <c r="M962" s="103" t="str">
        <f>IF(D962="","",VLOOKUP(D962,ENTRANTS!$A$1:$H$1000,4,0))</f>
        <v/>
      </c>
      <c r="N962" s="103" t="str">
        <f>IF(D962="","",COUNTIF($M$2:M962,M962))</f>
        <v/>
      </c>
      <c r="O962" s="108" t="str">
        <f>IF(D962="","",VLOOKUP(D962,ENTRANTS!$A$1:$H$1000,6,0))</f>
        <v/>
      </c>
      <c r="P962" s="86" t="str">
        <f t="shared" si="184"/>
        <v/>
      </c>
      <c r="Q962" s="31"/>
      <c r="R962" s="3" t="str">
        <f t="shared" si="185"/>
        <v/>
      </c>
      <c r="S962" s="4" t="str">
        <f>IF(D962="","",COUNTIF($R$2:R962,R962))</f>
        <v/>
      </c>
      <c r="T962" s="5" t="str">
        <f t="shared" si="189"/>
        <v/>
      </c>
      <c r="U962" s="35" t="str">
        <f>IF(AND(S962=4,K962="M",NOT(O962="Unattached")),SUMIF(R$2:R962,R962,L$2:L962),"")</f>
        <v/>
      </c>
      <c r="V962" s="5" t="str">
        <f t="shared" si="190"/>
        <v/>
      </c>
      <c r="W962" s="35" t="str">
        <f>IF(AND(S962=3,K962="F",NOT(O962="Unattached")),SUMIF(R$2:R962,R962,L$2:L962),"")</f>
        <v/>
      </c>
      <c r="X962" s="6" t="str">
        <f t="shared" ref="X962:X1000" si="193">IF(AND(O962&lt;&gt;"Unattached",OR(T962&lt;&gt;"",V962&lt;&gt;"")),O962,"")</f>
        <v/>
      </c>
      <c r="Y962" s="6" t="str">
        <f t="shared" si="186"/>
        <v/>
      </c>
      <c r="Z962" s="33" t="str">
        <f t="shared" ref="Z962:Z1000" si="194">CONCATENATE(R962," ",S962)</f>
        <v xml:space="preserve"> </v>
      </c>
      <c r="AA962" s="33" t="str">
        <f>IF(K962="M",IF(S962&lt;&gt;4,"",VLOOKUP(CONCATENATE(R962," ",(S962-3)),$Z$2:AD962,5,0)),IF(S962&lt;&gt;3,"",VLOOKUP(CONCATENATE(R962," ",(S962-2)),$Z$2:AD962,5,0)))</f>
        <v/>
      </c>
      <c r="AB962" s="33" t="str">
        <f>IF(K962="M",IF(S962&lt;&gt;4,"",VLOOKUP(CONCATENATE(R962," ",(S962-2)),$Z$2:AD962,5,0)),IF(S962&lt;&gt;3,"",VLOOKUP(CONCATENATE(R962," ",(S962-1)),$Z$2:AD962,5,0)))</f>
        <v/>
      </c>
      <c r="AC962" s="33" t="str">
        <f>IF(K962="M",IF(S962&lt;&gt;4,"",VLOOKUP(CONCATENATE(R962," ",(S962-1)),$Z$2:AD962,5,0)),IF(S962&lt;&gt;3,"",VLOOKUP(CONCATENATE(R962," ",(S962)),$Z$2:AD962,5,0)))</f>
        <v/>
      </c>
      <c r="AD962" s="33" t="str">
        <f t="shared" si="187"/>
        <v/>
      </c>
    </row>
    <row r="963" spans="1:30" x14ac:dyDescent="0.25">
      <c r="A963" s="65" t="str">
        <f t="shared" si="191"/>
        <v/>
      </c>
      <c r="B963" s="65" t="str">
        <f t="shared" si="192"/>
        <v/>
      </c>
      <c r="C963" s="103">
        <v>962</v>
      </c>
      <c r="D963" s="99"/>
      <c r="E963" s="100">
        <f t="shared" si="188"/>
        <v>1</v>
      </c>
      <c r="F963" s="100"/>
      <c r="G963" s="100"/>
      <c r="H963" s="107" t="str">
        <f t="shared" ref="H963:H1000" si="195">IF(D963="","",($E963+$F963/60+$G963/3600)/24)</f>
        <v/>
      </c>
      <c r="I963" s="108" t="str">
        <f>IF(D963="","",VLOOKUP(D963,ENTRANTS!$A$1:$H$1000,2,0))</f>
        <v/>
      </c>
      <c r="J963" s="108" t="str">
        <f>IF(D963="","",VLOOKUP(D963,ENTRANTS!$A$1:$H$1000,3,0))</f>
        <v/>
      </c>
      <c r="K963" s="103" t="str">
        <f>IF(D963="","",LEFT(VLOOKUP(D963,ENTRANTS!$A$1:$H$1000,5,0),1))</f>
        <v/>
      </c>
      <c r="L963" s="103" t="str">
        <f>IF(D963="","",COUNTIF($K$2:K963,K963))</f>
        <v/>
      </c>
      <c r="M963" s="103" t="str">
        <f>IF(D963="","",VLOOKUP(D963,ENTRANTS!$A$1:$H$1000,4,0))</f>
        <v/>
      </c>
      <c r="N963" s="103" t="str">
        <f>IF(D963="","",COUNTIF($M$2:M963,M963))</f>
        <v/>
      </c>
      <c r="O963" s="108" t="str">
        <f>IF(D963="","",VLOOKUP(D963,ENTRANTS!$A$1:$H$1000,6,0))</f>
        <v/>
      </c>
      <c r="P963" s="86" t="str">
        <f t="shared" ref="P963:P1000" si="196">IF(D963&lt;1,"",IF(COUNTIF($D$2:$D$501,D963)=1,"","DUPLICATE"))</f>
        <v/>
      </c>
      <c r="Q963" s="31"/>
      <c r="R963" s="3" t="str">
        <f t="shared" ref="R963:R1000" si="197">IF(D963="","",CONCATENATE(K963," ",O963))</f>
        <v/>
      </c>
      <c r="S963" s="4" t="str">
        <f>IF(D963="","",COUNTIF($R$2:R963,R963))</f>
        <v/>
      </c>
      <c r="T963" s="5" t="str">
        <f t="shared" si="189"/>
        <v/>
      </c>
      <c r="U963" s="35" t="str">
        <f>IF(AND(S963=4,K963="M",NOT(O963="Unattached")),SUMIF(R$2:R963,R963,L$2:L963),"")</f>
        <v/>
      </c>
      <c r="V963" s="5" t="str">
        <f t="shared" si="190"/>
        <v/>
      </c>
      <c r="W963" s="35" t="str">
        <f>IF(AND(S963=3,K963="F",NOT(O963="Unattached")),SUMIF(R$2:R963,R963,L$2:L963),"")</f>
        <v/>
      </c>
      <c r="X963" s="6" t="str">
        <f t="shared" si="193"/>
        <v/>
      </c>
      <c r="Y963" s="6" t="str">
        <f t="shared" ref="Y963:Y1000" si="198">IF(X963="","",IF(K963="M",CONCATENATE(X963," (",AA963,", ",AB963,", ",AC963,", ",AD963,")"),CONCATENATE(X963," (",AA963,", ",AB963,", ",AC963,")")))</f>
        <v/>
      </c>
      <c r="Z963" s="33" t="str">
        <f t="shared" si="194"/>
        <v xml:space="preserve"> </v>
      </c>
      <c r="AA963" s="33" t="str">
        <f>IF(K963="M",IF(S963&lt;&gt;4,"",VLOOKUP(CONCATENATE(R963," ",(S963-3)),$Z$2:AD963,5,0)),IF(S963&lt;&gt;3,"",VLOOKUP(CONCATENATE(R963," ",(S963-2)),$Z$2:AD963,5,0)))</f>
        <v/>
      </c>
      <c r="AB963" s="33" t="str">
        <f>IF(K963="M",IF(S963&lt;&gt;4,"",VLOOKUP(CONCATENATE(R963," ",(S963-2)),$Z$2:AD963,5,0)),IF(S963&lt;&gt;3,"",VLOOKUP(CONCATENATE(R963," ",(S963-1)),$Z$2:AD963,5,0)))</f>
        <v/>
      </c>
      <c r="AC963" s="33" t="str">
        <f>IF(K963="M",IF(S963&lt;&gt;4,"",VLOOKUP(CONCATENATE(R963," ",(S963-1)),$Z$2:AD963,5,0)),IF(S963&lt;&gt;3,"",VLOOKUP(CONCATENATE(R963," ",(S963)),$Z$2:AD963,5,0)))</f>
        <v/>
      </c>
      <c r="AD963" s="33" t="str">
        <f t="shared" ref="AD963:AD1000" si="199">IF(AND(O963&lt;&gt;"Unattached",S963&lt;=4),CONCATENATE(I963," ",J963),"")</f>
        <v/>
      </c>
    </row>
    <row r="964" spans="1:30" x14ac:dyDescent="0.25">
      <c r="A964" s="65" t="str">
        <f t="shared" si="191"/>
        <v/>
      </c>
      <c r="B964" s="65" t="str">
        <f t="shared" si="192"/>
        <v/>
      </c>
      <c r="C964" s="103">
        <v>963</v>
      </c>
      <c r="D964" s="99"/>
      <c r="E964" s="100">
        <f t="shared" ref="E964:E1000" si="200">E963</f>
        <v>1</v>
      </c>
      <c r="F964" s="100"/>
      <c r="G964" s="100"/>
      <c r="H964" s="107" t="str">
        <f t="shared" si="195"/>
        <v/>
      </c>
      <c r="I964" s="108" t="str">
        <f>IF(D964="","",VLOOKUP(D964,ENTRANTS!$A$1:$H$1000,2,0))</f>
        <v/>
      </c>
      <c r="J964" s="108" t="str">
        <f>IF(D964="","",VLOOKUP(D964,ENTRANTS!$A$1:$H$1000,3,0))</f>
        <v/>
      </c>
      <c r="K964" s="103" t="str">
        <f>IF(D964="","",LEFT(VLOOKUP(D964,ENTRANTS!$A$1:$H$1000,5,0),1))</f>
        <v/>
      </c>
      <c r="L964" s="103" t="str">
        <f>IF(D964="","",COUNTIF($K$2:K964,K964))</f>
        <v/>
      </c>
      <c r="M964" s="103" t="str">
        <f>IF(D964="","",VLOOKUP(D964,ENTRANTS!$A$1:$H$1000,4,0))</f>
        <v/>
      </c>
      <c r="N964" s="103" t="str">
        <f>IF(D964="","",COUNTIF($M$2:M964,M964))</f>
        <v/>
      </c>
      <c r="O964" s="108" t="str">
        <f>IF(D964="","",VLOOKUP(D964,ENTRANTS!$A$1:$H$1000,6,0))</f>
        <v/>
      </c>
      <c r="P964" s="86" t="str">
        <f t="shared" si="196"/>
        <v/>
      </c>
      <c r="Q964" s="31"/>
      <c r="R964" s="3" t="str">
        <f t="shared" si="197"/>
        <v/>
      </c>
      <c r="S964" s="4" t="str">
        <f>IF(D964="","",COUNTIF($R$2:R964,R964))</f>
        <v/>
      </c>
      <c r="T964" s="5" t="str">
        <f t="shared" si="189"/>
        <v/>
      </c>
      <c r="U964" s="35" t="str">
        <f>IF(AND(S964=4,K964="M",NOT(O964="Unattached")),SUMIF(R$2:R964,R964,L$2:L964),"")</f>
        <v/>
      </c>
      <c r="V964" s="5" t="str">
        <f t="shared" si="190"/>
        <v/>
      </c>
      <c r="W964" s="35" t="str">
        <f>IF(AND(S964=3,K964="F",NOT(O964="Unattached")),SUMIF(R$2:R964,R964,L$2:L964),"")</f>
        <v/>
      </c>
      <c r="X964" s="6" t="str">
        <f t="shared" si="193"/>
        <v/>
      </c>
      <c r="Y964" s="6" t="str">
        <f t="shared" si="198"/>
        <v/>
      </c>
      <c r="Z964" s="33" t="str">
        <f t="shared" si="194"/>
        <v xml:space="preserve"> </v>
      </c>
      <c r="AA964" s="33" t="str">
        <f>IF(K964="M",IF(S964&lt;&gt;4,"",VLOOKUP(CONCATENATE(R964," ",(S964-3)),$Z$2:AD964,5,0)),IF(S964&lt;&gt;3,"",VLOOKUP(CONCATENATE(R964," ",(S964-2)),$Z$2:AD964,5,0)))</f>
        <v/>
      </c>
      <c r="AB964" s="33" t="str">
        <f>IF(K964="M",IF(S964&lt;&gt;4,"",VLOOKUP(CONCATENATE(R964," ",(S964-2)),$Z$2:AD964,5,0)),IF(S964&lt;&gt;3,"",VLOOKUP(CONCATENATE(R964," ",(S964-1)),$Z$2:AD964,5,0)))</f>
        <v/>
      </c>
      <c r="AC964" s="33" t="str">
        <f>IF(K964="M",IF(S964&lt;&gt;4,"",VLOOKUP(CONCATENATE(R964," ",(S964-1)),$Z$2:AD964,5,0)),IF(S964&lt;&gt;3,"",VLOOKUP(CONCATENATE(R964," ",(S964)),$Z$2:AD964,5,0)))</f>
        <v/>
      </c>
      <c r="AD964" s="33" t="str">
        <f t="shared" si="199"/>
        <v/>
      </c>
    </row>
    <row r="965" spans="1:30" x14ac:dyDescent="0.25">
      <c r="A965" s="65" t="str">
        <f t="shared" si="191"/>
        <v/>
      </c>
      <c r="B965" s="65" t="str">
        <f t="shared" si="192"/>
        <v/>
      </c>
      <c r="C965" s="103">
        <v>964</v>
      </c>
      <c r="D965" s="99"/>
      <c r="E965" s="100">
        <f t="shared" si="200"/>
        <v>1</v>
      </c>
      <c r="F965" s="100"/>
      <c r="G965" s="100"/>
      <c r="H965" s="107" t="str">
        <f t="shared" si="195"/>
        <v/>
      </c>
      <c r="I965" s="108" t="str">
        <f>IF(D965="","",VLOOKUP(D965,ENTRANTS!$A$1:$H$1000,2,0))</f>
        <v/>
      </c>
      <c r="J965" s="108" t="str">
        <f>IF(D965="","",VLOOKUP(D965,ENTRANTS!$A$1:$H$1000,3,0))</f>
        <v/>
      </c>
      <c r="K965" s="103" t="str">
        <f>IF(D965="","",LEFT(VLOOKUP(D965,ENTRANTS!$A$1:$H$1000,5,0),1))</f>
        <v/>
      </c>
      <c r="L965" s="103" t="str">
        <f>IF(D965="","",COUNTIF($K$2:K965,K965))</f>
        <v/>
      </c>
      <c r="M965" s="103" t="str">
        <f>IF(D965="","",VLOOKUP(D965,ENTRANTS!$A$1:$H$1000,4,0))</f>
        <v/>
      </c>
      <c r="N965" s="103" t="str">
        <f>IF(D965="","",COUNTIF($M$2:M965,M965))</f>
        <v/>
      </c>
      <c r="O965" s="108" t="str">
        <f>IF(D965="","",VLOOKUP(D965,ENTRANTS!$A$1:$H$1000,6,0))</f>
        <v/>
      </c>
      <c r="P965" s="86" t="str">
        <f t="shared" si="196"/>
        <v/>
      </c>
      <c r="Q965" s="31"/>
      <c r="R965" s="3" t="str">
        <f t="shared" si="197"/>
        <v/>
      </c>
      <c r="S965" s="4" t="str">
        <f>IF(D965="","",COUNTIF($R$2:R965,R965))</f>
        <v/>
      </c>
      <c r="T965" s="5" t="str">
        <f t="shared" si="189"/>
        <v/>
      </c>
      <c r="U965" s="35" t="str">
        <f>IF(AND(S965=4,K965="M",NOT(O965="Unattached")),SUMIF(R$2:R965,R965,L$2:L965),"")</f>
        <v/>
      </c>
      <c r="V965" s="5" t="str">
        <f t="shared" si="190"/>
        <v/>
      </c>
      <c r="W965" s="35" t="str">
        <f>IF(AND(S965=3,K965="F",NOT(O965="Unattached")),SUMIF(R$2:R965,R965,L$2:L965),"")</f>
        <v/>
      </c>
      <c r="X965" s="6" t="str">
        <f t="shared" si="193"/>
        <v/>
      </c>
      <c r="Y965" s="6" t="str">
        <f t="shared" si="198"/>
        <v/>
      </c>
      <c r="Z965" s="33" t="str">
        <f t="shared" si="194"/>
        <v xml:space="preserve"> </v>
      </c>
      <c r="AA965" s="33" t="str">
        <f>IF(K965="M",IF(S965&lt;&gt;4,"",VLOOKUP(CONCATENATE(R965," ",(S965-3)),$Z$2:AD965,5,0)),IF(S965&lt;&gt;3,"",VLOOKUP(CONCATENATE(R965," ",(S965-2)),$Z$2:AD965,5,0)))</f>
        <v/>
      </c>
      <c r="AB965" s="33" t="str">
        <f>IF(K965="M",IF(S965&lt;&gt;4,"",VLOOKUP(CONCATENATE(R965," ",(S965-2)),$Z$2:AD965,5,0)),IF(S965&lt;&gt;3,"",VLOOKUP(CONCATENATE(R965," ",(S965-1)),$Z$2:AD965,5,0)))</f>
        <v/>
      </c>
      <c r="AC965" s="33" t="str">
        <f>IF(K965="M",IF(S965&lt;&gt;4,"",VLOOKUP(CONCATENATE(R965," ",(S965-1)),$Z$2:AD965,5,0)),IF(S965&lt;&gt;3,"",VLOOKUP(CONCATENATE(R965," ",(S965)),$Z$2:AD965,5,0)))</f>
        <v/>
      </c>
      <c r="AD965" s="33" t="str">
        <f t="shared" si="199"/>
        <v/>
      </c>
    </row>
    <row r="966" spans="1:30" x14ac:dyDescent="0.25">
      <c r="A966" s="65" t="str">
        <f t="shared" si="191"/>
        <v/>
      </c>
      <c r="B966" s="65" t="str">
        <f t="shared" si="192"/>
        <v/>
      </c>
      <c r="C966" s="103">
        <v>965</v>
      </c>
      <c r="D966" s="99"/>
      <c r="E966" s="100">
        <f t="shared" si="200"/>
        <v>1</v>
      </c>
      <c r="F966" s="100"/>
      <c r="G966" s="100"/>
      <c r="H966" s="107" t="str">
        <f t="shared" si="195"/>
        <v/>
      </c>
      <c r="I966" s="108" t="str">
        <f>IF(D966="","",VLOOKUP(D966,ENTRANTS!$A$1:$H$1000,2,0))</f>
        <v/>
      </c>
      <c r="J966" s="108" t="str">
        <f>IF(D966="","",VLOOKUP(D966,ENTRANTS!$A$1:$H$1000,3,0))</f>
        <v/>
      </c>
      <c r="K966" s="103" t="str">
        <f>IF(D966="","",LEFT(VLOOKUP(D966,ENTRANTS!$A$1:$H$1000,5,0),1))</f>
        <v/>
      </c>
      <c r="L966" s="103" t="str">
        <f>IF(D966="","",COUNTIF($K$2:K966,K966))</f>
        <v/>
      </c>
      <c r="M966" s="103" t="str">
        <f>IF(D966="","",VLOOKUP(D966,ENTRANTS!$A$1:$H$1000,4,0))</f>
        <v/>
      </c>
      <c r="N966" s="103" t="str">
        <f>IF(D966="","",COUNTIF($M$2:M966,M966))</f>
        <v/>
      </c>
      <c r="O966" s="108" t="str">
        <f>IF(D966="","",VLOOKUP(D966,ENTRANTS!$A$1:$H$1000,6,0))</f>
        <v/>
      </c>
      <c r="P966" s="86" t="str">
        <f t="shared" si="196"/>
        <v/>
      </c>
      <c r="Q966" s="31"/>
      <c r="R966" s="3" t="str">
        <f t="shared" si="197"/>
        <v/>
      </c>
      <c r="S966" s="4" t="str">
        <f>IF(D966="","",COUNTIF($R$2:R966,R966))</f>
        <v/>
      </c>
      <c r="T966" s="5" t="str">
        <f t="shared" si="189"/>
        <v/>
      </c>
      <c r="U966" s="35" t="str">
        <f>IF(AND(S966=4,K966="M",NOT(O966="Unattached")),SUMIF(R$2:R966,R966,L$2:L966),"")</f>
        <v/>
      </c>
      <c r="V966" s="5" t="str">
        <f t="shared" si="190"/>
        <v/>
      </c>
      <c r="W966" s="35" t="str">
        <f>IF(AND(S966=3,K966="F",NOT(O966="Unattached")),SUMIF(R$2:R966,R966,L$2:L966),"")</f>
        <v/>
      </c>
      <c r="X966" s="6" t="str">
        <f t="shared" si="193"/>
        <v/>
      </c>
      <c r="Y966" s="6" t="str">
        <f t="shared" si="198"/>
        <v/>
      </c>
      <c r="Z966" s="33" t="str">
        <f t="shared" si="194"/>
        <v xml:space="preserve"> </v>
      </c>
      <c r="AA966" s="33" t="str">
        <f>IF(K966="M",IF(S966&lt;&gt;4,"",VLOOKUP(CONCATENATE(R966," ",(S966-3)),$Z$2:AD966,5,0)),IF(S966&lt;&gt;3,"",VLOOKUP(CONCATENATE(R966," ",(S966-2)),$Z$2:AD966,5,0)))</f>
        <v/>
      </c>
      <c r="AB966" s="33" t="str">
        <f>IF(K966="M",IF(S966&lt;&gt;4,"",VLOOKUP(CONCATENATE(R966," ",(S966-2)),$Z$2:AD966,5,0)),IF(S966&lt;&gt;3,"",VLOOKUP(CONCATENATE(R966," ",(S966-1)),$Z$2:AD966,5,0)))</f>
        <v/>
      </c>
      <c r="AC966" s="33" t="str">
        <f>IF(K966="M",IF(S966&lt;&gt;4,"",VLOOKUP(CONCATENATE(R966," ",(S966-1)),$Z$2:AD966,5,0)),IF(S966&lt;&gt;3,"",VLOOKUP(CONCATENATE(R966," ",(S966)),$Z$2:AD966,5,0)))</f>
        <v/>
      </c>
      <c r="AD966" s="33" t="str">
        <f t="shared" si="199"/>
        <v/>
      </c>
    </row>
    <row r="967" spans="1:30" x14ac:dyDescent="0.25">
      <c r="A967" s="65" t="str">
        <f t="shared" si="191"/>
        <v/>
      </c>
      <c r="B967" s="65" t="str">
        <f t="shared" si="192"/>
        <v/>
      </c>
      <c r="C967" s="103">
        <v>966</v>
      </c>
      <c r="D967" s="99"/>
      <c r="E967" s="100">
        <f t="shared" si="200"/>
        <v>1</v>
      </c>
      <c r="F967" s="100"/>
      <c r="G967" s="100"/>
      <c r="H967" s="107" t="str">
        <f t="shared" si="195"/>
        <v/>
      </c>
      <c r="I967" s="108" t="str">
        <f>IF(D967="","",VLOOKUP(D967,ENTRANTS!$A$1:$H$1000,2,0))</f>
        <v/>
      </c>
      <c r="J967" s="108" t="str">
        <f>IF(D967="","",VLOOKUP(D967,ENTRANTS!$A$1:$H$1000,3,0))</f>
        <v/>
      </c>
      <c r="K967" s="103" t="str">
        <f>IF(D967="","",LEFT(VLOOKUP(D967,ENTRANTS!$A$1:$H$1000,5,0),1))</f>
        <v/>
      </c>
      <c r="L967" s="103" t="str">
        <f>IF(D967="","",COUNTIF($K$2:K967,K967))</f>
        <v/>
      </c>
      <c r="M967" s="103" t="str">
        <f>IF(D967="","",VLOOKUP(D967,ENTRANTS!$A$1:$H$1000,4,0))</f>
        <v/>
      </c>
      <c r="N967" s="103" t="str">
        <f>IF(D967="","",COUNTIF($M$2:M967,M967))</f>
        <v/>
      </c>
      <c r="O967" s="108" t="str">
        <f>IF(D967="","",VLOOKUP(D967,ENTRANTS!$A$1:$H$1000,6,0))</f>
        <v/>
      </c>
      <c r="P967" s="86" t="str">
        <f t="shared" si="196"/>
        <v/>
      </c>
      <c r="Q967" s="31"/>
      <c r="R967" s="3" t="str">
        <f t="shared" si="197"/>
        <v/>
      </c>
      <c r="S967" s="4" t="str">
        <f>IF(D967="","",COUNTIF($R$2:R967,R967))</f>
        <v/>
      </c>
      <c r="T967" s="5" t="str">
        <f t="shared" si="189"/>
        <v/>
      </c>
      <c r="U967" s="35" t="str">
        <f>IF(AND(S967=4,K967="M",NOT(O967="Unattached")),SUMIF(R$2:R967,R967,L$2:L967),"")</f>
        <v/>
      </c>
      <c r="V967" s="5" t="str">
        <f t="shared" si="190"/>
        <v/>
      </c>
      <c r="W967" s="35" t="str">
        <f>IF(AND(S967=3,K967="F",NOT(O967="Unattached")),SUMIF(R$2:R967,R967,L$2:L967),"")</f>
        <v/>
      </c>
      <c r="X967" s="6" t="str">
        <f t="shared" si="193"/>
        <v/>
      </c>
      <c r="Y967" s="6" t="str">
        <f t="shared" si="198"/>
        <v/>
      </c>
      <c r="Z967" s="33" t="str">
        <f t="shared" si="194"/>
        <v xml:space="preserve"> </v>
      </c>
      <c r="AA967" s="33" t="str">
        <f>IF(K967="M",IF(S967&lt;&gt;4,"",VLOOKUP(CONCATENATE(R967," ",(S967-3)),$Z$2:AD967,5,0)),IF(S967&lt;&gt;3,"",VLOOKUP(CONCATENATE(R967," ",(S967-2)),$Z$2:AD967,5,0)))</f>
        <v/>
      </c>
      <c r="AB967" s="33" t="str">
        <f>IF(K967="M",IF(S967&lt;&gt;4,"",VLOOKUP(CONCATENATE(R967," ",(S967-2)),$Z$2:AD967,5,0)),IF(S967&lt;&gt;3,"",VLOOKUP(CONCATENATE(R967," ",(S967-1)),$Z$2:AD967,5,0)))</f>
        <v/>
      </c>
      <c r="AC967" s="33" t="str">
        <f>IF(K967="M",IF(S967&lt;&gt;4,"",VLOOKUP(CONCATENATE(R967," ",(S967-1)),$Z$2:AD967,5,0)),IF(S967&lt;&gt;3,"",VLOOKUP(CONCATENATE(R967," ",(S967)),$Z$2:AD967,5,0)))</f>
        <v/>
      </c>
      <c r="AD967" s="33" t="str">
        <f t="shared" si="199"/>
        <v/>
      </c>
    </row>
    <row r="968" spans="1:30" x14ac:dyDescent="0.25">
      <c r="A968" s="65" t="str">
        <f t="shared" si="191"/>
        <v/>
      </c>
      <c r="B968" s="65" t="str">
        <f t="shared" si="192"/>
        <v/>
      </c>
      <c r="C968" s="103">
        <v>967</v>
      </c>
      <c r="D968" s="99"/>
      <c r="E968" s="100">
        <f t="shared" si="200"/>
        <v>1</v>
      </c>
      <c r="F968" s="100"/>
      <c r="G968" s="100"/>
      <c r="H968" s="107" t="str">
        <f t="shared" si="195"/>
        <v/>
      </c>
      <c r="I968" s="108" t="str">
        <f>IF(D968="","",VLOOKUP(D968,ENTRANTS!$A$1:$H$1000,2,0))</f>
        <v/>
      </c>
      <c r="J968" s="108" t="str">
        <f>IF(D968="","",VLOOKUP(D968,ENTRANTS!$A$1:$H$1000,3,0))</f>
        <v/>
      </c>
      <c r="K968" s="103" t="str">
        <f>IF(D968="","",LEFT(VLOOKUP(D968,ENTRANTS!$A$1:$H$1000,5,0),1))</f>
        <v/>
      </c>
      <c r="L968" s="103" t="str">
        <f>IF(D968="","",COUNTIF($K$2:K968,K968))</f>
        <v/>
      </c>
      <c r="M968" s="103" t="str">
        <f>IF(D968="","",VLOOKUP(D968,ENTRANTS!$A$1:$H$1000,4,0))</f>
        <v/>
      </c>
      <c r="N968" s="103" t="str">
        <f>IF(D968="","",COUNTIF($M$2:M968,M968))</f>
        <v/>
      </c>
      <c r="O968" s="108" t="str">
        <f>IF(D968="","",VLOOKUP(D968,ENTRANTS!$A$1:$H$1000,6,0))</f>
        <v/>
      </c>
      <c r="P968" s="86" t="str">
        <f t="shared" si="196"/>
        <v/>
      </c>
      <c r="Q968" s="31"/>
      <c r="R968" s="3" t="str">
        <f t="shared" si="197"/>
        <v/>
      </c>
      <c r="S968" s="4" t="str">
        <f>IF(D968="","",COUNTIF($R$2:R968,R968))</f>
        <v/>
      </c>
      <c r="T968" s="5" t="str">
        <f t="shared" si="189"/>
        <v/>
      </c>
      <c r="U968" s="35" t="str">
        <f>IF(AND(S968=4,K968="M",NOT(O968="Unattached")),SUMIF(R$2:R968,R968,L$2:L968),"")</f>
        <v/>
      </c>
      <c r="V968" s="5" t="str">
        <f t="shared" si="190"/>
        <v/>
      </c>
      <c r="W968" s="35" t="str">
        <f>IF(AND(S968=3,K968="F",NOT(O968="Unattached")),SUMIF(R$2:R968,R968,L$2:L968),"")</f>
        <v/>
      </c>
      <c r="X968" s="6" t="str">
        <f t="shared" si="193"/>
        <v/>
      </c>
      <c r="Y968" s="6" t="str">
        <f t="shared" si="198"/>
        <v/>
      </c>
      <c r="Z968" s="33" t="str">
        <f t="shared" si="194"/>
        <v xml:space="preserve"> </v>
      </c>
      <c r="AA968" s="33" t="str">
        <f>IF(K968="M",IF(S968&lt;&gt;4,"",VLOOKUP(CONCATENATE(R968," ",(S968-3)),$Z$2:AD968,5,0)),IF(S968&lt;&gt;3,"",VLOOKUP(CONCATENATE(R968," ",(S968-2)),$Z$2:AD968,5,0)))</f>
        <v/>
      </c>
      <c r="AB968" s="33" t="str">
        <f>IF(K968="M",IF(S968&lt;&gt;4,"",VLOOKUP(CONCATENATE(R968," ",(S968-2)),$Z$2:AD968,5,0)),IF(S968&lt;&gt;3,"",VLOOKUP(CONCATENATE(R968," ",(S968-1)),$Z$2:AD968,5,0)))</f>
        <v/>
      </c>
      <c r="AC968" s="33" t="str">
        <f>IF(K968="M",IF(S968&lt;&gt;4,"",VLOOKUP(CONCATENATE(R968," ",(S968-1)),$Z$2:AD968,5,0)),IF(S968&lt;&gt;3,"",VLOOKUP(CONCATENATE(R968," ",(S968)),$Z$2:AD968,5,0)))</f>
        <v/>
      </c>
      <c r="AD968" s="33" t="str">
        <f t="shared" si="199"/>
        <v/>
      </c>
    </row>
    <row r="969" spans="1:30" x14ac:dyDescent="0.25">
      <c r="A969" s="65" t="str">
        <f t="shared" si="191"/>
        <v/>
      </c>
      <c r="B969" s="65" t="str">
        <f t="shared" si="192"/>
        <v/>
      </c>
      <c r="C969" s="103">
        <v>968</v>
      </c>
      <c r="D969" s="99"/>
      <c r="E969" s="100">
        <f t="shared" si="200"/>
        <v>1</v>
      </c>
      <c r="F969" s="100"/>
      <c r="G969" s="100"/>
      <c r="H969" s="107" t="str">
        <f t="shared" si="195"/>
        <v/>
      </c>
      <c r="I969" s="108" t="str">
        <f>IF(D969="","",VLOOKUP(D969,ENTRANTS!$A$1:$H$1000,2,0))</f>
        <v/>
      </c>
      <c r="J969" s="108" t="str">
        <f>IF(D969="","",VLOOKUP(D969,ENTRANTS!$A$1:$H$1000,3,0))</f>
        <v/>
      </c>
      <c r="K969" s="103" t="str">
        <f>IF(D969="","",LEFT(VLOOKUP(D969,ENTRANTS!$A$1:$H$1000,5,0),1))</f>
        <v/>
      </c>
      <c r="L969" s="103" t="str">
        <f>IF(D969="","",COUNTIF($K$2:K969,K969))</f>
        <v/>
      </c>
      <c r="M969" s="103" t="str">
        <f>IF(D969="","",VLOOKUP(D969,ENTRANTS!$A$1:$H$1000,4,0))</f>
        <v/>
      </c>
      <c r="N969" s="103" t="str">
        <f>IF(D969="","",COUNTIF($M$2:M969,M969))</f>
        <v/>
      </c>
      <c r="O969" s="108" t="str">
        <f>IF(D969="","",VLOOKUP(D969,ENTRANTS!$A$1:$H$1000,6,0))</f>
        <v/>
      </c>
      <c r="P969" s="86" t="str">
        <f t="shared" si="196"/>
        <v/>
      </c>
      <c r="Q969" s="31"/>
      <c r="R969" s="3" t="str">
        <f t="shared" si="197"/>
        <v/>
      </c>
      <c r="S969" s="4" t="str">
        <f>IF(D969="","",COUNTIF($R$2:R969,R969))</f>
        <v/>
      </c>
      <c r="T969" s="5" t="str">
        <f t="shared" si="189"/>
        <v/>
      </c>
      <c r="U969" s="35" t="str">
        <f>IF(AND(S969=4,K969="M",NOT(O969="Unattached")),SUMIF(R$2:R969,R969,L$2:L969),"")</f>
        <v/>
      </c>
      <c r="V969" s="5" t="str">
        <f t="shared" si="190"/>
        <v/>
      </c>
      <c r="W969" s="35" t="str">
        <f>IF(AND(S969=3,K969="F",NOT(O969="Unattached")),SUMIF(R$2:R969,R969,L$2:L969),"")</f>
        <v/>
      </c>
      <c r="X969" s="6" t="str">
        <f t="shared" si="193"/>
        <v/>
      </c>
      <c r="Y969" s="6" t="str">
        <f t="shared" si="198"/>
        <v/>
      </c>
      <c r="Z969" s="33" t="str">
        <f t="shared" si="194"/>
        <v xml:space="preserve"> </v>
      </c>
      <c r="AA969" s="33" t="str">
        <f>IF(K969="M",IF(S969&lt;&gt;4,"",VLOOKUP(CONCATENATE(R969," ",(S969-3)),$Z$2:AD969,5,0)),IF(S969&lt;&gt;3,"",VLOOKUP(CONCATENATE(R969," ",(S969-2)),$Z$2:AD969,5,0)))</f>
        <v/>
      </c>
      <c r="AB969" s="33" t="str">
        <f>IF(K969="M",IF(S969&lt;&gt;4,"",VLOOKUP(CONCATENATE(R969," ",(S969-2)),$Z$2:AD969,5,0)),IF(S969&lt;&gt;3,"",VLOOKUP(CONCATENATE(R969," ",(S969-1)),$Z$2:AD969,5,0)))</f>
        <v/>
      </c>
      <c r="AC969" s="33" t="str">
        <f>IF(K969="M",IF(S969&lt;&gt;4,"",VLOOKUP(CONCATENATE(R969," ",(S969-1)),$Z$2:AD969,5,0)),IF(S969&lt;&gt;3,"",VLOOKUP(CONCATENATE(R969," ",(S969)),$Z$2:AD969,5,0)))</f>
        <v/>
      </c>
      <c r="AD969" s="33" t="str">
        <f t="shared" si="199"/>
        <v/>
      </c>
    </row>
    <row r="970" spans="1:30" x14ac:dyDescent="0.25">
      <c r="A970" s="65" t="str">
        <f t="shared" si="191"/>
        <v/>
      </c>
      <c r="B970" s="65" t="str">
        <f t="shared" si="192"/>
        <v/>
      </c>
      <c r="C970" s="103">
        <v>969</v>
      </c>
      <c r="D970" s="99"/>
      <c r="E970" s="100">
        <f t="shared" si="200"/>
        <v>1</v>
      </c>
      <c r="F970" s="100"/>
      <c r="G970" s="100"/>
      <c r="H970" s="107" t="str">
        <f t="shared" si="195"/>
        <v/>
      </c>
      <c r="I970" s="108" t="str">
        <f>IF(D970="","",VLOOKUP(D970,ENTRANTS!$A$1:$H$1000,2,0))</f>
        <v/>
      </c>
      <c r="J970" s="108" t="str">
        <f>IF(D970="","",VLOOKUP(D970,ENTRANTS!$A$1:$H$1000,3,0))</f>
        <v/>
      </c>
      <c r="K970" s="103" t="str">
        <f>IF(D970="","",LEFT(VLOOKUP(D970,ENTRANTS!$A$1:$H$1000,5,0),1))</f>
        <v/>
      </c>
      <c r="L970" s="103" t="str">
        <f>IF(D970="","",COUNTIF($K$2:K970,K970))</f>
        <v/>
      </c>
      <c r="M970" s="103" t="str">
        <f>IF(D970="","",VLOOKUP(D970,ENTRANTS!$A$1:$H$1000,4,0))</f>
        <v/>
      </c>
      <c r="N970" s="103" t="str">
        <f>IF(D970="","",COUNTIF($M$2:M970,M970))</f>
        <v/>
      </c>
      <c r="O970" s="108" t="str">
        <f>IF(D970="","",VLOOKUP(D970,ENTRANTS!$A$1:$H$1000,6,0))</f>
        <v/>
      </c>
      <c r="P970" s="86" t="str">
        <f t="shared" si="196"/>
        <v/>
      </c>
      <c r="Q970" s="31"/>
      <c r="R970" s="3" t="str">
        <f t="shared" si="197"/>
        <v/>
      </c>
      <c r="S970" s="4" t="str">
        <f>IF(D970="","",COUNTIF($R$2:R970,R970))</f>
        <v/>
      </c>
      <c r="T970" s="5" t="str">
        <f t="shared" si="189"/>
        <v/>
      </c>
      <c r="U970" s="35" t="str">
        <f>IF(AND(S970=4,K970="M",NOT(O970="Unattached")),SUMIF(R$2:R970,R970,L$2:L970),"")</f>
        <v/>
      </c>
      <c r="V970" s="5" t="str">
        <f t="shared" si="190"/>
        <v/>
      </c>
      <c r="W970" s="35" t="str">
        <f>IF(AND(S970=3,K970="F",NOT(O970="Unattached")),SUMIF(R$2:R970,R970,L$2:L970),"")</f>
        <v/>
      </c>
      <c r="X970" s="6" t="str">
        <f t="shared" si="193"/>
        <v/>
      </c>
      <c r="Y970" s="6" t="str">
        <f t="shared" si="198"/>
        <v/>
      </c>
      <c r="Z970" s="33" t="str">
        <f t="shared" si="194"/>
        <v xml:space="preserve"> </v>
      </c>
      <c r="AA970" s="33" t="str">
        <f>IF(K970="M",IF(S970&lt;&gt;4,"",VLOOKUP(CONCATENATE(R970," ",(S970-3)),$Z$2:AD970,5,0)),IF(S970&lt;&gt;3,"",VLOOKUP(CONCATENATE(R970," ",(S970-2)),$Z$2:AD970,5,0)))</f>
        <v/>
      </c>
      <c r="AB970" s="33" t="str">
        <f>IF(K970="M",IF(S970&lt;&gt;4,"",VLOOKUP(CONCATENATE(R970," ",(S970-2)),$Z$2:AD970,5,0)),IF(S970&lt;&gt;3,"",VLOOKUP(CONCATENATE(R970," ",(S970-1)),$Z$2:AD970,5,0)))</f>
        <v/>
      </c>
      <c r="AC970" s="33" t="str">
        <f>IF(K970="M",IF(S970&lt;&gt;4,"",VLOOKUP(CONCATENATE(R970," ",(S970-1)),$Z$2:AD970,5,0)),IF(S970&lt;&gt;3,"",VLOOKUP(CONCATENATE(R970," ",(S970)),$Z$2:AD970,5,0)))</f>
        <v/>
      </c>
      <c r="AD970" s="33" t="str">
        <f t="shared" si="199"/>
        <v/>
      </c>
    </row>
    <row r="971" spans="1:30" x14ac:dyDescent="0.25">
      <c r="A971" s="65" t="str">
        <f t="shared" si="191"/>
        <v/>
      </c>
      <c r="B971" s="65" t="str">
        <f t="shared" si="192"/>
        <v/>
      </c>
      <c r="C971" s="103">
        <v>970</v>
      </c>
      <c r="D971" s="99"/>
      <c r="E971" s="100">
        <f t="shared" si="200"/>
        <v>1</v>
      </c>
      <c r="F971" s="100"/>
      <c r="G971" s="100"/>
      <c r="H971" s="107" t="str">
        <f t="shared" si="195"/>
        <v/>
      </c>
      <c r="I971" s="108" t="str">
        <f>IF(D971="","",VLOOKUP(D971,ENTRANTS!$A$1:$H$1000,2,0))</f>
        <v/>
      </c>
      <c r="J971" s="108" t="str">
        <f>IF(D971="","",VLOOKUP(D971,ENTRANTS!$A$1:$H$1000,3,0))</f>
        <v/>
      </c>
      <c r="K971" s="103" t="str">
        <f>IF(D971="","",LEFT(VLOOKUP(D971,ENTRANTS!$A$1:$H$1000,5,0),1))</f>
        <v/>
      </c>
      <c r="L971" s="103" t="str">
        <f>IF(D971="","",COUNTIF($K$2:K971,K971))</f>
        <v/>
      </c>
      <c r="M971" s="103" t="str">
        <f>IF(D971="","",VLOOKUP(D971,ENTRANTS!$A$1:$H$1000,4,0))</f>
        <v/>
      </c>
      <c r="N971" s="103" t="str">
        <f>IF(D971="","",COUNTIF($M$2:M971,M971))</f>
        <v/>
      </c>
      <c r="O971" s="108" t="str">
        <f>IF(D971="","",VLOOKUP(D971,ENTRANTS!$A$1:$H$1000,6,0))</f>
        <v/>
      </c>
      <c r="P971" s="86" t="str">
        <f t="shared" si="196"/>
        <v/>
      </c>
      <c r="Q971" s="31"/>
      <c r="R971" s="3" t="str">
        <f t="shared" si="197"/>
        <v/>
      </c>
      <c r="S971" s="4" t="str">
        <f>IF(D971="","",COUNTIF($R$2:R971,R971))</f>
        <v/>
      </c>
      <c r="T971" s="5" t="str">
        <f t="shared" si="189"/>
        <v/>
      </c>
      <c r="U971" s="35" t="str">
        <f>IF(AND(S971=4,K971="M",NOT(O971="Unattached")),SUMIF(R$2:R971,R971,L$2:L971),"")</f>
        <v/>
      </c>
      <c r="V971" s="5" t="str">
        <f t="shared" si="190"/>
        <v/>
      </c>
      <c r="W971" s="35" t="str">
        <f>IF(AND(S971=3,K971="F",NOT(O971="Unattached")),SUMIF(R$2:R971,R971,L$2:L971),"")</f>
        <v/>
      </c>
      <c r="X971" s="6" t="str">
        <f t="shared" si="193"/>
        <v/>
      </c>
      <c r="Y971" s="6" t="str">
        <f t="shared" si="198"/>
        <v/>
      </c>
      <c r="Z971" s="33" t="str">
        <f t="shared" si="194"/>
        <v xml:space="preserve"> </v>
      </c>
      <c r="AA971" s="33" t="str">
        <f>IF(K971="M",IF(S971&lt;&gt;4,"",VLOOKUP(CONCATENATE(R971," ",(S971-3)),$Z$2:AD971,5,0)),IF(S971&lt;&gt;3,"",VLOOKUP(CONCATENATE(R971," ",(S971-2)),$Z$2:AD971,5,0)))</f>
        <v/>
      </c>
      <c r="AB971" s="33" t="str">
        <f>IF(K971="M",IF(S971&lt;&gt;4,"",VLOOKUP(CONCATENATE(R971," ",(S971-2)),$Z$2:AD971,5,0)),IF(S971&lt;&gt;3,"",VLOOKUP(CONCATENATE(R971," ",(S971-1)),$Z$2:AD971,5,0)))</f>
        <v/>
      </c>
      <c r="AC971" s="33" t="str">
        <f>IF(K971="M",IF(S971&lt;&gt;4,"",VLOOKUP(CONCATENATE(R971," ",(S971-1)),$Z$2:AD971,5,0)),IF(S971&lt;&gt;3,"",VLOOKUP(CONCATENATE(R971," ",(S971)),$Z$2:AD971,5,0)))</f>
        <v/>
      </c>
      <c r="AD971" s="33" t="str">
        <f t="shared" si="199"/>
        <v/>
      </c>
    </row>
    <row r="972" spans="1:30" x14ac:dyDescent="0.25">
      <c r="A972" s="65" t="str">
        <f t="shared" si="191"/>
        <v/>
      </c>
      <c r="B972" s="65" t="str">
        <f t="shared" si="192"/>
        <v/>
      </c>
      <c r="C972" s="103">
        <v>971</v>
      </c>
      <c r="D972" s="99"/>
      <c r="E972" s="100">
        <f t="shared" si="200"/>
        <v>1</v>
      </c>
      <c r="F972" s="100"/>
      <c r="G972" s="100"/>
      <c r="H972" s="107" t="str">
        <f t="shared" si="195"/>
        <v/>
      </c>
      <c r="I972" s="108" t="str">
        <f>IF(D972="","",VLOOKUP(D972,ENTRANTS!$A$1:$H$1000,2,0))</f>
        <v/>
      </c>
      <c r="J972" s="108" t="str">
        <f>IF(D972="","",VLOOKUP(D972,ENTRANTS!$A$1:$H$1000,3,0))</f>
        <v/>
      </c>
      <c r="K972" s="103" t="str">
        <f>IF(D972="","",LEFT(VLOOKUP(D972,ENTRANTS!$A$1:$H$1000,5,0),1))</f>
        <v/>
      </c>
      <c r="L972" s="103" t="str">
        <f>IF(D972="","",COUNTIF($K$2:K972,K972))</f>
        <v/>
      </c>
      <c r="M972" s="103" t="str">
        <f>IF(D972="","",VLOOKUP(D972,ENTRANTS!$A$1:$H$1000,4,0))</f>
        <v/>
      </c>
      <c r="N972" s="103" t="str">
        <f>IF(D972="","",COUNTIF($M$2:M972,M972))</f>
        <v/>
      </c>
      <c r="O972" s="108" t="str">
        <f>IF(D972="","",VLOOKUP(D972,ENTRANTS!$A$1:$H$1000,6,0))</f>
        <v/>
      </c>
      <c r="P972" s="86" t="str">
        <f t="shared" si="196"/>
        <v/>
      </c>
      <c r="Q972" s="31"/>
      <c r="R972" s="3" t="str">
        <f t="shared" si="197"/>
        <v/>
      </c>
      <c r="S972" s="4" t="str">
        <f>IF(D972="","",COUNTIF($R$2:R972,R972))</f>
        <v/>
      </c>
      <c r="T972" s="5" t="str">
        <f t="shared" si="189"/>
        <v/>
      </c>
      <c r="U972" s="35" t="str">
        <f>IF(AND(S972=4,K972="M",NOT(O972="Unattached")),SUMIF(R$2:R972,R972,L$2:L972),"")</f>
        <v/>
      </c>
      <c r="V972" s="5" t="str">
        <f t="shared" si="190"/>
        <v/>
      </c>
      <c r="W972" s="35" t="str">
        <f>IF(AND(S972=3,K972="F",NOT(O972="Unattached")),SUMIF(R$2:R972,R972,L$2:L972),"")</f>
        <v/>
      </c>
      <c r="X972" s="6" t="str">
        <f t="shared" si="193"/>
        <v/>
      </c>
      <c r="Y972" s="6" t="str">
        <f t="shared" si="198"/>
        <v/>
      </c>
      <c r="Z972" s="33" t="str">
        <f t="shared" si="194"/>
        <v xml:space="preserve"> </v>
      </c>
      <c r="AA972" s="33" t="str">
        <f>IF(K972="M",IF(S972&lt;&gt;4,"",VLOOKUP(CONCATENATE(R972," ",(S972-3)),$Z$2:AD972,5,0)),IF(S972&lt;&gt;3,"",VLOOKUP(CONCATENATE(R972," ",(S972-2)),$Z$2:AD972,5,0)))</f>
        <v/>
      </c>
      <c r="AB972" s="33" t="str">
        <f>IF(K972="M",IF(S972&lt;&gt;4,"",VLOOKUP(CONCATENATE(R972," ",(S972-2)),$Z$2:AD972,5,0)),IF(S972&lt;&gt;3,"",VLOOKUP(CONCATENATE(R972," ",(S972-1)),$Z$2:AD972,5,0)))</f>
        <v/>
      </c>
      <c r="AC972" s="33" t="str">
        <f>IF(K972="M",IF(S972&lt;&gt;4,"",VLOOKUP(CONCATENATE(R972," ",(S972-1)),$Z$2:AD972,5,0)),IF(S972&lt;&gt;3,"",VLOOKUP(CONCATENATE(R972," ",(S972)),$Z$2:AD972,5,0)))</f>
        <v/>
      </c>
      <c r="AD972" s="33" t="str">
        <f t="shared" si="199"/>
        <v/>
      </c>
    </row>
    <row r="973" spans="1:30" x14ac:dyDescent="0.25">
      <c r="A973" s="65" t="str">
        <f t="shared" si="191"/>
        <v/>
      </c>
      <c r="B973" s="65" t="str">
        <f t="shared" si="192"/>
        <v/>
      </c>
      <c r="C973" s="103">
        <v>972</v>
      </c>
      <c r="D973" s="99"/>
      <c r="E973" s="100">
        <f t="shared" si="200"/>
        <v>1</v>
      </c>
      <c r="F973" s="100"/>
      <c r="G973" s="100"/>
      <c r="H973" s="107" t="str">
        <f t="shared" si="195"/>
        <v/>
      </c>
      <c r="I973" s="108" t="str">
        <f>IF(D973="","",VLOOKUP(D973,ENTRANTS!$A$1:$H$1000,2,0))</f>
        <v/>
      </c>
      <c r="J973" s="108" t="str">
        <f>IF(D973="","",VLOOKUP(D973,ENTRANTS!$A$1:$H$1000,3,0))</f>
        <v/>
      </c>
      <c r="K973" s="103" t="str">
        <f>IF(D973="","",LEFT(VLOOKUP(D973,ENTRANTS!$A$1:$H$1000,5,0),1))</f>
        <v/>
      </c>
      <c r="L973" s="103" t="str">
        <f>IF(D973="","",COUNTIF($K$2:K973,K973))</f>
        <v/>
      </c>
      <c r="M973" s="103" t="str">
        <f>IF(D973="","",VLOOKUP(D973,ENTRANTS!$A$1:$H$1000,4,0))</f>
        <v/>
      </c>
      <c r="N973" s="103" t="str">
        <f>IF(D973="","",COUNTIF($M$2:M973,M973))</f>
        <v/>
      </c>
      <c r="O973" s="108" t="str">
        <f>IF(D973="","",VLOOKUP(D973,ENTRANTS!$A$1:$H$1000,6,0))</f>
        <v/>
      </c>
      <c r="P973" s="86" t="str">
        <f t="shared" si="196"/>
        <v/>
      </c>
      <c r="Q973" s="31"/>
      <c r="R973" s="3" t="str">
        <f t="shared" si="197"/>
        <v/>
      </c>
      <c r="S973" s="4" t="str">
        <f>IF(D973="","",COUNTIF($R$2:R973,R973))</f>
        <v/>
      </c>
      <c r="T973" s="5" t="str">
        <f t="shared" si="189"/>
        <v/>
      </c>
      <c r="U973" s="35" t="str">
        <f>IF(AND(S973=4,K973="M",NOT(O973="Unattached")),SUMIF(R$2:R973,R973,L$2:L973),"")</f>
        <v/>
      </c>
      <c r="V973" s="5" t="str">
        <f t="shared" si="190"/>
        <v/>
      </c>
      <c r="W973" s="35" t="str">
        <f>IF(AND(S973=3,K973="F",NOT(O973="Unattached")),SUMIF(R$2:R973,R973,L$2:L973),"")</f>
        <v/>
      </c>
      <c r="X973" s="6" t="str">
        <f t="shared" si="193"/>
        <v/>
      </c>
      <c r="Y973" s="6" t="str">
        <f t="shared" si="198"/>
        <v/>
      </c>
      <c r="Z973" s="33" t="str">
        <f t="shared" si="194"/>
        <v xml:space="preserve"> </v>
      </c>
      <c r="AA973" s="33" t="str">
        <f>IF(K973="M",IF(S973&lt;&gt;4,"",VLOOKUP(CONCATENATE(R973," ",(S973-3)),$Z$2:AD973,5,0)),IF(S973&lt;&gt;3,"",VLOOKUP(CONCATENATE(R973," ",(S973-2)),$Z$2:AD973,5,0)))</f>
        <v/>
      </c>
      <c r="AB973" s="33" t="str">
        <f>IF(K973="M",IF(S973&lt;&gt;4,"",VLOOKUP(CONCATENATE(R973," ",(S973-2)),$Z$2:AD973,5,0)),IF(S973&lt;&gt;3,"",VLOOKUP(CONCATENATE(R973," ",(S973-1)),$Z$2:AD973,5,0)))</f>
        <v/>
      </c>
      <c r="AC973" s="33" t="str">
        <f>IF(K973="M",IF(S973&lt;&gt;4,"",VLOOKUP(CONCATENATE(R973," ",(S973-1)),$Z$2:AD973,5,0)),IF(S973&lt;&gt;3,"",VLOOKUP(CONCATENATE(R973," ",(S973)),$Z$2:AD973,5,0)))</f>
        <v/>
      </c>
      <c r="AD973" s="33" t="str">
        <f t="shared" si="199"/>
        <v/>
      </c>
    </row>
    <row r="974" spans="1:30" x14ac:dyDescent="0.25">
      <c r="A974" s="65" t="str">
        <f t="shared" si="191"/>
        <v/>
      </c>
      <c r="B974" s="65" t="str">
        <f t="shared" si="192"/>
        <v/>
      </c>
      <c r="C974" s="103">
        <v>973</v>
      </c>
      <c r="D974" s="99"/>
      <c r="E974" s="100">
        <f t="shared" si="200"/>
        <v>1</v>
      </c>
      <c r="F974" s="100"/>
      <c r="G974" s="100"/>
      <c r="H974" s="107" t="str">
        <f t="shared" si="195"/>
        <v/>
      </c>
      <c r="I974" s="108" t="str">
        <f>IF(D974="","",VLOOKUP(D974,ENTRANTS!$A$1:$H$1000,2,0))</f>
        <v/>
      </c>
      <c r="J974" s="108" t="str">
        <f>IF(D974="","",VLOOKUP(D974,ENTRANTS!$A$1:$H$1000,3,0))</f>
        <v/>
      </c>
      <c r="K974" s="103" t="str">
        <f>IF(D974="","",LEFT(VLOOKUP(D974,ENTRANTS!$A$1:$H$1000,5,0),1))</f>
        <v/>
      </c>
      <c r="L974" s="103" t="str">
        <f>IF(D974="","",COUNTIF($K$2:K974,K974))</f>
        <v/>
      </c>
      <c r="M974" s="103" t="str">
        <f>IF(D974="","",VLOOKUP(D974,ENTRANTS!$A$1:$H$1000,4,0))</f>
        <v/>
      </c>
      <c r="N974" s="103" t="str">
        <f>IF(D974="","",COUNTIF($M$2:M974,M974))</f>
        <v/>
      </c>
      <c r="O974" s="108" t="str">
        <f>IF(D974="","",VLOOKUP(D974,ENTRANTS!$A$1:$H$1000,6,0))</f>
        <v/>
      </c>
      <c r="P974" s="86" t="str">
        <f t="shared" si="196"/>
        <v/>
      </c>
      <c r="Q974" s="31"/>
      <c r="R974" s="3" t="str">
        <f t="shared" si="197"/>
        <v/>
      </c>
      <c r="S974" s="4" t="str">
        <f>IF(D974="","",COUNTIF($R$2:R974,R974))</f>
        <v/>
      </c>
      <c r="T974" s="5" t="str">
        <f t="shared" si="189"/>
        <v/>
      </c>
      <c r="U974" s="35" t="str">
        <f>IF(AND(S974=4,K974="M",NOT(O974="Unattached")),SUMIF(R$2:R974,R974,L$2:L974),"")</f>
        <v/>
      </c>
      <c r="V974" s="5" t="str">
        <f t="shared" si="190"/>
        <v/>
      </c>
      <c r="W974" s="35" t="str">
        <f>IF(AND(S974=3,K974="F",NOT(O974="Unattached")),SUMIF(R$2:R974,R974,L$2:L974),"")</f>
        <v/>
      </c>
      <c r="X974" s="6" t="str">
        <f t="shared" si="193"/>
        <v/>
      </c>
      <c r="Y974" s="6" t="str">
        <f t="shared" si="198"/>
        <v/>
      </c>
      <c r="Z974" s="33" t="str">
        <f t="shared" si="194"/>
        <v xml:space="preserve"> </v>
      </c>
      <c r="AA974" s="33" t="str">
        <f>IF(K974="M",IF(S974&lt;&gt;4,"",VLOOKUP(CONCATENATE(R974," ",(S974-3)),$Z$2:AD974,5,0)),IF(S974&lt;&gt;3,"",VLOOKUP(CONCATENATE(R974," ",(S974-2)),$Z$2:AD974,5,0)))</f>
        <v/>
      </c>
      <c r="AB974" s="33" t="str">
        <f>IF(K974="M",IF(S974&lt;&gt;4,"",VLOOKUP(CONCATENATE(R974," ",(S974-2)),$Z$2:AD974,5,0)),IF(S974&lt;&gt;3,"",VLOOKUP(CONCATENATE(R974," ",(S974-1)),$Z$2:AD974,5,0)))</f>
        <v/>
      </c>
      <c r="AC974" s="33" t="str">
        <f>IF(K974="M",IF(S974&lt;&gt;4,"",VLOOKUP(CONCATENATE(R974," ",(S974-1)),$Z$2:AD974,5,0)),IF(S974&lt;&gt;3,"",VLOOKUP(CONCATENATE(R974," ",(S974)),$Z$2:AD974,5,0)))</f>
        <v/>
      </c>
      <c r="AD974" s="33" t="str">
        <f t="shared" si="199"/>
        <v/>
      </c>
    </row>
    <row r="975" spans="1:30" x14ac:dyDescent="0.25">
      <c r="A975" s="65" t="str">
        <f t="shared" si="191"/>
        <v/>
      </c>
      <c r="B975" s="65" t="str">
        <f t="shared" si="192"/>
        <v/>
      </c>
      <c r="C975" s="103">
        <v>974</v>
      </c>
      <c r="D975" s="99"/>
      <c r="E975" s="100">
        <f t="shared" si="200"/>
        <v>1</v>
      </c>
      <c r="F975" s="100"/>
      <c r="G975" s="100"/>
      <c r="H975" s="107" t="str">
        <f t="shared" si="195"/>
        <v/>
      </c>
      <c r="I975" s="108" t="str">
        <f>IF(D975="","",VLOOKUP(D975,ENTRANTS!$A$1:$H$1000,2,0))</f>
        <v/>
      </c>
      <c r="J975" s="108" t="str">
        <f>IF(D975="","",VLOOKUP(D975,ENTRANTS!$A$1:$H$1000,3,0))</f>
        <v/>
      </c>
      <c r="K975" s="103" t="str">
        <f>IF(D975="","",LEFT(VLOOKUP(D975,ENTRANTS!$A$1:$H$1000,5,0),1))</f>
        <v/>
      </c>
      <c r="L975" s="103" t="str">
        <f>IF(D975="","",COUNTIF($K$2:K975,K975))</f>
        <v/>
      </c>
      <c r="M975" s="103" t="str">
        <f>IF(D975="","",VLOOKUP(D975,ENTRANTS!$A$1:$H$1000,4,0))</f>
        <v/>
      </c>
      <c r="N975" s="103" t="str">
        <f>IF(D975="","",COUNTIF($M$2:M975,M975))</f>
        <v/>
      </c>
      <c r="O975" s="108" t="str">
        <f>IF(D975="","",VLOOKUP(D975,ENTRANTS!$A$1:$H$1000,6,0))</f>
        <v/>
      </c>
      <c r="P975" s="86" t="str">
        <f t="shared" si="196"/>
        <v/>
      </c>
      <c r="Q975" s="31"/>
      <c r="R975" s="3" t="str">
        <f t="shared" si="197"/>
        <v/>
      </c>
      <c r="S975" s="4" t="str">
        <f>IF(D975="","",COUNTIF($R$2:R975,R975))</f>
        <v/>
      </c>
      <c r="T975" s="5" t="str">
        <f t="shared" si="189"/>
        <v/>
      </c>
      <c r="U975" s="35" t="str">
        <f>IF(AND(S975=4,K975="M",NOT(O975="Unattached")),SUMIF(R$2:R975,R975,L$2:L975),"")</f>
        <v/>
      </c>
      <c r="V975" s="5" t="str">
        <f t="shared" si="190"/>
        <v/>
      </c>
      <c r="W975" s="35" t="str">
        <f>IF(AND(S975=3,K975="F",NOT(O975="Unattached")),SUMIF(R$2:R975,R975,L$2:L975),"")</f>
        <v/>
      </c>
      <c r="X975" s="6" t="str">
        <f t="shared" si="193"/>
        <v/>
      </c>
      <c r="Y975" s="6" t="str">
        <f t="shared" si="198"/>
        <v/>
      </c>
      <c r="Z975" s="33" t="str">
        <f t="shared" si="194"/>
        <v xml:space="preserve"> </v>
      </c>
      <c r="AA975" s="33" t="str">
        <f>IF(K975="M",IF(S975&lt;&gt;4,"",VLOOKUP(CONCATENATE(R975," ",(S975-3)),$Z$2:AD975,5,0)),IF(S975&lt;&gt;3,"",VLOOKUP(CONCATENATE(R975," ",(S975-2)),$Z$2:AD975,5,0)))</f>
        <v/>
      </c>
      <c r="AB975" s="33" t="str">
        <f>IF(K975="M",IF(S975&lt;&gt;4,"",VLOOKUP(CONCATENATE(R975," ",(S975-2)),$Z$2:AD975,5,0)),IF(S975&lt;&gt;3,"",VLOOKUP(CONCATENATE(R975," ",(S975-1)),$Z$2:AD975,5,0)))</f>
        <v/>
      </c>
      <c r="AC975" s="33" t="str">
        <f>IF(K975="M",IF(S975&lt;&gt;4,"",VLOOKUP(CONCATENATE(R975," ",(S975-1)),$Z$2:AD975,5,0)),IF(S975&lt;&gt;3,"",VLOOKUP(CONCATENATE(R975," ",(S975)),$Z$2:AD975,5,0)))</f>
        <v/>
      </c>
      <c r="AD975" s="33" t="str">
        <f t="shared" si="199"/>
        <v/>
      </c>
    </row>
    <row r="976" spans="1:30" x14ac:dyDescent="0.25">
      <c r="A976" s="65" t="str">
        <f t="shared" si="191"/>
        <v/>
      </c>
      <c r="B976" s="65" t="str">
        <f t="shared" si="192"/>
        <v/>
      </c>
      <c r="C976" s="103">
        <v>975</v>
      </c>
      <c r="D976" s="99"/>
      <c r="E976" s="100">
        <f t="shared" si="200"/>
        <v>1</v>
      </c>
      <c r="F976" s="100"/>
      <c r="G976" s="100"/>
      <c r="H976" s="107" t="str">
        <f t="shared" si="195"/>
        <v/>
      </c>
      <c r="I976" s="108" t="str">
        <f>IF(D976="","",VLOOKUP(D976,ENTRANTS!$A$1:$H$1000,2,0))</f>
        <v/>
      </c>
      <c r="J976" s="108" t="str">
        <f>IF(D976="","",VLOOKUP(D976,ENTRANTS!$A$1:$H$1000,3,0))</f>
        <v/>
      </c>
      <c r="K976" s="103" t="str">
        <f>IF(D976="","",LEFT(VLOOKUP(D976,ENTRANTS!$A$1:$H$1000,5,0),1))</f>
        <v/>
      </c>
      <c r="L976" s="103" t="str">
        <f>IF(D976="","",COUNTIF($K$2:K976,K976))</f>
        <v/>
      </c>
      <c r="M976" s="103" t="str">
        <f>IF(D976="","",VLOOKUP(D976,ENTRANTS!$A$1:$H$1000,4,0))</f>
        <v/>
      </c>
      <c r="N976" s="103" t="str">
        <f>IF(D976="","",COUNTIF($M$2:M976,M976))</f>
        <v/>
      </c>
      <c r="O976" s="108" t="str">
        <f>IF(D976="","",VLOOKUP(D976,ENTRANTS!$A$1:$H$1000,6,0))</f>
        <v/>
      </c>
      <c r="P976" s="86" t="str">
        <f t="shared" si="196"/>
        <v/>
      </c>
      <c r="Q976" s="31"/>
      <c r="R976" s="3" t="str">
        <f t="shared" si="197"/>
        <v/>
      </c>
      <c r="S976" s="4" t="str">
        <f>IF(D976="","",COUNTIF($R$2:R976,R976))</f>
        <v/>
      </c>
      <c r="T976" s="5" t="str">
        <f t="shared" si="189"/>
        <v/>
      </c>
      <c r="U976" s="35" t="str">
        <f>IF(AND(S976=4,K976="M",NOT(O976="Unattached")),SUMIF(R$2:R976,R976,L$2:L976),"")</f>
        <v/>
      </c>
      <c r="V976" s="5" t="str">
        <f t="shared" si="190"/>
        <v/>
      </c>
      <c r="W976" s="35" t="str">
        <f>IF(AND(S976=3,K976="F",NOT(O976="Unattached")),SUMIF(R$2:R976,R976,L$2:L976),"")</f>
        <v/>
      </c>
      <c r="X976" s="6" t="str">
        <f t="shared" si="193"/>
        <v/>
      </c>
      <c r="Y976" s="6" t="str">
        <f t="shared" si="198"/>
        <v/>
      </c>
      <c r="Z976" s="33" t="str">
        <f t="shared" si="194"/>
        <v xml:space="preserve"> </v>
      </c>
      <c r="AA976" s="33" t="str">
        <f>IF(K976="M",IF(S976&lt;&gt;4,"",VLOOKUP(CONCATENATE(R976," ",(S976-3)),$Z$2:AD976,5,0)),IF(S976&lt;&gt;3,"",VLOOKUP(CONCATENATE(R976," ",(S976-2)),$Z$2:AD976,5,0)))</f>
        <v/>
      </c>
      <c r="AB976" s="33" t="str">
        <f>IF(K976="M",IF(S976&lt;&gt;4,"",VLOOKUP(CONCATENATE(R976," ",(S976-2)),$Z$2:AD976,5,0)),IF(S976&lt;&gt;3,"",VLOOKUP(CONCATENATE(R976," ",(S976-1)),$Z$2:AD976,5,0)))</f>
        <v/>
      </c>
      <c r="AC976" s="33" t="str">
        <f>IF(K976="M",IF(S976&lt;&gt;4,"",VLOOKUP(CONCATENATE(R976," ",(S976-1)),$Z$2:AD976,5,0)),IF(S976&lt;&gt;3,"",VLOOKUP(CONCATENATE(R976," ",(S976)),$Z$2:AD976,5,0)))</f>
        <v/>
      </c>
      <c r="AD976" s="33" t="str">
        <f t="shared" si="199"/>
        <v/>
      </c>
    </row>
    <row r="977" spans="1:30" x14ac:dyDescent="0.25">
      <c r="A977" s="65" t="str">
        <f t="shared" si="191"/>
        <v/>
      </c>
      <c r="B977" s="65" t="str">
        <f t="shared" si="192"/>
        <v/>
      </c>
      <c r="C977" s="103">
        <v>976</v>
      </c>
      <c r="D977" s="99"/>
      <c r="E977" s="100">
        <f t="shared" si="200"/>
        <v>1</v>
      </c>
      <c r="F977" s="100"/>
      <c r="G977" s="100"/>
      <c r="H977" s="107" t="str">
        <f t="shared" si="195"/>
        <v/>
      </c>
      <c r="I977" s="108" t="str">
        <f>IF(D977="","",VLOOKUP(D977,ENTRANTS!$A$1:$H$1000,2,0))</f>
        <v/>
      </c>
      <c r="J977" s="108" t="str">
        <f>IF(D977="","",VLOOKUP(D977,ENTRANTS!$A$1:$H$1000,3,0))</f>
        <v/>
      </c>
      <c r="K977" s="103" t="str">
        <f>IF(D977="","",LEFT(VLOOKUP(D977,ENTRANTS!$A$1:$H$1000,5,0),1))</f>
        <v/>
      </c>
      <c r="L977" s="103" t="str">
        <f>IF(D977="","",COUNTIF($K$2:K977,K977))</f>
        <v/>
      </c>
      <c r="M977" s="103" t="str">
        <f>IF(D977="","",VLOOKUP(D977,ENTRANTS!$A$1:$H$1000,4,0))</f>
        <v/>
      </c>
      <c r="N977" s="103" t="str">
        <f>IF(D977="","",COUNTIF($M$2:M977,M977))</f>
        <v/>
      </c>
      <c r="O977" s="108" t="str">
        <f>IF(D977="","",VLOOKUP(D977,ENTRANTS!$A$1:$H$1000,6,0))</f>
        <v/>
      </c>
      <c r="P977" s="86" t="str">
        <f t="shared" si="196"/>
        <v/>
      </c>
      <c r="Q977" s="31"/>
      <c r="R977" s="3" t="str">
        <f t="shared" si="197"/>
        <v/>
      </c>
      <c r="S977" s="4" t="str">
        <f>IF(D977="","",COUNTIF($R$2:R977,R977))</f>
        <v/>
      </c>
      <c r="T977" s="5" t="str">
        <f t="shared" si="189"/>
        <v/>
      </c>
      <c r="U977" s="35" t="str">
        <f>IF(AND(S977=4,K977="M",NOT(O977="Unattached")),SUMIF(R$2:R977,R977,L$2:L977),"")</f>
        <v/>
      </c>
      <c r="V977" s="5" t="str">
        <f t="shared" si="190"/>
        <v/>
      </c>
      <c r="W977" s="35" t="str">
        <f>IF(AND(S977=3,K977="F",NOT(O977="Unattached")),SUMIF(R$2:R977,R977,L$2:L977),"")</f>
        <v/>
      </c>
      <c r="X977" s="6" t="str">
        <f t="shared" si="193"/>
        <v/>
      </c>
      <c r="Y977" s="6" t="str">
        <f t="shared" si="198"/>
        <v/>
      </c>
      <c r="Z977" s="33" t="str">
        <f t="shared" si="194"/>
        <v xml:space="preserve"> </v>
      </c>
      <c r="AA977" s="33" t="str">
        <f>IF(K977="M",IF(S977&lt;&gt;4,"",VLOOKUP(CONCATENATE(R977," ",(S977-3)),$Z$2:AD977,5,0)),IF(S977&lt;&gt;3,"",VLOOKUP(CONCATENATE(R977," ",(S977-2)),$Z$2:AD977,5,0)))</f>
        <v/>
      </c>
      <c r="AB977" s="33" t="str">
        <f>IF(K977="M",IF(S977&lt;&gt;4,"",VLOOKUP(CONCATENATE(R977," ",(S977-2)),$Z$2:AD977,5,0)),IF(S977&lt;&gt;3,"",VLOOKUP(CONCATENATE(R977," ",(S977-1)),$Z$2:AD977,5,0)))</f>
        <v/>
      </c>
      <c r="AC977" s="33" t="str">
        <f>IF(K977="M",IF(S977&lt;&gt;4,"",VLOOKUP(CONCATENATE(R977," ",(S977-1)),$Z$2:AD977,5,0)),IF(S977&lt;&gt;3,"",VLOOKUP(CONCATENATE(R977," ",(S977)),$Z$2:AD977,5,0)))</f>
        <v/>
      </c>
      <c r="AD977" s="33" t="str">
        <f t="shared" si="199"/>
        <v/>
      </c>
    </row>
    <row r="978" spans="1:30" x14ac:dyDescent="0.25">
      <c r="A978" s="65" t="str">
        <f t="shared" si="191"/>
        <v/>
      </c>
      <c r="B978" s="65" t="str">
        <f t="shared" si="192"/>
        <v/>
      </c>
      <c r="C978" s="103">
        <v>977</v>
      </c>
      <c r="D978" s="99"/>
      <c r="E978" s="100">
        <f t="shared" si="200"/>
        <v>1</v>
      </c>
      <c r="F978" s="100"/>
      <c r="G978" s="100"/>
      <c r="H978" s="107" t="str">
        <f t="shared" si="195"/>
        <v/>
      </c>
      <c r="I978" s="108" t="str">
        <f>IF(D978="","",VLOOKUP(D978,ENTRANTS!$A$1:$H$1000,2,0))</f>
        <v/>
      </c>
      <c r="J978" s="108" t="str">
        <f>IF(D978="","",VLOOKUP(D978,ENTRANTS!$A$1:$H$1000,3,0))</f>
        <v/>
      </c>
      <c r="K978" s="103" t="str">
        <f>IF(D978="","",LEFT(VLOOKUP(D978,ENTRANTS!$A$1:$H$1000,5,0),1))</f>
        <v/>
      </c>
      <c r="L978" s="103" t="str">
        <f>IF(D978="","",COUNTIF($K$2:K978,K978))</f>
        <v/>
      </c>
      <c r="M978" s="103" t="str">
        <f>IF(D978="","",VLOOKUP(D978,ENTRANTS!$A$1:$H$1000,4,0))</f>
        <v/>
      </c>
      <c r="N978" s="103" t="str">
        <f>IF(D978="","",COUNTIF($M$2:M978,M978))</f>
        <v/>
      </c>
      <c r="O978" s="108" t="str">
        <f>IF(D978="","",VLOOKUP(D978,ENTRANTS!$A$1:$H$1000,6,0))</f>
        <v/>
      </c>
      <c r="P978" s="86" t="str">
        <f t="shared" si="196"/>
        <v/>
      </c>
      <c r="Q978" s="31"/>
      <c r="R978" s="3" t="str">
        <f t="shared" si="197"/>
        <v/>
      </c>
      <c r="S978" s="4" t="str">
        <f>IF(D978="","",COUNTIF($R$2:R978,R978))</f>
        <v/>
      </c>
      <c r="T978" s="5" t="str">
        <f t="shared" si="189"/>
        <v/>
      </c>
      <c r="U978" s="35" t="str">
        <f>IF(AND(S978=4,K978="M",NOT(O978="Unattached")),SUMIF(R$2:R978,R978,L$2:L978),"")</f>
        <v/>
      </c>
      <c r="V978" s="5" t="str">
        <f t="shared" si="190"/>
        <v/>
      </c>
      <c r="W978" s="35" t="str">
        <f>IF(AND(S978=3,K978="F",NOT(O978="Unattached")),SUMIF(R$2:R978,R978,L$2:L978),"")</f>
        <v/>
      </c>
      <c r="X978" s="6" t="str">
        <f t="shared" si="193"/>
        <v/>
      </c>
      <c r="Y978" s="6" t="str">
        <f t="shared" si="198"/>
        <v/>
      </c>
      <c r="Z978" s="33" t="str">
        <f t="shared" si="194"/>
        <v xml:space="preserve"> </v>
      </c>
      <c r="AA978" s="33" t="str">
        <f>IF(K978="M",IF(S978&lt;&gt;4,"",VLOOKUP(CONCATENATE(R978," ",(S978-3)),$Z$2:AD978,5,0)),IF(S978&lt;&gt;3,"",VLOOKUP(CONCATENATE(R978," ",(S978-2)),$Z$2:AD978,5,0)))</f>
        <v/>
      </c>
      <c r="AB978" s="33" t="str">
        <f>IF(K978="M",IF(S978&lt;&gt;4,"",VLOOKUP(CONCATENATE(R978," ",(S978-2)),$Z$2:AD978,5,0)),IF(S978&lt;&gt;3,"",VLOOKUP(CONCATENATE(R978," ",(S978-1)),$Z$2:AD978,5,0)))</f>
        <v/>
      </c>
      <c r="AC978" s="33" t="str">
        <f>IF(K978="M",IF(S978&lt;&gt;4,"",VLOOKUP(CONCATENATE(R978," ",(S978-1)),$Z$2:AD978,5,0)),IF(S978&lt;&gt;3,"",VLOOKUP(CONCATENATE(R978," ",(S978)),$Z$2:AD978,5,0)))</f>
        <v/>
      </c>
      <c r="AD978" s="33" t="str">
        <f t="shared" si="199"/>
        <v/>
      </c>
    </row>
    <row r="979" spans="1:30" x14ac:dyDescent="0.25">
      <c r="A979" s="65" t="str">
        <f t="shared" si="191"/>
        <v/>
      </c>
      <c r="B979" s="65" t="str">
        <f t="shared" si="192"/>
        <v/>
      </c>
      <c r="C979" s="103">
        <v>978</v>
      </c>
      <c r="D979" s="99"/>
      <c r="E979" s="100">
        <f t="shared" si="200"/>
        <v>1</v>
      </c>
      <c r="F979" s="100"/>
      <c r="G979" s="100"/>
      <c r="H979" s="107" t="str">
        <f t="shared" si="195"/>
        <v/>
      </c>
      <c r="I979" s="108" t="str">
        <f>IF(D979="","",VLOOKUP(D979,ENTRANTS!$A$1:$H$1000,2,0))</f>
        <v/>
      </c>
      <c r="J979" s="108" t="str">
        <f>IF(D979="","",VLOOKUP(D979,ENTRANTS!$A$1:$H$1000,3,0))</f>
        <v/>
      </c>
      <c r="K979" s="103" t="str">
        <f>IF(D979="","",LEFT(VLOOKUP(D979,ENTRANTS!$A$1:$H$1000,5,0),1))</f>
        <v/>
      </c>
      <c r="L979" s="103" t="str">
        <f>IF(D979="","",COUNTIF($K$2:K979,K979))</f>
        <v/>
      </c>
      <c r="M979" s="103" t="str">
        <f>IF(D979="","",VLOOKUP(D979,ENTRANTS!$A$1:$H$1000,4,0))</f>
        <v/>
      </c>
      <c r="N979" s="103" t="str">
        <f>IF(D979="","",COUNTIF($M$2:M979,M979))</f>
        <v/>
      </c>
      <c r="O979" s="108" t="str">
        <f>IF(D979="","",VLOOKUP(D979,ENTRANTS!$A$1:$H$1000,6,0))</f>
        <v/>
      </c>
      <c r="P979" s="86" t="str">
        <f t="shared" si="196"/>
        <v/>
      </c>
      <c r="Q979" s="31"/>
      <c r="R979" s="3" t="str">
        <f t="shared" si="197"/>
        <v/>
      </c>
      <c r="S979" s="4" t="str">
        <f>IF(D979="","",COUNTIF($R$2:R979,R979))</f>
        <v/>
      </c>
      <c r="T979" s="5" t="str">
        <f t="shared" si="189"/>
        <v/>
      </c>
      <c r="U979" s="35" t="str">
        <f>IF(AND(S979=4,K979="M",NOT(O979="Unattached")),SUMIF(R$2:R979,R979,L$2:L979),"")</f>
        <v/>
      </c>
      <c r="V979" s="5" t="str">
        <f t="shared" si="190"/>
        <v/>
      </c>
      <c r="W979" s="35" t="str">
        <f>IF(AND(S979=3,K979="F",NOT(O979="Unattached")),SUMIF(R$2:R979,R979,L$2:L979),"")</f>
        <v/>
      </c>
      <c r="X979" s="6" t="str">
        <f t="shared" si="193"/>
        <v/>
      </c>
      <c r="Y979" s="6" t="str">
        <f t="shared" si="198"/>
        <v/>
      </c>
      <c r="Z979" s="33" t="str">
        <f t="shared" si="194"/>
        <v xml:space="preserve"> </v>
      </c>
      <c r="AA979" s="33" t="str">
        <f>IF(K979="M",IF(S979&lt;&gt;4,"",VLOOKUP(CONCATENATE(R979," ",(S979-3)),$Z$2:AD979,5,0)),IF(S979&lt;&gt;3,"",VLOOKUP(CONCATENATE(R979," ",(S979-2)),$Z$2:AD979,5,0)))</f>
        <v/>
      </c>
      <c r="AB979" s="33" t="str">
        <f>IF(K979="M",IF(S979&lt;&gt;4,"",VLOOKUP(CONCATENATE(R979," ",(S979-2)),$Z$2:AD979,5,0)),IF(S979&lt;&gt;3,"",VLOOKUP(CONCATENATE(R979," ",(S979-1)),$Z$2:AD979,5,0)))</f>
        <v/>
      </c>
      <c r="AC979" s="33" t="str">
        <f>IF(K979="M",IF(S979&lt;&gt;4,"",VLOOKUP(CONCATENATE(R979," ",(S979-1)),$Z$2:AD979,5,0)),IF(S979&lt;&gt;3,"",VLOOKUP(CONCATENATE(R979," ",(S979)),$Z$2:AD979,5,0)))</f>
        <v/>
      </c>
      <c r="AD979" s="33" t="str">
        <f t="shared" si="199"/>
        <v/>
      </c>
    </row>
    <row r="980" spans="1:30" x14ac:dyDescent="0.25">
      <c r="A980" s="65" t="str">
        <f t="shared" si="191"/>
        <v/>
      </c>
      <c r="B980" s="65" t="str">
        <f t="shared" si="192"/>
        <v/>
      </c>
      <c r="C980" s="103">
        <v>979</v>
      </c>
      <c r="D980" s="99"/>
      <c r="E980" s="100">
        <f t="shared" si="200"/>
        <v>1</v>
      </c>
      <c r="F980" s="100"/>
      <c r="G980" s="100"/>
      <c r="H980" s="107" t="str">
        <f t="shared" si="195"/>
        <v/>
      </c>
      <c r="I980" s="108" t="str">
        <f>IF(D980="","",VLOOKUP(D980,ENTRANTS!$A$1:$H$1000,2,0))</f>
        <v/>
      </c>
      <c r="J980" s="108" t="str">
        <f>IF(D980="","",VLOOKUP(D980,ENTRANTS!$A$1:$H$1000,3,0))</f>
        <v/>
      </c>
      <c r="K980" s="103" t="str">
        <f>IF(D980="","",LEFT(VLOOKUP(D980,ENTRANTS!$A$1:$H$1000,5,0),1))</f>
        <v/>
      </c>
      <c r="L980" s="103" t="str">
        <f>IF(D980="","",COUNTIF($K$2:K980,K980))</f>
        <v/>
      </c>
      <c r="M980" s="103" t="str">
        <f>IF(D980="","",VLOOKUP(D980,ENTRANTS!$A$1:$H$1000,4,0))</f>
        <v/>
      </c>
      <c r="N980" s="103" t="str">
        <f>IF(D980="","",COUNTIF($M$2:M980,M980))</f>
        <v/>
      </c>
      <c r="O980" s="108" t="str">
        <f>IF(D980="","",VLOOKUP(D980,ENTRANTS!$A$1:$H$1000,6,0))</f>
        <v/>
      </c>
      <c r="P980" s="86" t="str">
        <f t="shared" si="196"/>
        <v/>
      </c>
      <c r="Q980" s="31"/>
      <c r="R980" s="3" t="str">
        <f t="shared" si="197"/>
        <v/>
      </c>
      <c r="S980" s="4" t="str">
        <f>IF(D980="","",COUNTIF($R$2:R980,R980))</f>
        <v/>
      </c>
      <c r="T980" s="5" t="str">
        <f t="shared" si="189"/>
        <v/>
      </c>
      <c r="U980" s="35" t="str">
        <f>IF(AND(S980=4,K980="M",NOT(O980="Unattached")),SUMIF(R$2:R980,R980,L$2:L980),"")</f>
        <v/>
      </c>
      <c r="V980" s="5" t="str">
        <f t="shared" si="190"/>
        <v/>
      </c>
      <c r="W980" s="35" t="str">
        <f>IF(AND(S980=3,K980="F",NOT(O980="Unattached")),SUMIF(R$2:R980,R980,L$2:L980),"")</f>
        <v/>
      </c>
      <c r="X980" s="6" t="str">
        <f t="shared" si="193"/>
        <v/>
      </c>
      <c r="Y980" s="6" t="str">
        <f t="shared" si="198"/>
        <v/>
      </c>
      <c r="Z980" s="33" t="str">
        <f t="shared" si="194"/>
        <v xml:space="preserve"> </v>
      </c>
      <c r="AA980" s="33" t="str">
        <f>IF(K980="M",IF(S980&lt;&gt;4,"",VLOOKUP(CONCATENATE(R980," ",(S980-3)),$Z$2:AD980,5,0)),IF(S980&lt;&gt;3,"",VLOOKUP(CONCATENATE(R980," ",(S980-2)),$Z$2:AD980,5,0)))</f>
        <v/>
      </c>
      <c r="AB980" s="33" t="str">
        <f>IF(K980="M",IF(S980&lt;&gt;4,"",VLOOKUP(CONCATENATE(R980," ",(S980-2)),$Z$2:AD980,5,0)),IF(S980&lt;&gt;3,"",VLOOKUP(CONCATENATE(R980," ",(S980-1)),$Z$2:AD980,5,0)))</f>
        <v/>
      </c>
      <c r="AC980" s="33" t="str">
        <f>IF(K980="M",IF(S980&lt;&gt;4,"",VLOOKUP(CONCATENATE(R980," ",(S980-1)),$Z$2:AD980,5,0)),IF(S980&lt;&gt;3,"",VLOOKUP(CONCATENATE(R980," ",(S980)),$Z$2:AD980,5,0)))</f>
        <v/>
      </c>
      <c r="AD980" s="33" t="str">
        <f t="shared" si="199"/>
        <v/>
      </c>
    </row>
    <row r="981" spans="1:30" x14ac:dyDescent="0.25">
      <c r="A981" s="65" t="str">
        <f t="shared" si="191"/>
        <v/>
      </c>
      <c r="B981" s="65" t="str">
        <f t="shared" si="192"/>
        <v/>
      </c>
      <c r="C981" s="103">
        <v>980</v>
      </c>
      <c r="D981" s="99"/>
      <c r="E981" s="100">
        <f t="shared" si="200"/>
        <v>1</v>
      </c>
      <c r="F981" s="100"/>
      <c r="G981" s="100"/>
      <c r="H981" s="107" t="str">
        <f t="shared" si="195"/>
        <v/>
      </c>
      <c r="I981" s="108" t="str">
        <f>IF(D981="","",VLOOKUP(D981,ENTRANTS!$A$1:$H$1000,2,0))</f>
        <v/>
      </c>
      <c r="J981" s="108" t="str">
        <f>IF(D981="","",VLOOKUP(D981,ENTRANTS!$A$1:$H$1000,3,0))</f>
        <v/>
      </c>
      <c r="K981" s="103" t="str">
        <f>IF(D981="","",LEFT(VLOOKUP(D981,ENTRANTS!$A$1:$H$1000,5,0),1))</f>
        <v/>
      </c>
      <c r="L981" s="103" t="str">
        <f>IF(D981="","",COUNTIF($K$2:K981,K981))</f>
        <v/>
      </c>
      <c r="M981" s="103" t="str">
        <f>IF(D981="","",VLOOKUP(D981,ENTRANTS!$A$1:$H$1000,4,0))</f>
        <v/>
      </c>
      <c r="N981" s="103" t="str">
        <f>IF(D981="","",COUNTIF($M$2:M981,M981))</f>
        <v/>
      </c>
      <c r="O981" s="108" t="str">
        <f>IF(D981="","",VLOOKUP(D981,ENTRANTS!$A$1:$H$1000,6,0))</f>
        <v/>
      </c>
      <c r="P981" s="86" t="str">
        <f t="shared" si="196"/>
        <v/>
      </c>
      <c r="Q981" s="31"/>
      <c r="R981" s="3" t="str">
        <f t="shared" si="197"/>
        <v/>
      </c>
      <c r="S981" s="4" t="str">
        <f>IF(D981="","",COUNTIF($R$2:R981,R981))</f>
        <v/>
      </c>
      <c r="T981" s="5" t="str">
        <f t="shared" si="189"/>
        <v/>
      </c>
      <c r="U981" s="35" t="str">
        <f>IF(AND(S981=4,K981="M",NOT(O981="Unattached")),SUMIF(R$2:R981,R981,L$2:L981),"")</f>
        <v/>
      </c>
      <c r="V981" s="5" t="str">
        <f t="shared" si="190"/>
        <v/>
      </c>
      <c r="W981" s="35" t="str">
        <f>IF(AND(S981=3,K981="F",NOT(O981="Unattached")),SUMIF(R$2:R981,R981,L$2:L981),"")</f>
        <v/>
      </c>
      <c r="X981" s="6" t="str">
        <f t="shared" si="193"/>
        <v/>
      </c>
      <c r="Y981" s="6" t="str">
        <f t="shared" si="198"/>
        <v/>
      </c>
      <c r="Z981" s="33" t="str">
        <f t="shared" si="194"/>
        <v xml:space="preserve"> </v>
      </c>
      <c r="AA981" s="33" t="str">
        <f>IF(K981="M",IF(S981&lt;&gt;4,"",VLOOKUP(CONCATENATE(R981," ",(S981-3)),$Z$2:AD981,5,0)),IF(S981&lt;&gt;3,"",VLOOKUP(CONCATENATE(R981," ",(S981-2)),$Z$2:AD981,5,0)))</f>
        <v/>
      </c>
      <c r="AB981" s="33" t="str">
        <f>IF(K981="M",IF(S981&lt;&gt;4,"",VLOOKUP(CONCATENATE(R981," ",(S981-2)),$Z$2:AD981,5,0)),IF(S981&lt;&gt;3,"",VLOOKUP(CONCATENATE(R981," ",(S981-1)),$Z$2:AD981,5,0)))</f>
        <v/>
      </c>
      <c r="AC981" s="33" t="str">
        <f>IF(K981="M",IF(S981&lt;&gt;4,"",VLOOKUP(CONCATENATE(R981," ",(S981-1)),$Z$2:AD981,5,0)),IF(S981&lt;&gt;3,"",VLOOKUP(CONCATENATE(R981," ",(S981)),$Z$2:AD981,5,0)))</f>
        <v/>
      </c>
      <c r="AD981" s="33" t="str">
        <f t="shared" si="199"/>
        <v/>
      </c>
    </row>
    <row r="982" spans="1:30" x14ac:dyDescent="0.25">
      <c r="A982" s="65" t="str">
        <f t="shared" si="191"/>
        <v/>
      </c>
      <c r="B982" s="65" t="str">
        <f t="shared" si="192"/>
        <v/>
      </c>
      <c r="C982" s="103">
        <v>981</v>
      </c>
      <c r="D982" s="99"/>
      <c r="E982" s="100">
        <f t="shared" si="200"/>
        <v>1</v>
      </c>
      <c r="F982" s="100"/>
      <c r="G982" s="100"/>
      <c r="H982" s="107" t="str">
        <f t="shared" si="195"/>
        <v/>
      </c>
      <c r="I982" s="108" t="str">
        <f>IF(D982="","",VLOOKUP(D982,ENTRANTS!$A$1:$H$1000,2,0))</f>
        <v/>
      </c>
      <c r="J982" s="108" t="str">
        <f>IF(D982="","",VLOOKUP(D982,ENTRANTS!$A$1:$H$1000,3,0))</f>
        <v/>
      </c>
      <c r="K982" s="103" t="str">
        <f>IF(D982="","",LEFT(VLOOKUP(D982,ENTRANTS!$A$1:$H$1000,5,0),1))</f>
        <v/>
      </c>
      <c r="L982" s="103" t="str">
        <f>IF(D982="","",COUNTIF($K$2:K982,K982))</f>
        <v/>
      </c>
      <c r="M982" s="103" t="str">
        <f>IF(D982="","",VLOOKUP(D982,ENTRANTS!$A$1:$H$1000,4,0))</f>
        <v/>
      </c>
      <c r="N982" s="103" t="str">
        <f>IF(D982="","",COUNTIF($M$2:M982,M982))</f>
        <v/>
      </c>
      <c r="O982" s="108" t="str">
        <f>IF(D982="","",VLOOKUP(D982,ENTRANTS!$A$1:$H$1000,6,0))</f>
        <v/>
      </c>
      <c r="P982" s="86" t="str">
        <f t="shared" si="196"/>
        <v/>
      </c>
      <c r="Q982" s="31"/>
      <c r="R982" s="3" t="str">
        <f t="shared" si="197"/>
        <v/>
      </c>
      <c r="S982" s="4" t="str">
        <f>IF(D982="","",COUNTIF($R$2:R982,R982))</f>
        <v/>
      </c>
      <c r="T982" s="5" t="str">
        <f t="shared" ref="T982:T1000" si="201">IF(U982="","",RANK(U982,$U$2:$U$1000,1))</f>
        <v/>
      </c>
      <c r="U982" s="35" t="str">
        <f>IF(AND(S982=4,K982="M",NOT(O982="Unattached")),SUMIF(R$2:R982,R982,L$2:L982),"")</f>
        <v/>
      </c>
      <c r="V982" s="5" t="str">
        <f t="shared" ref="V982:V1000" si="202">IF(W982="","",RANK(W982,$W$2:$W$1000,1))</f>
        <v/>
      </c>
      <c r="W982" s="35" t="str">
        <f>IF(AND(S982=3,K982="F",NOT(O982="Unattached")),SUMIF(R$2:R982,R982,L$2:L982),"")</f>
        <v/>
      </c>
      <c r="X982" s="6" t="str">
        <f t="shared" si="193"/>
        <v/>
      </c>
      <c r="Y982" s="6" t="str">
        <f t="shared" si="198"/>
        <v/>
      </c>
      <c r="Z982" s="33" t="str">
        <f t="shared" si="194"/>
        <v xml:space="preserve"> </v>
      </c>
      <c r="AA982" s="33" t="str">
        <f>IF(K982="M",IF(S982&lt;&gt;4,"",VLOOKUP(CONCATENATE(R982," ",(S982-3)),$Z$2:AD982,5,0)),IF(S982&lt;&gt;3,"",VLOOKUP(CONCATENATE(R982," ",(S982-2)),$Z$2:AD982,5,0)))</f>
        <v/>
      </c>
      <c r="AB982" s="33" t="str">
        <f>IF(K982="M",IF(S982&lt;&gt;4,"",VLOOKUP(CONCATENATE(R982," ",(S982-2)),$Z$2:AD982,5,0)),IF(S982&lt;&gt;3,"",VLOOKUP(CONCATENATE(R982," ",(S982-1)),$Z$2:AD982,5,0)))</f>
        <v/>
      </c>
      <c r="AC982" s="33" t="str">
        <f>IF(K982="M",IF(S982&lt;&gt;4,"",VLOOKUP(CONCATENATE(R982," ",(S982-1)),$Z$2:AD982,5,0)),IF(S982&lt;&gt;3,"",VLOOKUP(CONCATENATE(R982," ",(S982)),$Z$2:AD982,5,0)))</f>
        <v/>
      </c>
      <c r="AD982" s="33" t="str">
        <f t="shared" si="199"/>
        <v/>
      </c>
    </row>
    <row r="983" spans="1:30" x14ac:dyDescent="0.25">
      <c r="A983" s="65" t="str">
        <f t="shared" si="191"/>
        <v/>
      </c>
      <c r="B983" s="65" t="str">
        <f t="shared" si="192"/>
        <v/>
      </c>
      <c r="C983" s="103">
        <v>982</v>
      </c>
      <c r="D983" s="99"/>
      <c r="E983" s="100">
        <f t="shared" si="200"/>
        <v>1</v>
      </c>
      <c r="F983" s="100"/>
      <c r="G983" s="100"/>
      <c r="H983" s="107" t="str">
        <f t="shared" si="195"/>
        <v/>
      </c>
      <c r="I983" s="108" t="str">
        <f>IF(D983="","",VLOOKUP(D983,ENTRANTS!$A$1:$H$1000,2,0))</f>
        <v/>
      </c>
      <c r="J983" s="108" t="str">
        <f>IF(D983="","",VLOOKUP(D983,ENTRANTS!$A$1:$H$1000,3,0))</f>
        <v/>
      </c>
      <c r="K983" s="103" t="str">
        <f>IF(D983="","",LEFT(VLOOKUP(D983,ENTRANTS!$A$1:$H$1000,5,0),1))</f>
        <v/>
      </c>
      <c r="L983" s="103" t="str">
        <f>IF(D983="","",COUNTIF($K$2:K983,K983))</f>
        <v/>
      </c>
      <c r="M983" s="103" t="str">
        <f>IF(D983="","",VLOOKUP(D983,ENTRANTS!$A$1:$H$1000,4,0))</f>
        <v/>
      </c>
      <c r="N983" s="103" t="str">
        <f>IF(D983="","",COUNTIF($M$2:M983,M983))</f>
        <v/>
      </c>
      <c r="O983" s="108" t="str">
        <f>IF(D983="","",VLOOKUP(D983,ENTRANTS!$A$1:$H$1000,6,0))</f>
        <v/>
      </c>
      <c r="P983" s="86" t="str">
        <f t="shared" si="196"/>
        <v/>
      </c>
      <c r="Q983" s="31"/>
      <c r="R983" s="3" t="str">
        <f t="shared" si="197"/>
        <v/>
      </c>
      <c r="S983" s="4" t="str">
        <f>IF(D983="","",COUNTIF($R$2:R983,R983))</f>
        <v/>
      </c>
      <c r="T983" s="5" t="str">
        <f t="shared" si="201"/>
        <v/>
      </c>
      <c r="U983" s="35" t="str">
        <f>IF(AND(S983=4,K983="M",NOT(O983="Unattached")),SUMIF(R$2:R983,R983,L$2:L983),"")</f>
        <v/>
      </c>
      <c r="V983" s="5" t="str">
        <f t="shared" si="202"/>
        <v/>
      </c>
      <c r="W983" s="35" t="str">
        <f>IF(AND(S983=3,K983="F",NOT(O983="Unattached")),SUMIF(R$2:R983,R983,L$2:L983),"")</f>
        <v/>
      </c>
      <c r="X983" s="6" t="str">
        <f t="shared" si="193"/>
        <v/>
      </c>
      <c r="Y983" s="6" t="str">
        <f t="shared" si="198"/>
        <v/>
      </c>
      <c r="Z983" s="33" t="str">
        <f t="shared" si="194"/>
        <v xml:space="preserve"> </v>
      </c>
      <c r="AA983" s="33" t="str">
        <f>IF(K983="M",IF(S983&lt;&gt;4,"",VLOOKUP(CONCATENATE(R983," ",(S983-3)),$Z$2:AD983,5,0)),IF(S983&lt;&gt;3,"",VLOOKUP(CONCATENATE(R983," ",(S983-2)),$Z$2:AD983,5,0)))</f>
        <v/>
      </c>
      <c r="AB983" s="33" t="str">
        <f>IF(K983="M",IF(S983&lt;&gt;4,"",VLOOKUP(CONCATENATE(R983," ",(S983-2)),$Z$2:AD983,5,0)),IF(S983&lt;&gt;3,"",VLOOKUP(CONCATENATE(R983," ",(S983-1)),$Z$2:AD983,5,0)))</f>
        <v/>
      </c>
      <c r="AC983" s="33" t="str">
        <f>IF(K983="M",IF(S983&lt;&gt;4,"",VLOOKUP(CONCATENATE(R983," ",(S983-1)),$Z$2:AD983,5,0)),IF(S983&lt;&gt;3,"",VLOOKUP(CONCATENATE(R983," ",(S983)),$Z$2:AD983,5,0)))</f>
        <v/>
      </c>
      <c r="AD983" s="33" t="str">
        <f t="shared" si="199"/>
        <v/>
      </c>
    </row>
    <row r="984" spans="1:30" x14ac:dyDescent="0.25">
      <c r="A984" s="65" t="str">
        <f t="shared" si="191"/>
        <v/>
      </c>
      <c r="B984" s="65" t="str">
        <f t="shared" si="192"/>
        <v/>
      </c>
      <c r="C984" s="103">
        <v>983</v>
      </c>
      <c r="D984" s="99"/>
      <c r="E984" s="100">
        <f t="shared" si="200"/>
        <v>1</v>
      </c>
      <c r="F984" s="100"/>
      <c r="G984" s="100"/>
      <c r="H984" s="107" t="str">
        <f t="shared" si="195"/>
        <v/>
      </c>
      <c r="I984" s="108" t="str">
        <f>IF(D984="","",VLOOKUP(D984,ENTRANTS!$A$1:$H$1000,2,0))</f>
        <v/>
      </c>
      <c r="J984" s="108" t="str">
        <f>IF(D984="","",VLOOKUP(D984,ENTRANTS!$A$1:$H$1000,3,0))</f>
        <v/>
      </c>
      <c r="K984" s="103" t="str">
        <f>IF(D984="","",LEFT(VLOOKUP(D984,ENTRANTS!$A$1:$H$1000,5,0),1))</f>
        <v/>
      </c>
      <c r="L984" s="103" t="str">
        <f>IF(D984="","",COUNTIF($K$2:K984,K984))</f>
        <v/>
      </c>
      <c r="M984" s="103" t="str">
        <f>IF(D984="","",VLOOKUP(D984,ENTRANTS!$A$1:$H$1000,4,0))</f>
        <v/>
      </c>
      <c r="N984" s="103" t="str">
        <f>IF(D984="","",COUNTIF($M$2:M984,M984))</f>
        <v/>
      </c>
      <c r="O984" s="108" t="str">
        <f>IF(D984="","",VLOOKUP(D984,ENTRANTS!$A$1:$H$1000,6,0))</f>
        <v/>
      </c>
      <c r="P984" s="86" t="str">
        <f t="shared" si="196"/>
        <v/>
      </c>
      <c r="Q984" s="31"/>
      <c r="R984" s="3" t="str">
        <f t="shared" si="197"/>
        <v/>
      </c>
      <c r="S984" s="4" t="str">
        <f>IF(D984="","",COUNTIF($R$2:R984,R984))</f>
        <v/>
      </c>
      <c r="T984" s="5" t="str">
        <f t="shared" si="201"/>
        <v/>
      </c>
      <c r="U984" s="35" t="str">
        <f>IF(AND(S984=4,K984="M",NOT(O984="Unattached")),SUMIF(R$2:R984,R984,L$2:L984),"")</f>
        <v/>
      </c>
      <c r="V984" s="5" t="str">
        <f t="shared" si="202"/>
        <v/>
      </c>
      <c r="W984" s="35" t="str">
        <f>IF(AND(S984=3,K984="F",NOT(O984="Unattached")),SUMIF(R$2:R984,R984,L$2:L984),"")</f>
        <v/>
      </c>
      <c r="X984" s="6" t="str">
        <f t="shared" si="193"/>
        <v/>
      </c>
      <c r="Y984" s="6" t="str">
        <f t="shared" si="198"/>
        <v/>
      </c>
      <c r="Z984" s="33" t="str">
        <f t="shared" si="194"/>
        <v xml:space="preserve"> </v>
      </c>
      <c r="AA984" s="33" t="str">
        <f>IF(K984="M",IF(S984&lt;&gt;4,"",VLOOKUP(CONCATENATE(R984," ",(S984-3)),$Z$2:AD984,5,0)),IF(S984&lt;&gt;3,"",VLOOKUP(CONCATENATE(R984," ",(S984-2)),$Z$2:AD984,5,0)))</f>
        <v/>
      </c>
      <c r="AB984" s="33" t="str">
        <f>IF(K984="M",IF(S984&lt;&gt;4,"",VLOOKUP(CONCATENATE(R984," ",(S984-2)),$Z$2:AD984,5,0)),IF(S984&lt;&gt;3,"",VLOOKUP(CONCATENATE(R984," ",(S984-1)),$Z$2:AD984,5,0)))</f>
        <v/>
      </c>
      <c r="AC984" s="33" t="str">
        <f>IF(K984="M",IF(S984&lt;&gt;4,"",VLOOKUP(CONCATENATE(R984," ",(S984-1)),$Z$2:AD984,5,0)),IF(S984&lt;&gt;3,"",VLOOKUP(CONCATENATE(R984," ",(S984)),$Z$2:AD984,5,0)))</f>
        <v/>
      </c>
      <c r="AD984" s="33" t="str">
        <f t="shared" si="199"/>
        <v/>
      </c>
    </row>
    <row r="985" spans="1:30" x14ac:dyDescent="0.25">
      <c r="A985" s="65" t="str">
        <f t="shared" si="191"/>
        <v/>
      </c>
      <c r="B985" s="65" t="str">
        <f t="shared" si="192"/>
        <v/>
      </c>
      <c r="C985" s="103">
        <v>984</v>
      </c>
      <c r="D985" s="99"/>
      <c r="E985" s="100">
        <f t="shared" si="200"/>
        <v>1</v>
      </c>
      <c r="F985" s="100"/>
      <c r="G985" s="100"/>
      <c r="H985" s="107" t="str">
        <f t="shared" si="195"/>
        <v/>
      </c>
      <c r="I985" s="108" t="str">
        <f>IF(D985="","",VLOOKUP(D985,ENTRANTS!$A$1:$H$1000,2,0))</f>
        <v/>
      </c>
      <c r="J985" s="108" t="str">
        <f>IF(D985="","",VLOOKUP(D985,ENTRANTS!$A$1:$H$1000,3,0))</f>
        <v/>
      </c>
      <c r="K985" s="103" t="str">
        <f>IF(D985="","",LEFT(VLOOKUP(D985,ENTRANTS!$A$1:$H$1000,5,0),1))</f>
        <v/>
      </c>
      <c r="L985" s="103" t="str">
        <f>IF(D985="","",COUNTIF($K$2:K985,K985))</f>
        <v/>
      </c>
      <c r="M985" s="103" t="str">
        <f>IF(D985="","",VLOOKUP(D985,ENTRANTS!$A$1:$H$1000,4,0))</f>
        <v/>
      </c>
      <c r="N985" s="103" t="str">
        <f>IF(D985="","",COUNTIF($M$2:M985,M985))</f>
        <v/>
      </c>
      <c r="O985" s="108" t="str">
        <f>IF(D985="","",VLOOKUP(D985,ENTRANTS!$A$1:$H$1000,6,0))</f>
        <v/>
      </c>
      <c r="P985" s="86" t="str">
        <f t="shared" si="196"/>
        <v/>
      </c>
      <c r="Q985" s="31"/>
      <c r="R985" s="3" t="str">
        <f t="shared" si="197"/>
        <v/>
      </c>
      <c r="S985" s="4" t="str">
        <f>IF(D985="","",COUNTIF($R$2:R985,R985))</f>
        <v/>
      </c>
      <c r="T985" s="5" t="str">
        <f t="shared" si="201"/>
        <v/>
      </c>
      <c r="U985" s="35" t="str">
        <f>IF(AND(S985=4,K985="M",NOT(O985="Unattached")),SUMIF(R$2:R985,R985,L$2:L985),"")</f>
        <v/>
      </c>
      <c r="V985" s="5" t="str">
        <f t="shared" si="202"/>
        <v/>
      </c>
      <c r="W985" s="35" t="str">
        <f>IF(AND(S985=3,K985="F",NOT(O985="Unattached")),SUMIF(R$2:R985,R985,L$2:L985),"")</f>
        <v/>
      </c>
      <c r="X985" s="6" t="str">
        <f t="shared" si="193"/>
        <v/>
      </c>
      <c r="Y985" s="6" t="str">
        <f t="shared" si="198"/>
        <v/>
      </c>
      <c r="Z985" s="33" t="str">
        <f t="shared" si="194"/>
        <v xml:space="preserve"> </v>
      </c>
      <c r="AA985" s="33" t="str">
        <f>IF(K985="M",IF(S985&lt;&gt;4,"",VLOOKUP(CONCATENATE(R985," ",(S985-3)),$Z$2:AD985,5,0)),IF(S985&lt;&gt;3,"",VLOOKUP(CONCATENATE(R985," ",(S985-2)),$Z$2:AD985,5,0)))</f>
        <v/>
      </c>
      <c r="AB985" s="33" t="str">
        <f>IF(K985="M",IF(S985&lt;&gt;4,"",VLOOKUP(CONCATENATE(R985," ",(S985-2)),$Z$2:AD985,5,0)),IF(S985&lt;&gt;3,"",VLOOKUP(CONCATENATE(R985," ",(S985-1)),$Z$2:AD985,5,0)))</f>
        <v/>
      </c>
      <c r="AC985" s="33" t="str">
        <f>IF(K985="M",IF(S985&lt;&gt;4,"",VLOOKUP(CONCATENATE(R985," ",(S985-1)),$Z$2:AD985,5,0)),IF(S985&lt;&gt;3,"",VLOOKUP(CONCATENATE(R985," ",(S985)),$Z$2:AD985,5,0)))</f>
        <v/>
      </c>
      <c r="AD985" s="33" t="str">
        <f t="shared" si="199"/>
        <v/>
      </c>
    </row>
    <row r="986" spans="1:30" x14ac:dyDescent="0.25">
      <c r="A986" s="65" t="str">
        <f t="shared" si="191"/>
        <v/>
      </c>
      <c r="B986" s="65" t="str">
        <f t="shared" si="192"/>
        <v/>
      </c>
      <c r="C986" s="103">
        <v>985</v>
      </c>
      <c r="D986" s="99"/>
      <c r="E986" s="100">
        <f t="shared" si="200"/>
        <v>1</v>
      </c>
      <c r="F986" s="100"/>
      <c r="G986" s="100"/>
      <c r="H986" s="107" t="str">
        <f t="shared" si="195"/>
        <v/>
      </c>
      <c r="I986" s="108" t="str">
        <f>IF(D986="","",VLOOKUP(D986,ENTRANTS!$A$1:$H$1000,2,0))</f>
        <v/>
      </c>
      <c r="J986" s="108" t="str">
        <f>IF(D986="","",VLOOKUP(D986,ENTRANTS!$A$1:$H$1000,3,0))</f>
        <v/>
      </c>
      <c r="K986" s="103" t="str">
        <f>IF(D986="","",LEFT(VLOOKUP(D986,ENTRANTS!$A$1:$H$1000,5,0),1))</f>
        <v/>
      </c>
      <c r="L986" s="103" t="str">
        <f>IF(D986="","",COUNTIF($K$2:K986,K986))</f>
        <v/>
      </c>
      <c r="M986" s="103" t="str">
        <f>IF(D986="","",VLOOKUP(D986,ENTRANTS!$A$1:$H$1000,4,0))</f>
        <v/>
      </c>
      <c r="N986" s="103" t="str">
        <f>IF(D986="","",COUNTIF($M$2:M986,M986))</f>
        <v/>
      </c>
      <c r="O986" s="108" t="str">
        <f>IF(D986="","",VLOOKUP(D986,ENTRANTS!$A$1:$H$1000,6,0))</f>
        <v/>
      </c>
      <c r="P986" s="86" t="str">
        <f t="shared" si="196"/>
        <v/>
      </c>
      <c r="Q986" s="31"/>
      <c r="R986" s="3" t="str">
        <f t="shared" si="197"/>
        <v/>
      </c>
      <c r="S986" s="4" t="str">
        <f>IF(D986="","",COUNTIF($R$2:R986,R986))</f>
        <v/>
      </c>
      <c r="T986" s="5" t="str">
        <f t="shared" si="201"/>
        <v/>
      </c>
      <c r="U986" s="35" t="str">
        <f>IF(AND(S986=4,K986="M",NOT(O986="Unattached")),SUMIF(R$2:R986,R986,L$2:L986),"")</f>
        <v/>
      </c>
      <c r="V986" s="5" t="str">
        <f t="shared" si="202"/>
        <v/>
      </c>
      <c r="W986" s="35" t="str">
        <f>IF(AND(S986=3,K986="F",NOT(O986="Unattached")),SUMIF(R$2:R986,R986,L$2:L986),"")</f>
        <v/>
      </c>
      <c r="X986" s="6" t="str">
        <f t="shared" si="193"/>
        <v/>
      </c>
      <c r="Y986" s="6" t="str">
        <f t="shared" si="198"/>
        <v/>
      </c>
      <c r="Z986" s="33" t="str">
        <f t="shared" si="194"/>
        <v xml:space="preserve"> </v>
      </c>
      <c r="AA986" s="33" t="str">
        <f>IF(K986="M",IF(S986&lt;&gt;4,"",VLOOKUP(CONCATENATE(R986," ",(S986-3)),$Z$2:AD986,5,0)),IF(S986&lt;&gt;3,"",VLOOKUP(CONCATENATE(R986," ",(S986-2)),$Z$2:AD986,5,0)))</f>
        <v/>
      </c>
      <c r="AB986" s="33" t="str">
        <f>IF(K986="M",IF(S986&lt;&gt;4,"",VLOOKUP(CONCATENATE(R986," ",(S986-2)),$Z$2:AD986,5,0)),IF(S986&lt;&gt;3,"",VLOOKUP(CONCATENATE(R986," ",(S986-1)),$Z$2:AD986,5,0)))</f>
        <v/>
      </c>
      <c r="AC986" s="33" t="str">
        <f>IF(K986="M",IF(S986&lt;&gt;4,"",VLOOKUP(CONCATENATE(R986," ",(S986-1)),$Z$2:AD986,5,0)),IF(S986&lt;&gt;3,"",VLOOKUP(CONCATENATE(R986," ",(S986)),$Z$2:AD986,5,0)))</f>
        <v/>
      </c>
      <c r="AD986" s="33" t="str">
        <f t="shared" si="199"/>
        <v/>
      </c>
    </row>
    <row r="987" spans="1:30" x14ac:dyDescent="0.25">
      <c r="A987" s="65" t="str">
        <f t="shared" si="191"/>
        <v/>
      </c>
      <c r="B987" s="65" t="str">
        <f t="shared" si="192"/>
        <v/>
      </c>
      <c r="C987" s="103">
        <v>986</v>
      </c>
      <c r="D987" s="99"/>
      <c r="E987" s="100">
        <f t="shared" si="200"/>
        <v>1</v>
      </c>
      <c r="F987" s="100"/>
      <c r="G987" s="100"/>
      <c r="H987" s="107" t="str">
        <f t="shared" si="195"/>
        <v/>
      </c>
      <c r="I987" s="108" t="str">
        <f>IF(D987="","",VLOOKUP(D987,ENTRANTS!$A$1:$H$1000,2,0))</f>
        <v/>
      </c>
      <c r="J987" s="108" t="str">
        <f>IF(D987="","",VLOOKUP(D987,ENTRANTS!$A$1:$H$1000,3,0))</f>
        <v/>
      </c>
      <c r="K987" s="103" t="str">
        <f>IF(D987="","",LEFT(VLOOKUP(D987,ENTRANTS!$A$1:$H$1000,5,0),1))</f>
        <v/>
      </c>
      <c r="L987" s="103" t="str">
        <f>IF(D987="","",COUNTIF($K$2:K987,K987))</f>
        <v/>
      </c>
      <c r="M987" s="103" t="str">
        <f>IF(D987="","",VLOOKUP(D987,ENTRANTS!$A$1:$H$1000,4,0))</f>
        <v/>
      </c>
      <c r="N987" s="103" t="str">
        <f>IF(D987="","",COUNTIF($M$2:M987,M987))</f>
        <v/>
      </c>
      <c r="O987" s="108" t="str">
        <f>IF(D987="","",VLOOKUP(D987,ENTRANTS!$A$1:$H$1000,6,0))</f>
        <v/>
      </c>
      <c r="P987" s="86" t="str">
        <f t="shared" si="196"/>
        <v/>
      </c>
      <c r="Q987" s="31"/>
      <c r="R987" s="3" t="str">
        <f t="shared" si="197"/>
        <v/>
      </c>
      <c r="S987" s="4" t="str">
        <f>IF(D987="","",COUNTIF($R$2:R987,R987))</f>
        <v/>
      </c>
      <c r="T987" s="5" t="str">
        <f t="shared" si="201"/>
        <v/>
      </c>
      <c r="U987" s="35" t="str">
        <f>IF(AND(S987=4,K987="M",NOT(O987="Unattached")),SUMIF(R$2:R987,R987,L$2:L987),"")</f>
        <v/>
      </c>
      <c r="V987" s="5" t="str">
        <f t="shared" si="202"/>
        <v/>
      </c>
      <c r="W987" s="35" t="str">
        <f>IF(AND(S987=3,K987="F",NOT(O987="Unattached")),SUMIF(R$2:R987,R987,L$2:L987),"")</f>
        <v/>
      </c>
      <c r="X987" s="6" t="str">
        <f t="shared" si="193"/>
        <v/>
      </c>
      <c r="Y987" s="6" t="str">
        <f t="shared" si="198"/>
        <v/>
      </c>
      <c r="Z987" s="33" t="str">
        <f t="shared" si="194"/>
        <v xml:space="preserve"> </v>
      </c>
      <c r="AA987" s="33" t="str">
        <f>IF(K987="M",IF(S987&lt;&gt;4,"",VLOOKUP(CONCATENATE(R987," ",(S987-3)),$Z$2:AD987,5,0)),IF(S987&lt;&gt;3,"",VLOOKUP(CONCATENATE(R987," ",(S987-2)),$Z$2:AD987,5,0)))</f>
        <v/>
      </c>
      <c r="AB987" s="33" t="str">
        <f>IF(K987="M",IF(S987&lt;&gt;4,"",VLOOKUP(CONCATENATE(R987," ",(S987-2)),$Z$2:AD987,5,0)),IF(S987&lt;&gt;3,"",VLOOKUP(CONCATENATE(R987," ",(S987-1)),$Z$2:AD987,5,0)))</f>
        <v/>
      </c>
      <c r="AC987" s="33" t="str">
        <f>IF(K987="M",IF(S987&lt;&gt;4,"",VLOOKUP(CONCATENATE(R987," ",(S987-1)),$Z$2:AD987,5,0)),IF(S987&lt;&gt;3,"",VLOOKUP(CONCATENATE(R987," ",(S987)),$Z$2:AD987,5,0)))</f>
        <v/>
      </c>
      <c r="AD987" s="33" t="str">
        <f t="shared" si="199"/>
        <v/>
      </c>
    </row>
    <row r="988" spans="1:30" x14ac:dyDescent="0.25">
      <c r="A988" s="65" t="str">
        <f t="shared" si="191"/>
        <v/>
      </c>
      <c r="B988" s="65" t="str">
        <f t="shared" si="192"/>
        <v/>
      </c>
      <c r="C988" s="103">
        <v>987</v>
      </c>
      <c r="D988" s="99"/>
      <c r="E988" s="100">
        <f t="shared" si="200"/>
        <v>1</v>
      </c>
      <c r="F988" s="100"/>
      <c r="G988" s="100"/>
      <c r="H988" s="107" t="str">
        <f t="shared" si="195"/>
        <v/>
      </c>
      <c r="I988" s="108" t="str">
        <f>IF(D988="","",VLOOKUP(D988,ENTRANTS!$A$1:$H$1000,2,0))</f>
        <v/>
      </c>
      <c r="J988" s="108" t="str">
        <f>IF(D988="","",VLOOKUP(D988,ENTRANTS!$A$1:$H$1000,3,0))</f>
        <v/>
      </c>
      <c r="K988" s="103" t="str">
        <f>IF(D988="","",LEFT(VLOOKUP(D988,ENTRANTS!$A$1:$H$1000,5,0),1))</f>
        <v/>
      </c>
      <c r="L988" s="103" t="str">
        <f>IF(D988="","",COUNTIF($K$2:K988,K988))</f>
        <v/>
      </c>
      <c r="M988" s="103" t="str">
        <f>IF(D988="","",VLOOKUP(D988,ENTRANTS!$A$1:$H$1000,4,0))</f>
        <v/>
      </c>
      <c r="N988" s="103" t="str">
        <f>IF(D988="","",COUNTIF($M$2:M988,M988))</f>
        <v/>
      </c>
      <c r="O988" s="108" t="str">
        <f>IF(D988="","",VLOOKUP(D988,ENTRANTS!$A$1:$H$1000,6,0))</f>
        <v/>
      </c>
      <c r="P988" s="86" t="str">
        <f t="shared" si="196"/>
        <v/>
      </c>
      <c r="Q988" s="31"/>
      <c r="R988" s="3" t="str">
        <f t="shared" si="197"/>
        <v/>
      </c>
      <c r="S988" s="4" t="str">
        <f>IF(D988="","",COUNTIF($R$2:R988,R988))</f>
        <v/>
      </c>
      <c r="T988" s="5" t="str">
        <f t="shared" si="201"/>
        <v/>
      </c>
      <c r="U988" s="35" t="str">
        <f>IF(AND(S988=4,K988="M",NOT(O988="Unattached")),SUMIF(R$2:R988,R988,L$2:L988),"")</f>
        <v/>
      </c>
      <c r="V988" s="5" t="str">
        <f t="shared" si="202"/>
        <v/>
      </c>
      <c r="W988" s="35" t="str">
        <f>IF(AND(S988=3,K988="F",NOT(O988="Unattached")),SUMIF(R$2:R988,R988,L$2:L988),"")</f>
        <v/>
      </c>
      <c r="X988" s="6" t="str">
        <f t="shared" si="193"/>
        <v/>
      </c>
      <c r="Y988" s="6" t="str">
        <f t="shared" si="198"/>
        <v/>
      </c>
      <c r="Z988" s="33" t="str">
        <f t="shared" si="194"/>
        <v xml:space="preserve"> </v>
      </c>
      <c r="AA988" s="33" t="str">
        <f>IF(K988="M",IF(S988&lt;&gt;4,"",VLOOKUP(CONCATENATE(R988," ",(S988-3)),$Z$2:AD988,5,0)),IF(S988&lt;&gt;3,"",VLOOKUP(CONCATENATE(R988," ",(S988-2)),$Z$2:AD988,5,0)))</f>
        <v/>
      </c>
      <c r="AB988" s="33" t="str">
        <f>IF(K988="M",IF(S988&lt;&gt;4,"",VLOOKUP(CONCATENATE(R988," ",(S988-2)),$Z$2:AD988,5,0)),IF(S988&lt;&gt;3,"",VLOOKUP(CONCATENATE(R988," ",(S988-1)),$Z$2:AD988,5,0)))</f>
        <v/>
      </c>
      <c r="AC988" s="33" t="str">
        <f>IF(K988="M",IF(S988&lt;&gt;4,"",VLOOKUP(CONCATENATE(R988," ",(S988-1)),$Z$2:AD988,5,0)),IF(S988&lt;&gt;3,"",VLOOKUP(CONCATENATE(R988," ",(S988)),$Z$2:AD988,5,0)))</f>
        <v/>
      </c>
      <c r="AD988" s="33" t="str">
        <f t="shared" si="199"/>
        <v/>
      </c>
    </row>
    <row r="989" spans="1:30" x14ac:dyDescent="0.25">
      <c r="A989" s="65" t="str">
        <f t="shared" si="191"/>
        <v/>
      </c>
      <c r="B989" s="65" t="str">
        <f t="shared" si="192"/>
        <v/>
      </c>
      <c r="C989" s="103">
        <v>988</v>
      </c>
      <c r="D989" s="99"/>
      <c r="E989" s="100">
        <f t="shared" si="200"/>
        <v>1</v>
      </c>
      <c r="F989" s="100"/>
      <c r="G989" s="100"/>
      <c r="H989" s="107" t="str">
        <f t="shared" si="195"/>
        <v/>
      </c>
      <c r="I989" s="108" t="str">
        <f>IF(D989="","",VLOOKUP(D989,ENTRANTS!$A$1:$H$1000,2,0))</f>
        <v/>
      </c>
      <c r="J989" s="108" t="str">
        <f>IF(D989="","",VLOOKUP(D989,ENTRANTS!$A$1:$H$1000,3,0))</f>
        <v/>
      </c>
      <c r="K989" s="103" t="str">
        <f>IF(D989="","",LEFT(VLOOKUP(D989,ENTRANTS!$A$1:$H$1000,5,0),1))</f>
        <v/>
      </c>
      <c r="L989" s="103" t="str">
        <f>IF(D989="","",COUNTIF($K$2:K989,K989))</f>
        <v/>
      </c>
      <c r="M989" s="103" t="str">
        <f>IF(D989="","",VLOOKUP(D989,ENTRANTS!$A$1:$H$1000,4,0))</f>
        <v/>
      </c>
      <c r="N989" s="103" t="str">
        <f>IF(D989="","",COUNTIF($M$2:M989,M989))</f>
        <v/>
      </c>
      <c r="O989" s="108" t="str">
        <f>IF(D989="","",VLOOKUP(D989,ENTRANTS!$A$1:$H$1000,6,0))</f>
        <v/>
      </c>
      <c r="P989" s="86" t="str">
        <f t="shared" si="196"/>
        <v/>
      </c>
      <c r="Q989" s="31"/>
      <c r="R989" s="3" t="str">
        <f t="shared" si="197"/>
        <v/>
      </c>
      <c r="S989" s="4" t="str">
        <f>IF(D989="","",COUNTIF($R$2:R989,R989))</f>
        <v/>
      </c>
      <c r="T989" s="5" t="str">
        <f t="shared" si="201"/>
        <v/>
      </c>
      <c r="U989" s="35" t="str">
        <f>IF(AND(S989=4,K989="M",NOT(O989="Unattached")),SUMIF(R$2:R989,R989,L$2:L989),"")</f>
        <v/>
      </c>
      <c r="V989" s="5" t="str">
        <f t="shared" si="202"/>
        <v/>
      </c>
      <c r="W989" s="35" t="str">
        <f>IF(AND(S989=3,K989="F",NOT(O989="Unattached")),SUMIF(R$2:R989,R989,L$2:L989),"")</f>
        <v/>
      </c>
      <c r="X989" s="6" t="str">
        <f t="shared" si="193"/>
        <v/>
      </c>
      <c r="Y989" s="6" t="str">
        <f t="shared" si="198"/>
        <v/>
      </c>
      <c r="Z989" s="33" t="str">
        <f t="shared" si="194"/>
        <v xml:space="preserve"> </v>
      </c>
      <c r="AA989" s="33" t="str">
        <f>IF(K989="M",IF(S989&lt;&gt;4,"",VLOOKUP(CONCATENATE(R989," ",(S989-3)),$Z$2:AD989,5,0)),IF(S989&lt;&gt;3,"",VLOOKUP(CONCATENATE(R989," ",(S989-2)),$Z$2:AD989,5,0)))</f>
        <v/>
      </c>
      <c r="AB989" s="33" t="str">
        <f>IF(K989="M",IF(S989&lt;&gt;4,"",VLOOKUP(CONCATENATE(R989," ",(S989-2)),$Z$2:AD989,5,0)),IF(S989&lt;&gt;3,"",VLOOKUP(CONCATENATE(R989," ",(S989-1)),$Z$2:AD989,5,0)))</f>
        <v/>
      </c>
      <c r="AC989" s="33" t="str">
        <f>IF(K989="M",IF(S989&lt;&gt;4,"",VLOOKUP(CONCATENATE(R989," ",(S989-1)),$Z$2:AD989,5,0)),IF(S989&lt;&gt;3,"",VLOOKUP(CONCATENATE(R989," ",(S989)),$Z$2:AD989,5,0)))</f>
        <v/>
      </c>
      <c r="AD989" s="33" t="str">
        <f t="shared" si="199"/>
        <v/>
      </c>
    </row>
    <row r="990" spans="1:30" x14ac:dyDescent="0.25">
      <c r="A990" s="65" t="str">
        <f t="shared" si="191"/>
        <v/>
      </c>
      <c r="B990" s="65" t="str">
        <f t="shared" si="192"/>
        <v/>
      </c>
      <c r="C990" s="103">
        <v>989</v>
      </c>
      <c r="D990" s="99"/>
      <c r="E990" s="100">
        <f t="shared" si="200"/>
        <v>1</v>
      </c>
      <c r="F990" s="100"/>
      <c r="G990" s="100"/>
      <c r="H990" s="107" t="str">
        <f t="shared" si="195"/>
        <v/>
      </c>
      <c r="I990" s="108" t="str">
        <f>IF(D990="","",VLOOKUP(D990,ENTRANTS!$A$1:$H$1000,2,0))</f>
        <v/>
      </c>
      <c r="J990" s="108" t="str">
        <f>IF(D990="","",VLOOKUP(D990,ENTRANTS!$A$1:$H$1000,3,0))</f>
        <v/>
      </c>
      <c r="K990" s="103" t="str">
        <f>IF(D990="","",LEFT(VLOOKUP(D990,ENTRANTS!$A$1:$H$1000,5,0),1))</f>
        <v/>
      </c>
      <c r="L990" s="103" t="str">
        <f>IF(D990="","",COUNTIF($K$2:K990,K990))</f>
        <v/>
      </c>
      <c r="M990" s="103" t="str">
        <f>IF(D990="","",VLOOKUP(D990,ENTRANTS!$A$1:$H$1000,4,0))</f>
        <v/>
      </c>
      <c r="N990" s="103" t="str">
        <f>IF(D990="","",COUNTIF($M$2:M990,M990))</f>
        <v/>
      </c>
      <c r="O990" s="108" t="str">
        <f>IF(D990="","",VLOOKUP(D990,ENTRANTS!$A$1:$H$1000,6,0))</f>
        <v/>
      </c>
      <c r="P990" s="86" t="str">
        <f t="shared" si="196"/>
        <v/>
      </c>
      <c r="Q990" s="31"/>
      <c r="R990" s="3" t="str">
        <f t="shared" si="197"/>
        <v/>
      </c>
      <c r="S990" s="4" t="str">
        <f>IF(D990="","",COUNTIF($R$2:R990,R990))</f>
        <v/>
      </c>
      <c r="T990" s="5" t="str">
        <f t="shared" si="201"/>
        <v/>
      </c>
      <c r="U990" s="35" t="str">
        <f>IF(AND(S990=4,K990="M",NOT(O990="Unattached")),SUMIF(R$2:R990,R990,L$2:L990),"")</f>
        <v/>
      </c>
      <c r="V990" s="5" t="str">
        <f t="shared" si="202"/>
        <v/>
      </c>
      <c r="W990" s="35" t="str">
        <f>IF(AND(S990=3,K990="F",NOT(O990="Unattached")),SUMIF(R$2:R990,R990,L$2:L990),"")</f>
        <v/>
      </c>
      <c r="X990" s="6" t="str">
        <f t="shared" si="193"/>
        <v/>
      </c>
      <c r="Y990" s="6" t="str">
        <f t="shared" si="198"/>
        <v/>
      </c>
      <c r="Z990" s="33" t="str">
        <f t="shared" si="194"/>
        <v xml:space="preserve"> </v>
      </c>
      <c r="AA990" s="33" t="str">
        <f>IF(K990="M",IF(S990&lt;&gt;4,"",VLOOKUP(CONCATENATE(R990," ",(S990-3)),$Z$2:AD990,5,0)),IF(S990&lt;&gt;3,"",VLOOKUP(CONCATENATE(R990," ",(S990-2)),$Z$2:AD990,5,0)))</f>
        <v/>
      </c>
      <c r="AB990" s="33" t="str">
        <f>IF(K990="M",IF(S990&lt;&gt;4,"",VLOOKUP(CONCATENATE(R990," ",(S990-2)),$Z$2:AD990,5,0)),IF(S990&lt;&gt;3,"",VLOOKUP(CONCATENATE(R990," ",(S990-1)),$Z$2:AD990,5,0)))</f>
        <v/>
      </c>
      <c r="AC990" s="33" t="str">
        <f>IF(K990="M",IF(S990&lt;&gt;4,"",VLOOKUP(CONCATENATE(R990," ",(S990-1)),$Z$2:AD990,5,0)),IF(S990&lt;&gt;3,"",VLOOKUP(CONCATENATE(R990," ",(S990)),$Z$2:AD990,5,0)))</f>
        <v/>
      </c>
      <c r="AD990" s="33" t="str">
        <f t="shared" si="199"/>
        <v/>
      </c>
    </row>
    <row r="991" spans="1:30" x14ac:dyDescent="0.25">
      <c r="A991" s="65" t="str">
        <f t="shared" si="191"/>
        <v/>
      </c>
      <c r="B991" s="65" t="str">
        <f t="shared" si="192"/>
        <v/>
      </c>
      <c r="C991" s="103">
        <v>990</v>
      </c>
      <c r="D991" s="99"/>
      <c r="E991" s="100">
        <f t="shared" si="200"/>
        <v>1</v>
      </c>
      <c r="F991" s="100"/>
      <c r="G991" s="100"/>
      <c r="H991" s="107" t="str">
        <f t="shared" si="195"/>
        <v/>
      </c>
      <c r="I991" s="108" t="str">
        <f>IF(D991="","",VLOOKUP(D991,ENTRANTS!$A$1:$H$1000,2,0))</f>
        <v/>
      </c>
      <c r="J991" s="108" t="str">
        <f>IF(D991="","",VLOOKUP(D991,ENTRANTS!$A$1:$H$1000,3,0))</f>
        <v/>
      </c>
      <c r="K991" s="103" t="str">
        <f>IF(D991="","",LEFT(VLOOKUP(D991,ENTRANTS!$A$1:$H$1000,5,0),1))</f>
        <v/>
      </c>
      <c r="L991" s="103" t="str">
        <f>IF(D991="","",COUNTIF($K$2:K991,K991))</f>
        <v/>
      </c>
      <c r="M991" s="103" t="str">
        <f>IF(D991="","",VLOOKUP(D991,ENTRANTS!$A$1:$H$1000,4,0))</f>
        <v/>
      </c>
      <c r="N991" s="103" t="str">
        <f>IF(D991="","",COUNTIF($M$2:M991,M991))</f>
        <v/>
      </c>
      <c r="O991" s="108" t="str">
        <f>IF(D991="","",VLOOKUP(D991,ENTRANTS!$A$1:$H$1000,6,0))</f>
        <v/>
      </c>
      <c r="P991" s="86" t="str">
        <f t="shared" si="196"/>
        <v/>
      </c>
      <c r="Q991" s="31"/>
      <c r="R991" s="3" t="str">
        <f t="shared" si="197"/>
        <v/>
      </c>
      <c r="S991" s="4" t="str">
        <f>IF(D991="","",COUNTIF($R$2:R991,R991))</f>
        <v/>
      </c>
      <c r="T991" s="5" t="str">
        <f t="shared" si="201"/>
        <v/>
      </c>
      <c r="U991" s="35" t="str">
        <f>IF(AND(S991=4,K991="M",NOT(O991="Unattached")),SUMIF(R$2:R991,R991,L$2:L991),"")</f>
        <v/>
      </c>
      <c r="V991" s="5" t="str">
        <f t="shared" si="202"/>
        <v/>
      </c>
      <c r="W991" s="35" t="str">
        <f>IF(AND(S991=3,K991="F",NOT(O991="Unattached")),SUMIF(R$2:R991,R991,L$2:L991),"")</f>
        <v/>
      </c>
      <c r="X991" s="6" t="str">
        <f t="shared" si="193"/>
        <v/>
      </c>
      <c r="Y991" s="6" t="str">
        <f t="shared" si="198"/>
        <v/>
      </c>
      <c r="Z991" s="33" t="str">
        <f t="shared" si="194"/>
        <v xml:space="preserve"> </v>
      </c>
      <c r="AA991" s="33" t="str">
        <f>IF(K991="M",IF(S991&lt;&gt;4,"",VLOOKUP(CONCATENATE(R991," ",(S991-3)),$Z$2:AD991,5,0)),IF(S991&lt;&gt;3,"",VLOOKUP(CONCATENATE(R991," ",(S991-2)),$Z$2:AD991,5,0)))</f>
        <v/>
      </c>
      <c r="AB991" s="33" t="str">
        <f>IF(K991="M",IF(S991&lt;&gt;4,"",VLOOKUP(CONCATENATE(R991," ",(S991-2)),$Z$2:AD991,5,0)),IF(S991&lt;&gt;3,"",VLOOKUP(CONCATENATE(R991," ",(S991-1)),$Z$2:AD991,5,0)))</f>
        <v/>
      </c>
      <c r="AC991" s="33" t="str">
        <f>IF(K991="M",IF(S991&lt;&gt;4,"",VLOOKUP(CONCATENATE(R991," ",(S991-1)),$Z$2:AD991,5,0)),IF(S991&lt;&gt;3,"",VLOOKUP(CONCATENATE(R991," ",(S991)),$Z$2:AD991,5,0)))</f>
        <v/>
      </c>
      <c r="AD991" s="33" t="str">
        <f t="shared" si="199"/>
        <v/>
      </c>
    </row>
    <row r="992" spans="1:30" x14ac:dyDescent="0.25">
      <c r="A992" s="65" t="str">
        <f t="shared" si="191"/>
        <v/>
      </c>
      <c r="B992" s="65" t="str">
        <f t="shared" si="192"/>
        <v/>
      </c>
      <c r="C992" s="103">
        <v>991</v>
      </c>
      <c r="D992" s="99"/>
      <c r="E992" s="100">
        <f t="shared" si="200"/>
        <v>1</v>
      </c>
      <c r="F992" s="100"/>
      <c r="G992" s="100"/>
      <c r="H992" s="107" t="str">
        <f t="shared" si="195"/>
        <v/>
      </c>
      <c r="I992" s="108" t="str">
        <f>IF(D992="","",VLOOKUP(D992,ENTRANTS!$A$1:$H$1000,2,0))</f>
        <v/>
      </c>
      <c r="J992" s="108" t="str">
        <f>IF(D992="","",VLOOKUP(D992,ENTRANTS!$A$1:$H$1000,3,0))</f>
        <v/>
      </c>
      <c r="K992" s="103" t="str">
        <f>IF(D992="","",LEFT(VLOOKUP(D992,ENTRANTS!$A$1:$H$1000,5,0),1))</f>
        <v/>
      </c>
      <c r="L992" s="103" t="str">
        <f>IF(D992="","",COUNTIF($K$2:K992,K992))</f>
        <v/>
      </c>
      <c r="M992" s="103" t="str">
        <f>IF(D992="","",VLOOKUP(D992,ENTRANTS!$A$1:$H$1000,4,0))</f>
        <v/>
      </c>
      <c r="N992" s="103" t="str">
        <f>IF(D992="","",COUNTIF($M$2:M992,M992))</f>
        <v/>
      </c>
      <c r="O992" s="108" t="str">
        <f>IF(D992="","",VLOOKUP(D992,ENTRANTS!$A$1:$H$1000,6,0))</f>
        <v/>
      </c>
      <c r="P992" s="86" t="str">
        <f t="shared" si="196"/>
        <v/>
      </c>
      <c r="Q992" s="31"/>
      <c r="R992" s="3" t="str">
        <f t="shared" si="197"/>
        <v/>
      </c>
      <c r="S992" s="4" t="str">
        <f>IF(D992="","",COUNTIF($R$2:R992,R992))</f>
        <v/>
      </c>
      <c r="T992" s="5" t="str">
        <f t="shared" si="201"/>
        <v/>
      </c>
      <c r="U992" s="35" t="str">
        <f>IF(AND(S992=4,K992="M",NOT(O992="Unattached")),SUMIF(R$2:R992,R992,L$2:L992),"")</f>
        <v/>
      </c>
      <c r="V992" s="5" t="str">
        <f t="shared" si="202"/>
        <v/>
      </c>
      <c r="W992" s="35" t="str">
        <f>IF(AND(S992=3,K992="F",NOT(O992="Unattached")),SUMIF(R$2:R992,R992,L$2:L992),"")</f>
        <v/>
      </c>
      <c r="X992" s="6" t="str">
        <f t="shared" si="193"/>
        <v/>
      </c>
      <c r="Y992" s="6" t="str">
        <f t="shared" si="198"/>
        <v/>
      </c>
      <c r="Z992" s="33" t="str">
        <f t="shared" si="194"/>
        <v xml:space="preserve"> </v>
      </c>
      <c r="AA992" s="33" t="str">
        <f>IF(K992="M",IF(S992&lt;&gt;4,"",VLOOKUP(CONCATENATE(R992," ",(S992-3)),$Z$2:AD992,5,0)),IF(S992&lt;&gt;3,"",VLOOKUP(CONCATENATE(R992," ",(S992-2)),$Z$2:AD992,5,0)))</f>
        <v/>
      </c>
      <c r="AB992" s="33" t="str">
        <f>IF(K992="M",IF(S992&lt;&gt;4,"",VLOOKUP(CONCATENATE(R992," ",(S992-2)),$Z$2:AD992,5,0)),IF(S992&lt;&gt;3,"",VLOOKUP(CONCATENATE(R992," ",(S992-1)),$Z$2:AD992,5,0)))</f>
        <v/>
      </c>
      <c r="AC992" s="33" t="str">
        <f>IF(K992="M",IF(S992&lt;&gt;4,"",VLOOKUP(CONCATENATE(R992," ",(S992-1)),$Z$2:AD992,5,0)),IF(S992&lt;&gt;3,"",VLOOKUP(CONCATENATE(R992," ",(S992)),$Z$2:AD992,5,0)))</f>
        <v/>
      </c>
      <c r="AD992" s="33" t="str">
        <f t="shared" si="199"/>
        <v/>
      </c>
    </row>
    <row r="993" spans="1:31" x14ac:dyDescent="0.25">
      <c r="A993" s="65" t="str">
        <f t="shared" si="191"/>
        <v/>
      </c>
      <c r="B993" s="65" t="str">
        <f t="shared" si="192"/>
        <v/>
      </c>
      <c r="C993" s="103">
        <v>992</v>
      </c>
      <c r="D993" s="99"/>
      <c r="E993" s="100">
        <f t="shared" si="200"/>
        <v>1</v>
      </c>
      <c r="F993" s="100"/>
      <c r="G993" s="100"/>
      <c r="H993" s="107" t="str">
        <f t="shared" si="195"/>
        <v/>
      </c>
      <c r="I993" s="108" t="str">
        <f>IF(D993="","",VLOOKUP(D993,ENTRANTS!$A$1:$H$1000,2,0))</f>
        <v/>
      </c>
      <c r="J993" s="108" t="str">
        <f>IF(D993="","",VLOOKUP(D993,ENTRANTS!$A$1:$H$1000,3,0))</f>
        <v/>
      </c>
      <c r="K993" s="103" t="str">
        <f>IF(D993="","",LEFT(VLOOKUP(D993,ENTRANTS!$A$1:$H$1000,5,0),1))</f>
        <v/>
      </c>
      <c r="L993" s="103" t="str">
        <f>IF(D993="","",COUNTIF($K$2:K993,K993))</f>
        <v/>
      </c>
      <c r="M993" s="103" t="str">
        <f>IF(D993="","",VLOOKUP(D993,ENTRANTS!$A$1:$H$1000,4,0))</f>
        <v/>
      </c>
      <c r="N993" s="103" t="str">
        <f>IF(D993="","",COUNTIF($M$2:M993,M993))</f>
        <v/>
      </c>
      <c r="O993" s="108" t="str">
        <f>IF(D993="","",VLOOKUP(D993,ENTRANTS!$A$1:$H$1000,6,0))</f>
        <v/>
      </c>
      <c r="P993" s="86" t="str">
        <f t="shared" si="196"/>
        <v/>
      </c>
      <c r="Q993" s="31"/>
      <c r="R993" s="3" t="str">
        <f t="shared" si="197"/>
        <v/>
      </c>
      <c r="S993" s="4" t="str">
        <f>IF(D993="","",COUNTIF($R$2:R993,R993))</f>
        <v/>
      </c>
      <c r="T993" s="5" t="str">
        <f t="shared" si="201"/>
        <v/>
      </c>
      <c r="U993" s="35" t="str">
        <f>IF(AND(S993=4,K993="M",NOT(O993="Unattached")),SUMIF(R$2:R993,R993,L$2:L993),"")</f>
        <v/>
      </c>
      <c r="V993" s="5" t="str">
        <f t="shared" si="202"/>
        <v/>
      </c>
      <c r="W993" s="35" t="str">
        <f>IF(AND(S993=3,K993="F",NOT(O993="Unattached")),SUMIF(R$2:R993,R993,L$2:L993),"")</f>
        <v/>
      </c>
      <c r="X993" s="6" t="str">
        <f t="shared" si="193"/>
        <v/>
      </c>
      <c r="Y993" s="6" t="str">
        <f t="shared" si="198"/>
        <v/>
      </c>
      <c r="Z993" s="33" t="str">
        <f t="shared" si="194"/>
        <v xml:space="preserve"> </v>
      </c>
      <c r="AA993" s="33" t="str">
        <f>IF(K993="M",IF(S993&lt;&gt;4,"",VLOOKUP(CONCATENATE(R993," ",(S993-3)),$Z$2:AD993,5,0)),IF(S993&lt;&gt;3,"",VLOOKUP(CONCATENATE(R993," ",(S993-2)),$Z$2:AD993,5,0)))</f>
        <v/>
      </c>
      <c r="AB993" s="33" t="str">
        <f>IF(K993="M",IF(S993&lt;&gt;4,"",VLOOKUP(CONCATENATE(R993," ",(S993-2)),$Z$2:AD993,5,0)),IF(S993&lt;&gt;3,"",VLOOKUP(CONCATENATE(R993," ",(S993-1)),$Z$2:AD993,5,0)))</f>
        <v/>
      </c>
      <c r="AC993" s="33" t="str">
        <f>IF(K993="M",IF(S993&lt;&gt;4,"",VLOOKUP(CONCATENATE(R993," ",(S993-1)),$Z$2:AD993,5,0)),IF(S993&lt;&gt;3,"",VLOOKUP(CONCATENATE(R993," ",(S993)),$Z$2:AD993,5,0)))</f>
        <v/>
      </c>
      <c r="AD993" s="33" t="str">
        <f t="shared" si="199"/>
        <v/>
      </c>
    </row>
    <row r="994" spans="1:31" x14ac:dyDescent="0.25">
      <c r="A994" s="65" t="str">
        <f t="shared" si="191"/>
        <v/>
      </c>
      <c r="B994" s="65" t="str">
        <f t="shared" si="192"/>
        <v/>
      </c>
      <c r="C994" s="103">
        <v>993</v>
      </c>
      <c r="D994" s="99"/>
      <c r="E994" s="100">
        <f t="shared" si="200"/>
        <v>1</v>
      </c>
      <c r="F994" s="100"/>
      <c r="G994" s="100"/>
      <c r="H994" s="107" t="str">
        <f t="shared" si="195"/>
        <v/>
      </c>
      <c r="I994" s="108" t="str">
        <f>IF(D994="","",VLOOKUP(D994,ENTRANTS!$A$1:$H$1000,2,0))</f>
        <v/>
      </c>
      <c r="J994" s="108" t="str">
        <f>IF(D994="","",VLOOKUP(D994,ENTRANTS!$A$1:$H$1000,3,0))</f>
        <v/>
      </c>
      <c r="K994" s="103" t="str">
        <f>IF(D994="","",LEFT(VLOOKUP(D994,ENTRANTS!$A$1:$H$1000,5,0),1))</f>
        <v/>
      </c>
      <c r="L994" s="103" t="str">
        <f>IF(D994="","",COUNTIF($K$2:K994,K994))</f>
        <v/>
      </c>
      <c r="M994" s="103" t="str">
        <f>IF(D994="","",VLOOKUP(D994,ENTRANTS!$A$1:$H$1000,4,0))</f>
        <v/>
      </c>
      <c r="N994" s="103" t="str">
        <f>IF(D994="","",COUNTIF($M$2:M994,M994))</f>
        <v/>
      </c>
      <c r="O994" s="108" t="str">
        <f>IF(D994="","",VLOOKUP(D994,ENTRANTS!$A$1:$H$1000,6,0))</f>
        <v/>
      </c>
      <c r="P994" s="86" t="str">
        <f t="shared" si="196"/>
        <v/>
      </c>
      <c r="Q994" s="31"/>
      <c r="R994" s="3" t="str">
        <f t="shared" si="197"/>
        <v/>
      </c>
      <c r="S994" s="4" t="str">
        <f>IF(D994="","",COUNTIF($R$2:R994,R994))</f>
        <v/>
      </c>
      <c r="T994" s="5" t="str">
        <f t="shared" si="201"/>
        <v/>
      </c>
      <c r="U994" s="35" t="str">
        <f>IF(AND(S994=4,K994="M",NOT(O994="Unattached")),SUMIF(R$2:R994,R994,L$2:L994),"")</f>
        <v/>
      </c>
      <c r="V994" s="5" t="str">
        <f t="shared" si="202"/>
        <v/>
      </c>
      <c r="W994" s="35" t="str">
        <f>IF(AND(S994=3,K994="F",NOT(O994="Unattached")),SUMIF(R$2:R994,R994,L$2:L994),"")</f>
        <v/>
      </c>
      <c r="X994" s="6" t="str">
        <f t="shared" si="193"/>
        <v/>
      </c>
      <c r="Y994" s="6" t="str">
        <f t="shared" si="198"/>
        <v/>
      </c>
      <c r="Z994" s="33" t="str">
        <f t="shared" si="194"/>
        <v xml:space="preserve"> </v>
      </c>
      <c r="AA994" s="33" t="str">
        <f>IF(K994="M",IF(S994&lt;&gt;4,"",VLOOKUP(CONCATENATE(R994," ",(S994-3)),$Z$2:AD994,5,0)),IF(S994&lt;&gt;3,"",VLOOKUP(CONCATENATE(R994," ",(S994-2)),$Z$2:AD994,5,0)))</f>
        <v/>
      </c>
      <c r="AB994" s="33" t="str">
        <f>IF(K994="M",IF(S994&lt;&gt;4,"",VLOOKUP(CONCATENATE(R994," ",(S994-2)),$Z$2:AD994,5,0)),IF(S994&lt;&gt;3,"",VLOOKUP(CONCATENATE(R994," ",(S994-1)),$Z$2:AD994,5,0)))</f>
        <v/>
      </c>
      <c r="AC994" s="33" t="str">
        <f>IF(K994="M",IF(S994&lt;&gt;4,"",VLOOKUP(CONCATENATE(R994," ",(S994-1)),$Z$2:AD994,5,0)),IF(S994&lt;&gt;3,"",VLOOKUP(CONCATENATE(R994," ",(S994)),$Z$2:AD994,5,0)))</f>
        <v/>
      </c>
      <c r="AD994" s="33" t="str">
        <f t="shared" si="199"/>
        <v/>
      </c>
    </row>
    <row r="995" spans="1:31" x14ac:dyDescent="0.25">
      <c r="A995" s="65" t="str">
        <f t="shared" si="191"/>
        <v/>
      </c>
      <c r="B995" s="65" t="str">
        <f t="shared" si="192"/>
        <v/>
      </c>
      <c r="C995" s="103">
        <v>994</v>
      </c>
      <c r="D995" s="99"/>
      <c r="E995" s="100">
        <f t="shared" si="200"/>
        <v>1</v>
      </c>
      <c r="F995" s="100"/>
      <c r="G995" s="100"/>
      <c r="H995" s="107" t="str">
        <f t="shared" si="195"/>
        <v/>
      </c>
      <c r="I995" s="108" t="str">
        <f>IF(D995="","",VLOOKUP(D995,ENTRANTS!$A$1:$H$1000,2,0))</f>
        <v/>
      </c>
      <c r="J995" s="108" t="str">
        <f>IF(D995="","",VLOOKUP(D995,ENTRANTS!$A$1:$H$1000,3,0))</f>
        <v/>
      </c>
      <c r="K995" s="103" t="str">
        <f>IF(D995="","",LEFT(VLOOKUP(D995,ENTRANTS!$A$1:$H$1000,5,0),1))</f>
        <v/>
      </c>
      <c r="L995" s="103" t="str">
        <f>IF(D995="","",COUNTIF($K$2:K995,K995))</f>
        <v/>
      </c>
      <c r="M995" s="103" t="str">
        <f>IF(D995="","",VLOOKUP(D995,ENTRANTS!$A$1:$H$1000,4,0))</f>
        <v/>
      </c>
      <c r="N995" s="103" t="str">
        <f>IF(D995="","",COUNTIF($M$2:M995,M995))</f>
        <v/>
      </c>
      <c r="O995" s="108" t="str">
        <f>IF(D995="","",VLOOKUP(D995,ENTRANTS!$A$1:$H$1000,6,0))</f>
        <v/>
      </c>
      <c r="P995" s="86" t="str">
        <f t="shared" si="196"/>
        <v/>
      </c>
      <c r="Q995" s="31"/>
      <c r="R995" s="3" t="str">
        <f t="shared" si="197"/>
        <v/>
      </c>
      <c r="S995" s="4" t="str">
        <f>IF(D995="","",COUNTIF($R$2:R995,R995))</f>
        <v/>
      </c>
      <c r="T995" s="5" t="str">
        <f t="shared" si="201"/>
        <v/>
      </c>
      <c r="U995" s="35" t="str">
        <f>IF(AND(S995=4,K995="M",NOT(O995="Unattached")),SUMIF(R$2:R995,R995,L$2:L995),"")</f>
        <v/>
      </c>
      <c r="V995" s="5" t="str">
        <f t="shared" si="202"/>
        <v/>
      </c>
      <c r="W995" s="35" t="str">
        <f>IF(AND(S995=3,K995="F",NOT(O995="Unattached")),SUMIF(R$2:R995,R995,L$2:L995),"")</f>
        <v/>
      </c>
      <c r="X995" s="6" t="str">
        <f t="shared" si="193"/>
        <v/>
      </c>
      <c r="Y995" s="6" t="str">
        <f t="shared" si="198"/>
        <v/>
      </c>
      <c r="Z995" s="33" t="str">
        <f t="shared" si="194"/>
        <v xml:space="preserve"> </v>
      </c>
      <c r="AA995" s="33" t="str">
        <f>IF(K995="M",IF(S995&lt;&gt;4,"",VLOOKUP(CONCATENATE(R995," ",(S995-3)),$Z$2:AD995,5,0)),IF(S995&lt;&gt;3,"",VLOOKUP(CONCATENATE(R995," ",(S995-2)),$Z$2:AD995,5,0)))</f>
        <v/>
      </c>
      <c r="AB995" s="33" t="str">
        <f>IF(K995="M",IF(S995&lt;&gt;4,"",VLOOKUP(CONCATENATE(R995," ",(S995-2)),$Z$2:AD995,5,0)),IF(S995&lt;&gt;3,"",VLOOKUP(CONCATENATE(R995," ",(S995-1)),$Z$2:AD995,5,0)))</f>
        <v/>
      </c>
      <c r="AC995" s="33" t="str">
        <f>IF(K995="M",IF(S995&lt;&gt;4,"",VLOOKUP(CONCATENATE(R995," ",(S995-1)),$Z$2:AD995,5,0)),IF(S995&lt;&gt;3,"",VLOOKUP(CONCATENATE(R995," ",(S995)),$Z$2:AD995,5,0)))</f>
        <v/>
      </c>
      <c r="AD995" s="33" t="str">
        <f t="shared" si="199"/>
        <v/>
      </c>
    </row>
    <row r="996" spans="1:31" x14ac:dyDescent="0.25">
      <c r="A996" s="65" t="str">
        <f t="shared" si="191"/>
        <v/>
      </c>
      <c r="B996" s="65" t="str">
        <f t="shared" si="192"/>
        <v/>
      </c>
      <c r="C996" s="103">
        <v>995</v>
      </c>
      <c r="D996" s="99"/>
      <c r="E996" s="100">
        <f t="shared" si="200"/>
        <v>1</v>
      </c>
      <c r="F996" s="100"/>
      <c r="G996" s="100"/>
      <c r="H996" s="107" t="str">
        <f t="shared" si="195"/>
        <v/>
      </c>
      <c r="I996" s="108" t="str">
        <f>IF(D996="","",VLOOKUP(D996,ENTRANTS!$A$1:$H$1000,2,0))</f>
        <v/>
      </c>
      <c r="J996" s="108" t="str">
        <f>IF(D996="","",VLOOKUP(D996,ENTRANTS!$A$1:$H$1000,3,0))</f>
        <v/>
      </c>
      <c r="K996" s="103" t="str">
        <f>IF(D996="","",LEFT(VLOOKUP(D996,ENTRANTS!$A$1:$H$1000,5,0),1))</f>
        <v/>
      </c>
      <c r="L996" s="103" t="str">
        <f>IF(D996="","",COUNTIF($K$2:K996,K996))</f>
        <v/>
      </c>
      <c r="M996" s="103" t="str">
        <f>IF(D996="","",VLOOKUP(D996,ENTRANTS!$A$1:$H$1000,4,0))</f>
        <v/>
      </c>
      <c r="N996" s="103" t="str">
        <f>IF(D996="","",COUNTIF($M$2:M996,M996))</f>
        <v/>
      </c>
      <c r="O996" s="108" t="str">
        <f>IF(D996="","",VLOOKUP(D996,ENTRANTS!$A$1:$H$1000,6,0))</f>
        <v/>
      </c>
      <c r="P996" s="86" t="str">
        <f t="shared" si="196"/>
        <v/>
      </c>
      <c r="Q996" s="31"/>
      <c r="R996" s="3" t="str">
        <f t="shared" si="197"/>
        <v/>
      </c>
      <c r="S996" s="4" t="str">
        <f>IF(D996="","",COUNTIF($R$2:R996,R996))</f>
        <v/>
      </c>
      <c r="T996" s="5" t="str">
        <f t="shared" si="201"/>
        <v/>
      </c>
      <c r="U996" s="35" t="str">
        <f>IF(AND(S996=4,K996="M",NOT(O996="Unattached")),SUMIF(R$2:R996,R996,L$2:L996),"")</f>
        <v/>
      </c>
      <c r="V996" s="5" t="str">
        <f t="shared" si="202"/>
        <v/>
      </c>
      <c r="W996" s="35" t="str">
        <f>IF(AND(S996=3,K996="F",NOT(O996="Unattached")),SUMIF(R$2:R996,R996,L$2:L996),"")</f>
        <v/>
      </c>
      <c r="X996" s="6" t="str">
        <f t="shared" si="193"/>
        <v/>
      </c>
      <c r="Y996" s="6" t="str">
        <f t="shared" si="198"/>
        <v/>
      </c>
      <c r="Z996" s="33" t="str">
        <f t="shared" si="194"/>
        <v xml:space="preserve"> </v>
      </c>
      <c r="AA996" s="33" t="str">
        <f>IF(K996="M",IF(S996&lt;&gt;4,"",VLOOKUP(CONCATENATE(R996," ",(S996-3)),$Z$2:AD996,5,0)),IF(S996&lt;&gt;3,"",VLOOKUP(CONCATENATE(R996," ",(S996-2)),$Z$2:AD996,5,0)))</f>
        <v/>
      </c>
      <c r="AB996" s="33" t="str">
        <f>IF(K996="M",IF(S996&lt;&gt;4,"",VLOOKUP(CONCATENATE(R996," ",(S996-2)),$Z$2:AD996,5,0)),IF(S996&lt;&gt;3,"",VLOOKUP(CONCATENATE(R996," ",(S996-1)),$Z$2:AD996,5,0)))</f>
        <v/>
      </c>
      <c r="AC996" s="33" t="str">
        <f>IF(K996="M",IF(S996&lt;&gt;4,"",VLOOKUP(CONCATENATE(R996," ",(S996-1)),$Z$2:AD996,5,0)),IF(S996&lt;&gt;3,"",VLOOKUP(CONCATENATE(R996," ",(S996)),$Z$2:AD996,5,0)))</f>
        <v/>
      </c>
      <c r="AD996" s="33" t="str">
        <f t="shared" si="199"/>
        <v/>
      </c>
    </row>
    <row r="997" spans="1:31" x14ac:dyDescent="0.25">
      <c r="A997" s="65" t="str">
        <f t="shared" si="191"/>
        <v/>
      </c>
      <c r="B997" s="65" t="str">
        <f t="shared" si="192"/>
        <v/>
      </c>
      <c r="C997" s="103">
        <v>996</v>
      </c>
      <c r="D997" s="99"/>
      <c r="E997" s="100">
        <f t="shared" si="200"/>
        <v>1</v>
      </c>
      <c r="F997" s="100"/>
      <c r="G997" s="100"/>
      <c r="H997" s="107" t="str">
        <f t="shared" si="195"/>
        <v/>
      </c>
      <c r="I997" s="108" t="str">
        <f>IF(D997="","",VLOOKUP(D997,ENTRANTS!$A$1:$H$1000,2,0))</f>
        <v/>
      </c>
      <c r="J997" s="108" t="str">
        <f>IF(D997="","",VLOOKUP(D997,ENTRANTS!$A$1:$H$1000,3,0))</f>
        <v/>
      </c>
      <c r="K997" s="103" t="str">
        <f>IF(D997="","",LEFT(VLOOKUP(D997,ENTRANTS!$A$1:$H$1000,5,0),1))</f>
        <v/>
      </c>
      <c r="L997" s="103" t="str">
        <f>IF(D997="","",COUNTIF($K$2:K997,K997))</f>
        <v/>
      </c>
      <c r="M997" s="103" t="str">
        <f>IF(D997="","",VLOOKUP(D997,ENTRANTS!$A$1:$H$1000,4,0))</f>
        <v/>
      </c>
      <c r="N997" s="103" t="str">
        <f>IF(D997="","",COUNTIF($M$2:M997,M997))</f>
        <v/>
      </c>
      <c r="O997" s="108" t="str">
        <f>IF(D997="","",VLOOKUP(D997,ENTRANTS!$A$1:$H$1000,6,0))</f>
        <v/>
      </c>
      <c r="P997" s="86" t="str">
        <f t="shared" si="196"/>
        <v/>
      </c>
      <c r="Q997" s="31"/>
      <c r="R997" s="3" t="str">
        <f t="shared" si="197"/>
        <v/>
      </c>
      <c r="S997" s="4" t="str">
        <f>IF(D997="","",COUNTIF($R$2:R997,R997))</f>
        <v/>
      </c>
      <c r="T997" s="5" t="str">
        <f t="shared" si="201"/>
        <v/>
      </c>
      <c r="U997" s="35" t="str">
        <f>IF(AND(S997=4,K997="M",NOT(O997="Unattached")),SUMIF(R$2:R997,R997,L$2:L997),"")</f>
        <v/>
      </c>
      <c r="V997" s="5" t="str">
        <f t="shared" si="202"/>
        <v/>
      </c>
      <c r="W997" s="35" t="str">
        <f>IF(AND(S997=3,K997="F",NOT(O997="Unattached")),SUMIF(R$2:R997,R997,L$2:L997),"")</f>
        <v/>
      </c>
      <c r="X997" s="6" t="str">
        <f t="shared" si="193"/>
        <v/>
      </c>
      <c r="Y997" s="6" t="str">
        <f t="shared" si="198"/>
        <v/>
      </c>
      <c r="Z997" s="33" t="str">
        <f t="shared" si="194"/>
        <v xml:space="preserve"> </v>
      </c>
      <c r="AA997" s="33" t="str">
        <f>IF(K997="M",IF(S997&lt;&gt;4,"",VLOOKUP(CONCATENATE(R997," ",(S997-3)),$Z$2:AD997,5,0)),IF(S997&lt;&gt;3,"",VLOOKUP(CONCATENATE(R997," ",(S997-2)),$Z$2:AD997,5,0)))</f>
        <v/>
      </c>
      <c r="AB997" s="33" t="str">
        <f>IF(K997="M",IF(S997&lt;&gt;4,"",VLOOKUP(CONCATENATE(R997," ",(S997-2)),$Z$2:AD997,5,0)),IF(S997&lt;&gt;3,"",VLOOKUP(CONCATENATE(R997," ",(S997-1)),$Z$2:AD997,5,0)))</f>
        <v/>
      </c>
      <c r="AC997" s="33" t="str">
        <f>IF(K997="M",IF(S997&lt;&gt;4,"",VLOOKUP(CONCATENATE(R997," ",(S997-1)),$Z$2:AD997,5,0)),IF(S997&lt;&gt;3,"",VLOOKUP(CONCATENATE(R997," ",(S997)),$Z$2:AD997,5,0)))</f>
        <v/>
      </c>
      <c r="AD997" s="33" t="str">
        <f t="shared" si="199"/>
        <v/>
      </c>
    </row>
    <row r="998" spans="1:31" x14ac:dyDescent="0.25">
      <c r="A998" s="65" t="str">
        <f t="shared" si="191"/>
        <v/>
      </c>
      <c r="B998" s="65" t="str">
        <f t="shared" si="192"/>
        <v/>
      </c>
      <c r="C998" s="103">
        <v>997</v>
      </c>
      <c r="D998" s="99"/>
      <c r="E998" s="100">
        <f t="shared" si="200"/>
        <v>1</v>
      </c>
      <c r="F998" s="100"/>
      <c r="G998" s="100"/>
      <c r="H998" s="107" t="str">
        <f t="shared" si="195"/>
        <v/>
      </c>
      <c r="I998" s="108" t="str">
        <f>IF(D998="","",VLOOKUP(D998,ENTRANTS!$A$1:$H$1000,2,0))</f>
        <v/>
      </c>
      <c r="J998" s="108" t="str">
        <f>IF(D998="","",VLOOKUP(D998,ENTRANTS!$A$1:$H$1000,3,0))</f>
        <v/>
      </c>
      <c r="K998" s="103" t="str">
        <f>IF(D998="","",LEFT(VLOOKUP(D998,ENTRANTS!$A$1:$H$1000,5,0),1))</f>
        <v/>
      </c>
      <c r="L998" s="103" t="str">
        <f>IF(D998="","",COUNTIF($K$2:K998,K998))</f>
        <v/>
      </c>
      <c r="M998" s="103" t="str">
        <f>IF(D998="","",VLOOKUP(D998,ENTRANTS!$A$1:$H$1000,4,0))</f>
        <v/>
      </c>
      <c r="N998" s="103" t="str">
        <f>IF(D998="","",COUNTIF($M$2:M998,M998))</f>
        <v/>
      </c>
      <c r="O998" s="108" t="str">
        <f>IF(D998="","",VLOOKUP(D998,ENTRANTS!$A$1:$H$1000,6,0))</f>
        <v/>
      </c>
      <c r="P998" s="86" t="str">
        <f t="shared" si="196"/>
        <v/>
      </c>
      <c r="Q998" s="31"/>
      <c r="R998" s="3" t="str">
        <f t="shared" si="197"/>
        <v/>
      </c>
      <c r="S998" s="4" t="str">
        <f>IF(D998="","",COUNTIF($R$2:R998,R998))</f>
        <v/>
      </c>
      <c r="T998" s="5" t="str">
        <f t="shared" si="201"/>
        <v/>
      </c>
      <c r="U998" s="35" t="str">
        <f>IF(AND(S998=4,K998="M",NOT(O998="Unattached")),SUMIF(R$2:R998,R998,L$2:L998),"")</f>
        <v/>
      </c>
      <c r="V998" s="5" t="str">
        <f t="shared" si="202"/>
        <v/>
      </c>
      <c r="W998" s="35" t="str">
        <f>IF(AND(S998=3,K998="F",NOT(O998="Unattached")),SUMIF(R$2:R998,R998,L$2:L998),"")</f>
        <v/>
      </c>
      <c r="X998" s="6" t="str">
        <f t="shared" si="193"/>
        <v/>
      </c>
      <c r="Y998" s="6" t="str">
        <f t="shared" si="198"/>
        <v/>
      </c>
      <c r="Z998" s="33" t="str">
        <f t="shared" si="194"/>
        <v xml:space="preserve"> </v>
      </c>
      <c r="AA998" s="33" t="str">
        <f>IF(K998="M",IF(S998&lt;&gt;4,"",VLOOKUP(CONCATENATE(R998," ",(S998-3)),$Z$2:AD998,5,0)),IF(S998&lt;&gt;3,"",VLOOKUP(CONCATENATE(R998," ",(S998-2)),$Z$2:AD998,5,0)))</f>
        <v/>
      </c>
      <c r="AB998" s="33" t="str">
        <f>IF(K998="M",IF(S998&lt;&gt;4,"",VLOOKUP(CONCATENATE(R998," ",(S998-2)),$Z$2:AD998,5,0)),IF(S998&lt;&gt;3,"",VLOOKUP(CONCATENATE(R998," ",(S998-1)),$Z$2:AD998,5,0)))</f>
        <v/>
      </c>
      <c r="AC998" s="33" t="str">
        <f>IF(K998="M",IF(S998&lt;&gt;4,"",VLOOKUP(CONCATENATE(R998," ",(S998-1)),$Z$2:AD998,5,0)),IF(S998&lt;&gt;3,"",VLOOKUP(CONCATENATE(R998," ",(S998)),$Z$2:AD998,5,0)))</f>
        <v/>
      </c>
      <c r="AD998" s="33" t="str">
        <f t="shared" si="199"/>
        <v/>
      </c>
    </row>
    <row r="999" spans="1:31" x14ac:dyDescent="0.25">
      <c r="A999" s="65" t="str">
        <f t="shared" si="191"/>
        <v/>
      </c>
      <c r="B999" s="65" t="str">
        <f t="shared" si="192"/>
        <v/>
      </c>
      <c r="C999" s="103">
        <v>998</v>
      </c>
      <c r="D999" s="99"/>
      <c r="E999" s="100">
        <f t="shared" si="200"/>
        <v>1</v>
      </c>
      <c r="F999" s="100"/>
      <c r="G999" s="100"/>
      <c r="H999" s="107" t="str">
        <f t="shared" si="195"/>
        <v/>
      </c>
      <c r="I999" s="108" t="str">
        <f>IF(D999="","",VLOOKUP(D999,ENTRANTS!$A$1:$H$1000,2,0))</f>
        <v/>
      </c>
      <c r="J999" s="108" t="str">
        <f>IF(D999="","",VLOOKUP(D999,ENTRANTS!$A$1:$H$1000,3,0))</f>
        <v/>
      </c>
      <c r="K999" s="103" t="str">
        <f>IF(D999="","",LEFT(VLOOKUP(D999,ENTRANTS!$A$1:$H$1000,5,0),1))</f>
        <v/>
      </c>
      <c r="L999" s="103" t="str">
        <f>IF(D999="","",COUNTIF($K$2:K999,K999))</f>
        <v/>
      </c>
      <c r="M999" s="103" t="str">
        <f>IF(D999="","",VLOOKUP(D999,ENTRANTS!$A$1:$H$1000,4,0))</f>
        <v/>
      </c>
      <c r="N999" s="103" t="str">
        <f>IF(D999="","",COUNTIF($M$2:M999,M999))</f>
        <v/>
      </c>
      <c r="O999" s="108" t="str">
        <f>IF(D999="","",VLOOKUP(D999,ENTRANTS!$A$1:$H$1000,6,0))</f>
        <v/>
      </c>
      <c r="P999" s="86" t="str">
        <f t="shared" si="196"/>
        <v/>
      </c>
      <c r="Q999" s="31"/>
      <c r="R999" s="3" t="str">
        <f t="shared" si="197"/>
        <v/>
      </c>
      <c r="S999" s="4" t="str">
        <f>IF(D999="","",COUNTIF($R$2:R999,R999))</f>
        <v/>
      </c>
      <c r="T999" s="5" t="str">
        <f t="shared" si="201"/>
        <v/>
      </c>
      <c r="U999" s="35" t="str">
        <f>IF(AND(S999=4,K999="M",NOT(O999="Unattached")),SUMIF(R$2:R999,R999,L$2:L999),"")</f>
        <v/>
      </c>
      <c r="V999" s="5" t="str">
        <f t="shared" si="202"/>
        <v/>
      </c>
      <c r="W999" s="35" t="str">
        <f>IF(AND(S999=3,K999="F",NOT(O999="Unattached")),SUMIF(R$2:R999,R999,L$2:L999),"")</f>
        <v/>
      </c>
      <c r="X999" s="6" t="str">
        <f t="shared" si="193"/>
        <v/>
      </c>
      <c r="Y999" s="6" t="str">
        <f t="shared" si="198"/>
        <v/>
      </c>
      <c r="Z999" s="33" t="str">
        <f t="shared" si="194"/>
        <v xml:space="preserve"> </v>
      </c>
      <c r="AA999" s="33" t="str">
        <f>IF(K999="M",IF(S999&lt;&gt;4,"",VLOOKUP(CONCATENATE(R999," ",(S999-3)),$Z$2:AD999,5,0)),IF(S999&lt;&gt;3,"",VLOOKUP(CONCATENATE(R999," ",(S999-2)),$Z$2:AD999,5,0)))</f>
        <v/>
      </c>
      <c r="AB999" s="33" t="str">
        <f>IF(K999="M",IF(S999&lt;&gt;4,"",VLOOKUP(CONCATENATE(R999," ",(S999-2)),$Z$2:AD999,5,0)),IF(S999&lt;&gt;3,"",VLOOKUP(CONCATENATE(R999," ",(S999-1)),$Z$2:AD999,5,0)))</f>
        <v/>
      </c>
      <c r="AC999" s="33" t="str">
        <f>IF(K999="M",IF(S999&lt;&gt;4,"",VLOOKUP(CONCATENATE(R999," ",(S999-1)),$Z$2:AD999,5,0)),IF(S999&lt;&gt;3,"",VLOOKUP(CONCATENATE(R999," ",(S999)),$Z$2:AD999,5,0)))</f>
        <v/>
      </c>
      <c r="AD999" s="33" t="str">
        <f t="shared" si="199"/>
        <v/>
      </c>
    </row>
    <row r="1000" spans="1:31" x14ac:dyDescent="0.25">
      <c r="A1000" s="65" t="str">
        <f t="shared" si="191"/>
        <v/>
      </c>
      <c r="B1000" s="65" t="str">
        <f t="shared" si="192"/>
        <v/>
      </c>
      <c r="C1000" s="103">
        <v>999</v>
      </c>
      <c r="D1000" s="99"/>
      <c r="E1000" s="100">
        <f t="shared" si="200"/>
        <v>1</v>
      </c>
      <c r="F1000" s="100"/>
      <c r="G1000" s="100"/>
      <c r="H1000" s="107" t="str">
        <f t="shared" si="195"/>
        <v/>
      </c>
      <c r="I1000" s="108" t="str">
        <f>IF(D1000="","",VLOOKUP(D1000,ENTRANTS!$A$1:$H$1000,2,0))</f>
        <v/>
      </c>
      <c r="J1000" s="108" t="str">
        <f>IF(D1000="","",VLOOKUP(D1000,ENTRANTS!$A$1:$H$1000,3,0))</f>
        <v/>
      </c>
      <c r="K1000" s="103" t="str">
        <f>IF(D1000="","",LEFT(VLOOKUP(D1000,ENTRANTS!$A$1:$H$1000,5,0),1))</f>
        <v/>
      </c>
      <c r="L1000" s="103" t="str">
        <f>IF(D1000="","",COUNTIF($K$2:K1000,K1000))</f>
        <v/>
      </c>
      <c r="M1000" s="103" t="str">
        <f>IF(D1000="","",VLOOKUP(D1000,ENTRANTS!$A$1:$H$1000,4,0))</f>
        <v/>
      </c>
      <c r="N1000" s="103" t="str">
        <f>IF(D1000="","",COUNTIF($M$2:M1000,M1000))</f>
        <v/>
      </c>
      <c r="O1000" s="108" t="str">
        <f>IF(D1000="","",VLOOKUP(D1000,ENTRANTS!$A$1:$H$1000,6,0))</f>
        <v/>
      </c>
      <c r="P1000" s="86" t="str">
        <f t="shared" si="196"/>
        <v/>
      </c>
      <c r="Q1000" s="31"/>
      <c r="R1000" s="3" t="str">
        <f t="shared" si="197"/>
        <v/>
      </c>
      <c r="S1000" s="4" t="str">
        <f>IF(D1000="","",COUNTIF($R$2:R1000,R1000))</f>
        <v/>
      </c>
      <c r="T1000" s="5" t="str">
        <f t="shared" si="201"/>
        <v/>
      </c>
      <c r="U1000" s="35" t="str">
        <f>IF(AND(S1000=4,K1000="M",NOT(O1000="Unattached")),SUMIF(R$2:R1000,R1000,L$2:L1000),"")</f>
        <v/>
      </c>
      <c r="V1000" s="5" t="str">
        <f t="shared" si="202"/>
        <v/>
      </c>
      <c r="W1000" s="35" t="str">
        <f>IF(AND(S1000=3,K1000="F",NOT(O1000="Unattached")),SUMIF(R$2:R1000,R1000,L$2:L1000),"")</f>
        <v/>
      </c>
      <c r="X1000" s="6" t="str">
        <f t="shared" si="193"/>
        <v/>
      </c>
      <c r="Y1000" s="6" t="str">
        <f t="shared" si="198"/>
        <v/>
      </c>
      <c r="Z1000" s="33" t="str">
        <f t="shared" si="194"/>
        <v xml:space="preserve"> </v>
      </c>
      <c r="AA1000" s="33" t="str">
        <f>IF(K1000="M",IF(S1000&lt;&gt;4,"",VLOOKUP(CONCATENATE(R1000," ",(S1000-3)),$Z$2:AD1000,5,0)),IF(S1000&lt;&gt;3,"",VLOOKUP(CONCATENATE(R1000," ",(S1000-2)),$Z$2:AD1000,5,0)))</f>
        <v/>
      </c>
      <c r="AB1000" s="33" t="str">
        <f>IF(K1000="M",IF(S1000&lt;&gt;4,"",VLOOKUP(CONCATENATE(R1000," ",(S1000-2)),$Z$2:AD1000,5,0)),IF(S1000&lt;&gt;3,"",VLOOKUP(CONCATENATE(R1000," ",(S1000-1)),$Z$2:AD1000,5,0)))</f>
        <v/>
      </c>
      <c r="AC1000" s="33" t="str">
        <f>IF(K1000="M",IF(S1000&lt;&gt;4,"",VLOOKUP(CONCATENATE(R1000," ",(S1000-1)),$Z$2:AD1000,5,0)),IF(S1000&lt;&gt;3,"",VLOOKUP(CONCATENATE(R1000," ",(S1000)),$Z$2:AD1000,5,0)))</f>
        <v/>
      </c>
      <c r="AD1000" s="33" t="str">
        <f t="shared" si="199"/>
        <v/>
      </c>
    </row>
    <row r="1001" spans="1:31" x14ac:dyDescent="0.25">
      <c r="A1001" s="66"/>
      <c r="B1001" s="66"/>
      <c r="D1001" s="61"/>
      <c r="E1001" s="61"/>
      <c r="F1001" s="61"/>
      <c r="G1001" s="61"/>
      <c r="P1001" s="87"/>
      <c r="Q1001" s="30"/>
      <c r="R1001" s="26"/>
      <c r="S1001" s="26"/>
      <c r="T1001" s="7"/>
      <c r="U1001" s="7"/>
      <c r="V1001" s="7"/>
      <c r="W1001" s="84"/>
      <c r="X1001" s="27"/>
      <c r="Y1001" s="27"/>
      <c r="Z1001" s="34"/>
      <c r="AA1001" s="34"/>
      <c r="AB1001" s="34"/>
      <c r="AC1001" s="34"/>
      <c r="AD1001" s="34"/>
      <c r="AE1001" s="1"/>
    </row>
    <row r="1002" spans="1:31" x14ac:dyDescent="0.25">
      <c r="D1002" s="62"/>
      <c r="E1002" s="62"/>
      <c r="F1002" s="62"/>
      <c r="G1002" s="62"/>
      <c r="P1002" s="88"/>
      <c r="Q1002" s="45"/>
      <c r="R1002" s="46"/>
      <c r="S1002" s="46"/>
      <c r="T1002" s="47"/>
      <c r="U1002" s="47"/>
      <c r="V1002" s="47"/>
      <c r="W1002" s="85"/>
      <c r="X1002" s="48"/>
      <c r="Y1002" s="48"/>
      <c r="Z1002" s="49"/>
      <c r="AA1002" s="49"/>
      <c r="AB1002" s="49"/>
      <c r="AC1002" s="49"/>
      <c r="AD1002" s="49"/>
    </row>
  </sheetData>
  <sheetProtection sheet="1" objects="1" scenarios="1" autoFilter="0"/>
  <autoFilter ref="A1:AD1000" xr:uid="{00000000-0009-0000-0000-000001000000}"/>
  <printOptions horizontalCentered="1"/>
  <pageMargins left="0.23622047244094491" right="0.23622047244094491" top="0.35433070866141736" bottom="0.39370078740157483" header="0.15748031496062992" footer="0.19685039370078741"/>
  <pageSetup paperSize="9" scale="90" fitToHeight="10" orientation="portrait" r:id="rId1"/>
  <headerFooter>
    <oddHeader>&amp;C&amp;F - &amp;A</oddHeader>
    <oddFooter>&amp;C&amp;8Page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U89"/>
  <sheetViews>
    <sheetView topLeftCell="B1" zoomScaleNormal="100" workbookViewId="0">
      <selection activeCell="M21" sqref="M21"/>
    </sheetView>
  </sheetViews>
  <sheetFormatPr defaultColWidth="9.140625" defaultRowHeight="15" x14ac:dyDescent="0.25"/>
  <cols>
    <col min="1" max="1" width="0" style="8" hidden="1" customWidth="1"/>
    <col min="2" max="2" width="8" style="15" customWidth="1"/>
    <col min="3" max="4" width="7.42578125" style="8" customWidth="1"/>
    <col min="5" max="5" width="5.85546875" style="8" customWidth="1"/>
    <col min="6" max="6" width="11.140625" style="8" customWidth="1"/>
    <col min="7" max="7" width="12.7109375" style="8" customWidth="1"/>
    <col min="8" max="8" width="23.42578125" style="9" customWidth="1"/>
    <col min="9" max="9" width="11" style="70" customWidth="1"/>
    <col min="10" max="10" width="1.42578125" style="8" customWidth="1"/>
    <col min="11" max="11" width="1.42578125" style="8" hidden="1" customWidth="1"/>
    <col min="12" max="12" width="9.28515625" style="15" customWidth="1"/>
    <col min="13" max="14" width="7.42578125" style="8" customWidth="1"/>
    <col min="15" max="15" width="4.5703125" style="8" customWidth="1"/>
    <col min="16" max="16" width="11.140625" style="8" customWidth="1"/>
    <col min="17" max="17" width="12.7109375" style="8" customWidth="1"/>
    <col min="18" max="18" width="23.42578125" style="9" customWidth="1"/>
    <col min="19" max="19" width="8.28515625" style="70" customWidth="1"/>
    <col min="20" max="20" width="3" style="8" customWidth="1"/>
    <col min="21" max="16384" width="9.140625" style="8"/>
  </cols>
  <sheetData>
    <row r="1" spans="1:21" ht="22.5" customHeight="1" x14ac:dyDescent="0.25">
      <c r="B1" s="8"/>
      <c r="I1" s="76"/>
      <c r="J1" s="10" t="s">
        <v>58</v>
      </c>
      <c r="K1" s="10"/>
      <c r="L1" s="11"/>
    </row>
    <row r="2" spans="1:21" ht="8.25" customHeight="1" x14ac:dyDescent="0.25"/>
    <row r="3" spans="1:21" s="14" customFormat="1" ht="30" x14ac:dyDescent="0.25">
      <c r="B3" s="12" t="s">
        <v>14</v>
      </c>
      <c r="C3" s="12" t="s">
        <v>67</v>
      </c>
      <c r="D3" s="13" t="s">
        <v>4</v>
      </c>
      <c r="E3" s="13"/>
      <c r="F3" s="13"/>
      <c r="G3" s="13"/>
      <c r="H3" s="13"/>
      <c r="I3" s="77"/>
      <c r="L3" s="12" t="s">
        <v>13</v>
      </c>
      <c r="M3" s="12" t="s">
        <v>56</v>
      </c>
      <c r="N3" s="13" t="s">
        <v>4</v>
      </c>
      <c r="O3" s="13"/>
      <c r="P3" s="13"/>
      <c r="Q3" s="13"/>
      <c r="R3" s="13"/>
      <c r="S3" s="71"/>
      <c r="U3" s="8"/>
    </row>
    <row r="4" spans="1:21" x14ac:dyDescent="0.25">
      <c r="B4" s="15">
        <v>1</v>
      </c>
      <c r="C4" s="68">
        <f>IF(ISNA(VLOOKUP(1,CLUB_MEN,2,0)),"",VLOOKUP(1,CLUB_MEN,2,0))</f>
        <v>59</v>
      </c>
      <c r="D4" s="9" t="str">
        <f>IF(ISNA(VLOOKUP(1,CLUB_MEN,6,0)),"",VLOOKUP(1,CLUB_MEN,6,0))</f>
        <v>Rossendale Harriers (Jonathan Cleaver, Rick Solman, Michael  Corbishley, James Bowater)</v>
      </c>
      <c r="F4" s="16"/>
      <c r="G4" s="9"/>
      <c r="I4" s="72"/>
      <c r="L4" s="15">
        <v>1</v>
      </c>
      <c r="M4" s="68">
        <f>IF(ISNA(VLOOKUP(1,CLUB_WOMEN,2,0)),"",VLOOKUP(1,CLUB_WOMEN,2,0))</f>
        <v>13</v>
      </c>
      <c r="N4" s="9" t="str">
        <f>IF(ISNA(VLOOKUP(1,CLUB_WOMEN,4,0)),"",VLOOKUP(1,CLUB_WOMEN,4,0))</f>
        <v>Rossendale Harriers (Josephine Wells, Anne-Marie Hindle, Joanne Cleaver)</v>
      </c>
      <c r="P4" s="16"/>
      <c r="Q4" s="9"/>
      <c r="S4" s="72"/>
    </row>
    <row r="5" spans="1:21" x14ac:dyDescent="0.25">
      <c r="B5" s="15">
        <v>2</v>
      </c>
      <c r="C5" s="68">
        <f>IF(ISNA(VLOOKUP(2,CLUB_MEN,2,0)),"",VLOOKUP(2,CLUB_MEN,2,0))</f>
        <v>97</v>
      </c>
      <c r="D5" s="9" t="str">
        <f>IF(ISNA(VLOOKUP(2,CLUB_MEN,6,0)),"",VLOOKUP(2,CLUB_MEN,6,0))</f>
        <v>Calder Valley Fell Runners (Ed Hyland, Stephen Hall, Stephen Smithies, Anthony Costello)</v>
      </c>
      <c r="F5" s="16"/>
      <c r="G5" s="9"/>
      <c r="I5" s="72"/>
      <c r="L5" s="15">
        <v>2</v>
      </c>
      <c r="M5" s="68">
        <f>IF(ISNA(VLOOKUP(2,CLUB_WOMEN,2,0)),"",VLOOKUP(2,CLUB_WOMEN,2,0))</f>
        <v>53</v>
      </c>
      <c r="N5" s="9" t="str">
        <f>IF(ISNA(VLOOKUP(2,CLUB_WOMEN,4,0)),"",VLOOKUP(2,CLUB_WOMEN,4,0))</f>
        <v>Ramsbottom RC (Yvonne Booth, Cecila Woods, Emma Palmer)</v>
      </c>
      <c r="P5" s="16"/>
      <c r="Q5" s="9"/>
      <c r="S5" s="72"/>
    </row>
    <row r="6" spans="1:21" x14ac:dyDescent="0.25">
      <c r="B6" s="15">
        <v>3</v>
      </c>
      <c r="C6" s="68">
        <f>IF(ISNA(VLOOKUP(3,CLUB_MEN,2,0)),"",VLOOKUP(3,CLUB_MEN,2,0))</f>
        <v>104</v>
      </c>
      <c r="D6" s="9" t="str">
        <f>IF(ISNA(VLOOKUP(3,CLUB_MEN,6,0)),"",VLOOKUP(3,CLUB_MEN,6,0))</f>
        <v>Todmorden  (Duncan Cannon, Dan Taylor, Richard Butterwick, Sam   Lund)</v>
      </c>
      <c r="F6" s="16"/>
      <c r="G6" s="9"/>
      <c r="I6" s="72"/>
      <c r="L6" s="15">
        <v>3</v>
      </c>
      <c r="M6" s="68" t="str">
        <f>IF(ISNA(VLOOKUP(3,CLUB_WOMEN,2,0)),"",VLOOKUP(3,CLUB_WOMEN,2,0))</f>
        <v/>
      </c>
      <c r="N6" s="9" t="str">
        <f>IF(ISNA(VLOOKUP(3,CLUB_WOMEN,4,0)),"",VLOOKUP(3,CLUB_WOMEN,4,0))</f>
        <v/>
      </c>
      <c r="P6" s="16"/>
      <c r="Q6" s="9"/>
      <c r="S6" s="72"/>
    </row>
    <row r="7" spans="1:21" x14ac:dyDescent="0.25">
      <c r="B7" s="15">
        <v>4</v>
      </c>
      <c r="C7" s="68">
        <f>IF(ISNA(VLOOKUP(4,CLUB_MEN,2,0)),"",VLOOKUP(4,CLUB_MEN,2,0))</f>
        <v>118</v>
      </c>
      <c r="D7" s="9" t="str">
        <f>IF(ISNA(VLOOKUP(4,CLUB_MEN,6,0)),"",VLOOKUP(4,CLUB_MEN,6,0))</f>
        <v>Ramsbottom RC (Ian  Douglas, Nigel Hartley, James Thomas, Dan Stacey)</v>
      </c>
      <c r="F7" s="16"/>
      <c r="G7" s="9"/>
      <c r="I7" s="72"/>
      <c r="L7" s="15">
        <v>4</v>
      </c>
      <c r="M7" s="68" t="str">
        <f>IF(ISNA(VLOOKUP(4,CLUB_WOMEN,2,0)),"",VLOOKUP(4,CLUB_WOMEN,2,0))</f>
        <v/>
      </c>
      <c r="N7" s="9" t="str">
        <f>IF(ISNA(VLOOKUP(4,CLUB_WOMEN,4,0)),"",VLOOKUP(4,CLUB_WOMEN,4,0))</f>
        <v/>
      </c>
      <c r="P7" s="16"/>
      <c r="Q7" s="9"/>
      <c r="S7" s="72"/>
    </row>
    <row r="8" spans="1:21" x14ac:dyDescent="0.25">
      <c r="B8" s="15">
        <v>5</v>
      </c>
      <c r="C8" s="68">
        <f>IF(ISNA(VLOOKUP(5,CLUB_MEN,2,0)),"",VLOOKUP(5,CLUB_MEN,2,0))</f>
        <v>185</v>
      </c>
      <c r="D8" s="9" t="str">
        <f>IF(ISNA(VLOOKUP(5,CLUB_MEN,6,0)),"",VLOOKUP(5,CLUB_MEN,6,0))</f>
        <v>Newburgh Nomads (Jamie Munro, Chris Usher, John Thompson, Wally Coppelov)</v>
      </c>
      <c r="F8" s="16"/>
      <c r="G8" s="9"/>
      <c r="I8" s="72"/>
      <c r="L8" s="15">
        <v>5</v>
      </c>
      <c r="M8" s="68" t="str">
        <f>IF(ISNA(VLOOKUP(5,CLUB_WOMEN,2,0)),"",VLOOKUP(5,CLUB_WOMEN,2,0))</f>
        <v/>
      </c>
      <c r="N8" s="9" t="str">
        <f>IF(ISNA(VLOOKUP(5,CLUB_WOMEN,4,0)),"",VLOOKUP(5,CLUB_WOMEN,4,0))</f>
        <v/>
      </c>
      <c r="P8" s="16"/>
      <c r="Q8" s="9"/>
      <c r="S8" s="72"/>
    </row>
    <row r="9" spans="1:21" ht="22.5" customHeight="1" x14ac:dyDescent="0.25">
      <c r="C9" s="15"/>
      <c r="D9" s="15"/>
      <c r="E9" s="15"/>
      <c r="F9" s="9"/>
      <c r="G9" s="9"/>
      <c r="I9" s="69"/>
      <c r="M9" s="15"/>
      <c r="N9" s="15"/>
      <c r="O9" s="15"/>
      <c r="P9" s="9"/>
      <c r="Q9" s="9"/>
      <c r="S9" s="69"/>
    </row>
    <row r="10" spans="1:21" ht="22.5" customHeight="1" x14ac:dyDescent="0.25">
      <c r="I10" s="78"/>
      <c r="J10" s="22" t="s">
        <v>59</v>
      </c>
      <c r="K10" s="22"/>
    </row>
    <row r="11" spans="1:21" ht="8.25" customHeight="1" x14ac:dyDescent="0.25"/>
    <row r="12" spans="1:21" s="19" customFormat="1" ht="37.5" x14ac:dyDescent="0.25">
      <c r="B12" s="18" t="s">
        <v>31</v>
      </c>
      <c r="C12" s="12" t="s">
        <v>23</v>
      </c>
      <c r="D12" s="12"/>
      <c r="E12" s="12" t="s">
        <v>63</v>
      </c>
      <c r="F12" s="12" t="s">
        <v>24</v>
      </c>
      <c r="G12" s="12" t="s">
        <v>25</v>
      </c>
      <c r="H12" s="13" t="s">
        <v>4</v>
      </c>
      <c r="I12" s="73" t="s">
        <v>1</v>
      </c>
      <c r="L12" s="18" t="s">
        <v>30</v>
      </c>
      <c r="M12" s="12" t="s">
        <v>23</v>
      </c>
      <c r="N12" s="12"/>
      <c r="O12" s="12" t="s">
        <v>63</v>
      </c>
      <c r="P12" s="12" t="s">
        <v>24</v>
      </c>
      <c r="Q12" s="12" t="s">
        <v>25</v>
      </c>
      <c r="R12" s="13" t="s">
        <v>4</v>
      </c>
      <c r="S12" s="73" t="s">
        <v>1</v>
      </c>
      <c r="U12" s="8"/>
    </row>
    <row r="13" spans="1:21" x14ac:dyDescent="0.25">
      <c r="A13" s="8" t="s">
        <v>6</v>
      </c>
      <c r="B13" s="15">
        <v>1</v>
      </c>
      <c r="C13" s="15" t="str">
        <f t="shared" ref="C13:C22" si="0">IF(ISNA(VLOOKUP(A13&amp;B13,GEN_RANGE,13,0)),"",VLOOKUP(A13&amp;B13,GEN_RANGE,13,0))</f>
        <v>M</v>
      </c>
      <c r="D13" s="15"/>
      <c r="E13" s="15">
        <f t="shared" ref="E13:E22" si="1">IF(ISNA(VLOOKUP(A13&amp;B13,GEN_RANGE,4,0)),"",VLOOKUP(A13&amp;B13,GEN_RANGE,4,0))</f>
        <v>98</v>
      </c>
      <c r="F13" s="9" t="str">
        <f t="shared" ref="F13:F22" si="2">IF(ISNA(VLOOKUP(A13&amp;B13,GEN_RANGE,9,0)),"",VLOOKUP(A13&amp;B13,GEN_RANGE,9,0))</f>
        <v>Ed</v>
      </c>
      <c r="G13" s="9" t="str">
        <f t="shared" ref="G13:G22" si="3">IF(ISNA(VLOOKUP(A13&amp;B13,GEN_RANGE,10,0)),"",VLOOKUP(A13&amp;B13,GEN_RANGE,10,0))</f>
        <v>Hyland</v>
      </c>
      <c r="H13" s="9" t="str">
        <f t="shared" ref="H13:H22" si="4">IF(ISNA(VLOOKUP(A13&amp;B13,GEN_RANGE,15,0)),"",VLOOKUP(A13&amp;B13,GEN_RANGE,15,0))</f>
        <v>Calder Valley Fell Runners</v>
      </c>
      <c r="I13" s="101">
        <f t="shared" ref="I13:I22" si="5">IF(ISNA(VLOOKUP(A13&amp;B13,GEN_RANGE,8,0)),"",VLOOKUP(A13&amp;B13,GEN_RANGE,8,0))</f>
        <v>3.0879629629629628E-2</v>
      </c>
      <c r="K13" s="8" t="s">
        <v>12</v>
      </c>
      <c r="L13" s="15">
        <v>1</v>
      </c>
      <c r="M13" s="15" t="str">
        <f t="shared" ref="M13:M22" si="6">IF(ISNA(VLOOKUP(K13&amp;L13,GEN_RANGE,13,0)),"",VLOOKUP(K13&amp;L13,GEN_RANGE,13,0))</f>
        <v>F</v>
      </c>
      <c r="N13" s="15"/>
      <c r="O13" s="15">
        <f t="shared" ref="O13:O22" si="7">IF(ISNA(VLOOKUP(K13&amp;L13,GEN_RANGE,4,0)),"",VLOOKUP(K13&amp;L13,GEN_RANGE,4,0))</f>
        <v>12</v>
      </c>
      <c r="P13" s="9" t="str">
        <f t="shared" ref="P13:P22" si="8">IF(ISNA(VLOOKUP(K13&amp;L13,GEN_RANGE,9,0)),"",VLOOKUP(K13&amp;L13,GEN_RANGE,9,0))</f>
        <v>Martha</v>
      </c>
      <c r="Q13" s="9" t="str">
        <f t="shared" ref="Q13:Q22" si="9">IF(ISNA(VLOOKUP(K13&amp;L13,GEN_RANGE,10,0)),"",VLOOKUP(K13&amp;L13,GEN_RANGE,10,0))</f>
        <v>Tibbot</v>
      </c>
      <c r="R13" s="9" t="str">
        <f t="shared" ref="R13:R22" si="10">IF(ISNA(VLOOKUP(K13&amp;L13,GEN_RANGE,15,0)),"",VLOOKUP(K13&amp;L13,GEN_RANGE,15,0))</f>
        <v>Saddleworth</v>
      </c>
      <c r="S13" s="101">
        <f t="shared" ref="S13:S22" si="11">IF(ISNA(VLOOKUP(K13&amp;L13,GEN_RANGE,8,0)),"",VLOOKUP(K13&amp;L13,GEN_RANGE,8,0))</f>
        <v>3.4953703703703702E-2</v>
      </c>
    </row>
    <row r="14" spans="1:21" x14ac:dyDescent="0.25">
      <c r="A14" s="8" t="s">
        <v>6</v>
      </c>
      <c r="B14" s="15">
        <v>2</v>
      </c>
      <c r="C14" s="15" t="str">
        <f t="shared" si="0"/>
        <v>M</v>
      </c>
      <c r="D14" s="15"/>
      <c r="E14" s="15">
        <f t="shared" si="1"/>
        <v>96</v>
      </c>
      <c r="F14" s="9" t="str">
        <f t="shared" si="2"/>
        <v>Stephen</v>
      </c>
      <c r="G14" s="9" t="str">
        <f t="shared" si="3"/>
        <v>Hall</v>
      </c>
      <c r="H14" s="9" t="str">
        <f t="shared" si="4"/>
        <v>Calder Valley Fell Runners</v>
      </c>
      <c r="I14" s="101">
        <f t="shared" si="5"/>
        <v>3.1145833333333331E-2</v>
      </c>
      <c r="K14" s="8" t="s">
        <v>12</v>
      </c>
      <c r="L14" s="15">
        <v>2</v>
      </c>
      <c r="M14" s="15" t="str">
        <f t="shared" si="6"/>
        <v>F40</v>
      </c>
      <c r="N14" s="15"/>
      <c r="O14" s="15">
        <f t="shared" si="7"/>
        <v>33</v>
      </c>
      <c r="P14" s="9" t="str">
        <f t="shared" si="8"/>
        <v>Katherine</v>
      </c>
      <c r="Q14" s="9" t="str">
        <f t="shared" si="9"/>
        <v>Klunder</v>
      </c>
      <c r="R14" s="9" t="str">
        <f t="shared" si="10"/>
        <v>Chorley AC</v>
      </c>
      <c r="S14" s="101">
        <f t="shared" si="11"/>
        <v>3.72337962962963E-2</v>
      </c>
    </row>
    <row r="15" spans="1:21" x14ac:dyDescent="0.25">
      <c r="A15" s="8" t="s">
        <v>6</v>
      </c>
      <c r="B15" s="15">
        <v>3</v>
      </c>
      <c r="C15" s="15" t="str">
        <f t="shared" si="0"/>
        <v>M</v>
      </c>
      <c r="D15" s="15"/>
      <c r="E15" s="15">
        <f t="shared" si="1"/>
        <v>30</v>
      </c>
      <c r="F15" s="9" t="str">
        <f t="shared" si="2"/>
        <v xml:space="preserve">Ben </v>
      </c>
      <c r="G15" s="9" t="str">
        <f t="shared" si="3"/>
        <v>Hobson</v>
      </c>
      <c r="H15" s="9" t="str">
        <f t="shared" si="4"/>
        <v>Chorlton Runners</v>
      </c>
      <c r="I15" s="101">
        <f t="shared" si="5"/>
        <v>3.3032407407407406E-2</v>
      </c>
      <c r="K15" s="8" t="s">
        <v>12</v>
      </c>
      <c r="L15" s="15">
        <v>3</v>
      </c>
      <c r="M15" s="15" t="str">
        <f t="shared" si="6"/>
        <v>F</v>
      </c>
      <c r="N15" s="15"/>
      <c r="O15" s="15">
        <f t="shared" si="7"/>
        <v>73</v>
      </c>
      <c r="P15" s="9" t="str">
        <f t="shared" si="8"/>
        <v>Josephine</v>
      </c>
      <c r="Q15" s="9" t="str">
        <f t="shared" si="9"/>
        <v>Wells</v>
      </c>
      <c r="R15" s="9" t="str">
        <f t="shared" si="10"/>
        <v>Rossendale Harriers</v>
      </c>
      <c r="S15" s="101">
        <f t="shared" si="11"/>
        <v>4.0798611111111112E-2</v>
      </c>
    </row>
    <row r="16" spans="1:21" x14ac:dyDescent="0.25">
      <c r="A16" s="8" t="s">
        <v>6</v>
      </c>
      <c r="B16" s="15">
        <v>4</v>
      </c>
      <c r="C16" s="15" t="str">
        <f t="shared" si="0"/>
        <v>M40</v>
      </c>
      <c r="D16" s="15"/>
      <c r="E16" s="15">
        <f t="shared" si="1"/>
        <v>89</v>
      </c>
      <c r="F16" s="9" t="str">
        <f t="shared" si="2"/>
        <v>Jonathan</v>
      </c>
      <c r="G16" s="9" t="str">
        <f t="shared" si="3"/>
        <v>Cleaver</v>
      </c>
      <c r="H16" s="9" t="str">
        <f t="shared" si="4"/>
        <v>Rossendale Harriers</v>
      </c>
      <c r="I16" s="101">
        <f t="shared" si="5"/>
        <v>3.3113425925925928E-2</v>
      </c>
      <c r="K16" s="8" t="s">
        <v>12</v>
      </c>
      <c r="L16" s="15">
        <v>4</v>
      </c>
      <c r="M16" s="15" t="str">
        <f t="shared" si="6"/>
        <v>F50</v>
      </c>
      <c r="N16" s="15"/>
      <c r="O16" s="15">
        <f t="shared" si="7"/>
        <v>70</v>
      </c>
      <c r="P16" s="9" t="str">
        <f t="shared" si="8"/>
        <v>Anne-Marie</v>
      </c>
      <c r="Q16" s="9" t="str">
        <f t="shared" si="9"/>
        <v>Hindle</v>
      </c>
      <c r="R16" s="9" t="str">
        <f t="shared" si="10"/>
        <v>Rossendale Harriers</v>
      </c>
      <c r="S16" s="101">
        <f t="shared" si="11"/>
        <v>4.3402777777777783E-2</v>
      </c>
    </row>
    <row r="17" spans="1:19" x14ac:dyDescent="0.25">
      <c r="A17" s="8" t="s">
        <v>6</v>
      </c>
      <c r="B17" s="15">
        <v>5</v>
      </c>
      <c r="C17" s="15" t="str">
        <f t="shared" si="0"/>
        <v>MU23</v>
      </c>
      <c r="D17" s="15"/>
      <c r="E17" s="15">
        <f t="shared" si="1"/>
        <v>74</v>
      </c>
      <c r="F17" s="9" t="str">
        <f t="shared" si="2"/>
        <v>Charlie</v>
      </c>
      <c r="G17" s="9" t="str">
        <f t="shared" si="3"/>
        <v>Parkinson</v>
      </c>
      <c r="H17" s="9" t="str">
        <f t="shared" si="4"/>
        <v>Unattached</v>
      </c>
      <c r="I17" s="101">
        <f t="shared" si="5"/>
        <v>3.3587962962962965E-2</v>
      </c>
      <c r="K17" s="8" t="s">
        <v>12</v>
      </c>
      <c r="L17" s="15">
        <v>5</v>
      </c>
      <c r="M17" s="15" t="str">
        <f t="shared" si="6"/>
        <v>F</v>
      </c>
      <c r="N17" s="15"/>
      <c r="O17" s="15">
        <f t="shared" si="7"/>
        <v>85</v>
      </c>
      <c r="P17" s="9" t="str">
        <f t="shared" si="8"/>
        <v xml:space="preserve">Kelly </v>
      </c>
      <c r="Q17" s="9" t="str">
        <f t="shared" si="9"/>
        <v>Staunton</v>
      </c>
      <c r="R17" s="9" t="str">
        <f t="shared" si="10"/>
        <v>Wigan Harriers</v>
      </c>
      <c r="S17" s="101">
        <f t="shared" si="11"/>
        <v>4.3784722222222218E-2</v>
      </c>
    </row>
    <row r="18" spans="1:19" x14ac:dyDescent="0.25">
      <c r="A18" s="8" t="s">
        <v>6</v>
      </c>
      <c r="B18" s="15">
        <v>6</v>
      </c>
      <c r="C18" s="15" t="str">
        <f t="shared" si="0"/>
        <v>M45</v>
      </c>
      <c r="D18" s="15"/>
      <c r="E18" s="15">
        <f t="shared" si="1"/>
        <v>133</v>
      </c>
      <c r="F18" s="9" t="str">
        <f t="shared" si="2"/>
        <v>Chris</v>
      </c>
      <c r="G18" s="9" t="str">
        <f t="shared" si="3"/>
        <v>Donnelly</v>
      </c>
      <c r="H18" s="9" t="str">
        <f t="shared" si="4"/>
        <v>Sale Harriers</v>
      </c>
      <c r="I18" s="101">
        <f t="shared" si="5"/>
        <v>3.3796296296296297E-2</v>
      </c>
      <c r="K18" s="8" t="s">
        <v>12</v>
      </c>
      <c r="L18" s="15">
        <v>6</v>
      </c>
      <c r="M18" s="15" t="str">
        <f t="shared" si="6"/>
        <v>F40</v>
      </c>
      <c r="N18" s="15"/>
      <c r="O18" s="15">
        <f t="shared" si="7"/>
        <v>88</v>
      </c>
      <c r="P18" s="9" t="str">
        <f t="shared" si="8"/>
        <v>Joanne</v>
      </c>
      <c r="Q18" s="9" t="str">
        <f t="shared" si="9"/>
        <v>Cleaver</v>
      </c>
      <c r="R18" s="9" t="str">
        <f t="shared" si="10"/>
        <v>Rossendale Harriers</v>
      </c>
      <c r="S18" s="101">
        <f t="shared" si="11"/>
        <v>4.4467592592592593E-2</v>
      </c>
    </row>
    <row r="19" spans="1:19" x14ac:dyDescent="0.25">
      <c r="A19" s="8" t="s">
        <v>6</v>
      </c>
      <c r="B19" s="15">
        <v>7</v>
      </c>
      <c r="C19" s="15" t="str">
        <f t="shared" si="0"/>
        <v>M40</v>
      </c>
      <c r="D19" s="15"/>
      <c r="E19" s="15">
        <f t="shared" si="1"/>
        <v>6</v>
      </c>
      <c r="F19" s="9" t="str">
        <f t="shared" si="2"/>
        <v xml:space="preserve">David </v>
      </c>
      <c r="G19" s="9" t="str">
        <f t="shared" si="3"/>
        <v>Poole</v>
      </c>
      <c r="H19" s="9" t="str">
        <f t="shared" si="4"/>
        <v>Barlick Fell Runners</v>
      </c>
      <c r="I19" s="101">
        <f t="shared" si="5"/>
        <v>3.4374999999999996E-2</v>
      </c>
      <c r="K19" s="8" t="s">
        <v>12</v>
      </c>
      <c r="L19" s="15">
        <v>7</v>
      </c>
      <c r="M19" s="15" t="str">
        <f t="shared" si="6"/>
        <v>F60</v>
      </c>
      <c r="N19" s="15"/>
      <c r="O19" s="15">
        <f t="shared" si="7"/>
        <v>107</v>
      </c>
      <c r="P19" s="9" t="str">
        <f t="shared" si="8"/>
        <v xml:space="preserve">Kath </v>
      </c>
      <c r="Q19" s="9" t="str">
        <f t="shared" si="9"/>
        <v>Brierley</v>
      </c>
      <c r="R19" s="9" t="str">
        <f t="shared" si="10"/>
        <v xml:space="preserve">Todmorden </v>
      </c>
      <c r="S19" s="101">
        <f t="shared" si="11"/>
        <v>4.4988425925925925E-2</v>
      </c>
    </row>
    <row r="20" spans="1:19" x14ac:dyDescent="0.25">
      <c r="A20" s="8" t="s">
        <v>6</v>
      </c>
      <c r="B20" s="15">
        <v>8</v>
      </c>
      <c r="C20" s="15" t="str">
        <f t="shared" si="0"/>
        <v>M45</v>
      </c>
      <c r="D20" s="15"/>
      <c r="E20" s="15">
        <f t="shared" si="1"/>
        <v>134</v>
      </c>
      <c r="F20" s="9" t="str">
        <f t="shared" si="2"/>
        <v xml:space="preserve">Ian </v>
      </c>
      <c r="G20" s="9" t="str">
        <f t="shared" si="3"/>
        <v>Douglas</v>
      </c>
      <c r="H20" s="9" t="str">
        <f t="shared" si="4"/>
        <v>Ramsbottom RC</v>
      </c>
      <c r="I20" s="101">
        <f t="shared" si="5"/>
        <v>3.4548611111111106E-2</v>
      </c>
      <c r="K20" s="8" t="s">
        <v>12</v>
      </c>
      <c r="L20" s="15">
        <v>8</v>
      </c>
      <c r="M20" s="15" t="str">
        <f t="shared" si="6"/>
        <v>F</v>
      </c>
      <c r="N20" s="15"/>
      <c r="O20" s="15">
        <f t="shared" si="7"/>
        <v>80</v>
      </c>
      <c r="P20" s="9" t="str">
        <f t="shared" si="8"/>
        <v>Rachel</v>
      </c>
      <c r="Q20" s="9" t="str">
        <f t="shared" si="9"/>
        <v>Bailey</v>
      </c>
      <c r="R20" s="9" t="str">
        <f t="shared" si="10"/>
        <v>Bolton Harriers</v>
      </c>
      <c r="S20" s="101">
        <f t="shared" si="11"/>
        <v>4.5509259259259256E-2</v>
      </c>
    </row>
    <row r="21" spans="1:19" x14ac:dyDescent="0.25">
      <c r="A21" s="8" t="s">
        <v>6</v>
      </c>
      <c r="B21" s="15">
        <v>9</v>
      </c>
      <c r="C21" s="15" t="str">
        <f t="shared" si="0"/>
        <v>M45</v>
      </c>
      <c r="D21" s="15"/>
      <c r="E21" s="15">
        <f t="shared" si="1"/>
        <v>50</v>
      </c>
      <c r="F21" s="9" t="str">
        <f t="shared" si="2"/>
        <v>Dan</v>
      </c>
      <c r="G21" s="9" t="str">
        <f t="shared" si="3"/>
        <v>Gilbert</v>
      </c>
      <c r="H21" s="9" t="str">
        <f t="shared" si="4"/>
        <v>Horwich RMI</v>
      </c>
      <c r="I21" s="101">
        <f t="shared" si="5"/>
        <v>3.4814814814814819E-2</v>
      </c>
      <c r="K21" s="8" t="s">
        <v>12</v>
      </c>
      <c r="L21" s="15">
        <v>9</v>
      </c>
      <c r="M21" s="15" t="str">
        <f t="shared" si="6"/>
        <v>F55</v>
      </c>
      <c r="N21" s="15"/>
      <c r="O21" s="15">
        <f t="shared" si="7"/>
        <v>11</v>
      </c>
      <c r="P21" s="9" t="str">
        <f t="shared" si="8"/>
        <v>Fiona</v>
      </c>
      <c r="Q21" s="9" t="str">
        <f t="shared" si="9"/>
        <v>Dyson</v>
      </c>
      <c r="R21" s="9" t="str">
        <f t="shared" si="10"/>
        <v>Saddleworth</v>
      </c>
      <c r="S21" s="101">
        <f t="shared" si="11"/>
        <v>4.6307870370370374E-2</v>
      </c>
    </row>
    <row r="22" spans="1:19" x14ac:dyDescent="0.25">
      <c r="A22" s="8" t="s">
        <v>6</v>
      </c>
      <c r="B22" s="15">
        <v>10</v>
      </c>
      <c r="C22" s="15" t="str">
        <f t="shared" si="0"/>
        <v>M40</v>
      </c>
      <c r="D22" s="15"/>
      <c r="E22" s="15">
        <f t="shared" si="1"/>
        <v>78</v>
      </c>
      <c r="F22" s="9" t="str">
        <f t="shared" si="2"/>
        <v>Rick</v>
      </c>
      <c r="G22" s="9" t="str">
        <f t="shared" si="3"/>
        <v>Solman</v>
      </c>
      <c r="H22" s="9" t="str">
        <f t="shared" si="4"/>
        <v>Rossendale Harriers</v>
      </c>
      <c r="I22" s="101">
        <f t="shared" si="5"/>
        <v>3.5104166666666665E-2</v>
      </c>
      <c r="K22" s="8" t="s">
        <v>12</v>
      </c>
      <c r="L22" s="15">
        <v>10</v>
      </c>
      <c r="M22" s="15" t="str">
        <f t="shared" si="6"/>
        <v>F50</v>
      </c>
      <c r="N22" s="15"/>
      <c r="O22" s="15">
        <f t="shared" si="7"/>
        <v>87</v>
      </c>
      <c r="P22" s="9" t="str">
        <f t="shared" si="8"/>
        <v>Yvonne</v>
      </c>
      <c r="Q22" s="9" t="str">
        <f t="shared" si="9"/>
        <v>Booth</v>
      </c>
      <c r="R22" s="9" t="str">
        <f t="shared" si="10"/>
        <v>Ramsbottom RC</v>
      </c>
      <c r="S22" s="101">
        <f t="shared" si="11"/>
        <v>4.6990740740740743E-2</v>
      </c>
    </row>
    <row r="23" spans="1:19" ht="22.5" customHeight="1" x14ac:dyDescent="0.25">
      <c r="C23" s="15"/>
      <c r="D23" s="15"/>
      <c r="E23" s="15"/>
      <c r="F23" s="9"/>
      <c r="G23" s="9"/>
      <c r="I23" s="69"/>
      <c r="M23" s="15"/>
      <c r="N23" s="15"/>
      <c r="O23" s="15"/>
      <c r="P23" s="9"/>
      <c r="Q23" s="9"/>
      <c r="S23" s="69"/>
    </row>
    <row r="24" spans="1:19" ht="22.5" customHeight="1" x14ac:dyDescent="0.25">
      <c r="I24" s="79"/>
      <c r="J24" s="23" t="s">
        <v>60</v>
      </c>
      <c r="K24" s="23"/>
    </row>
    <row r="25" spans="1:19" ht="8.25" customHeight="1" x14ac:dyDescent="0.25"/>
    <row r="26" spans="1:19" s="2" customFormat="1" ht="37.5" x14ac:dyDescent="0.25">
      <c r="B26" s="18" t="s">
        <v>52</v>
      </c>
      <c r="C26" s="12" t="s">
        <v>15</v>
      </c>
      <c r="D26" s="12" t="s">
        <v>61</v>
      </c>
      <c r="E26" s="12" t="s">
        <v>63</v>
      </c>
      <c r="F26" s="12" t="s">
        <v>24</v>
      </c>
      <c r="G26" s="12" t="s">
        <v>25</v>
      </c>
      <c r="H26" s="12" t="s">
        <v>4</v>
      </c>
      <c r="I26" s="73" t="s">
        <v>1</v>
      </c>
      <c r="L26" s="18" t="s">
        <v>54</v>
      </c>
      <c r="M26" s="12" t="s">
        <v>15</v>
      </c>
      <c r="N26" s="12" t="s">
        <v>61</v>
      </c>
      <c r="O26" s="12" t="s">
        <v>63</v>
      </c>
      <c r="P26" s="12" t="s">
        <v>24</v>
      </c>
      <c r="Q26" s="12" t="s">
        <v>25</v>
      </c>
      <c r="R26" s="12" t="s">
        <v>4</v>
      </c>
      <c r="S26" s="73" t="s">
        <v>1</v>
      </c>
    </row>
    <row r="27" spans="1:19" x14ac:dyDescent="0.25">
      <c r="A27" s="8" t="s">
        <v>52</v>
      </c>
      <c r="B27" s="15">
        <v>1</v>
      </c>
      <c r="C27" s="15" t="str">
        <f>IF(ISNA(VLOOKUP(A27&amp;B27,CAT_RANGE,2,0)),"",VLOOKUP(A27&amp;B27,CAT_RANGE,2,0))</f>
        <v/>
      </c>
      <c r="D27" s="15" t="str">
        <f>IF(ISNA(VLOOKUP(A27&amp;B27,CAT_RANGE,11,0)),"",VLOOKUP(A27&amp;B27,CAT_RANGE,11,0))</f>
        <v/>
      </c>
      <c r="E27" s="15" t="str">
        <f>IF(ISNA(VLOOKUP(A27&amp;B27,CAT_RANGE,3,0)),"",VLOOKUP(A27&amp;B27,CAT_RANGE,3,0))</f>
        <v/>
      </c>
      <c r="F27" s="9" t="str">
        <f>IF(ISNA(VLOOKUP(A27&amp;B27,CAT_RANGE,8,0)),"",VLOOKUP(A27&amp;B27,CAT_RANGE,8,0))</f>
        <v/>
      </c>
      <c r="G27" s="9" t="str">
        <f>IF(ISNA(VLOOKUP(A27&amp;B27,CAT_RANGE,9,0)),"",VLOOKUP(A27&amp;B27,CAT_RANGE,9,0))</f>
        <v/>
      </c>
      <c r="H27" s="9" t="str">
        <f>IF(ISNA(VLOOKUP(A27&amp;B27,CAT_RANGE,14,0)),"",VLOOKUP(A27&amp;B27,CAT_RANGE,14,0))</f>
        <v/>
      </c>
      <c r="I27" s="101" t="str">
        <f>IF(ISNA(VLOOKUP(A27&amp;B27,CAT_RANGE,7,0)),"",VLOOKUP(A27&amp;B27,CAT_RANGE,7,0))</f>
        <v/>
      </c>
      <c r="J27" s="17"/>
      <c r="K27" s="17" t="s">
        <v>54</v>
      </c>
      <c r="L27" s="15">
        <v>1</v>
      </c>
      <c r="M27" s="15" t="str">
        <f>IF(ISNA(VLOOKUP(K27&amp;L27,CAT_RANGE,2,0)),"",VLOOKUP(K27&amp;L27,CAT_RANGE,2,0))</f>
        <v/>
      </c>
      <c r="N27" s="15" t="str">
        <f>IF(ISNA(VLOOKUP(K27&amp;L27,CAT_RANGE,11,0)),"",VLOOKUP(K27&amp;L27,CAT_RANGE,11,0))</f>
        <v/>
      </c>
      <c r="O27" s="15" t="str">
        <f>IF(ISNA(VLOOKUP(K27&amp;L27,CAT_RANGE,3,0)),"",VLOOKUP(K27&amp;L27,CAT_RANGE,3,0))</f>
        <v/>
      </c>
      <c r="P27" s="9" t="str">
        <f>IF(ISNA(VLOOKUP(K27&amp;L27,CAT_RANGE,8,0)),"",VLOOKUP(K27&amp;L27,CAT_RANGE,8,0))</f>
        <v/>
      </c>
      <c r="Q27" s="9" t="str">
        <f>IF(ISNA(VLOOKUP(K27&amp;L27,CAT_RANGE,9,0)),"",VLOOKUP(K27&amp;L27,CAT_RANGE,9,0))</f>
        <v/>
      </c>
      <c r="R27" s="9" t="str">
        <f>IF(ISNA(VLOOKUP(K27&amp;L27,CAT_RANGE,14,0)),"",VLOOKUP(K27&amp;L27,CAT_RANGE,14,0))</f>
        <v/>
      </c>
      <c r="S27" s="101" t="str">
        <f>IF(ISNA(VLOOKUP(K27&amp;L27,CAT_RANGE,7,0)),"",VLOOKUP(K27&amp;L27,CAT_RANGE,7,0))</f>
        <v/>
      </c>
    </row>
    <row r="28" spans="1:19" x14ac:dyDescent="0.25">
      <c r="A28" s="8" t="s">
        <v>52</v>
      </c>
      <c r="B28" s="15">
        <v>2</v>
      </c>
      <c r="C28" s="15" t="str">
        <f>IF(ISNA(VLOOKUP(A28&amp;B28,CAT_RANGE,2,0)),"",VLOOKUP(A28&amp;B28,CAT_RANGE,2,0))</f>
        <v/>
      </c>
      <c r="D28" s="15" t="str">
        <f>IF(ISNA(VLOOKUP(A28&amp;B28,CAT_RANGE,11,0)),"",VLOOKUP(A28&amp;B28,CAT_RANGE,11,0))</f>
        <v/>
      </c>
      <c r="E28" s="15" t="str">
        <f>IF(ISNA(VLOOKUP(A28&amp;B28,CAT_RANGE,3,0)),"",VLOOKUP(A28&amp;B28,CAT_RANGE,3,0))</f>
        <v/>
      </c>
      <c r="F28" s="9" t="str">
        <f>IF(ISNA(VLOOKUP(A28&amp;B28,CAT_RANGE,8,0)),"",VLOOKUP(A28&amp;B28,CAT_RANGE,8,0))</f>
        <v/>
      </c>
      <c r="G28" s="9" t="str">
        <f>IF(ISNA(VLOOKUP(A28&amp;B28,CAT_RANGE,9,0)),"",VLOOKUP(A28&amp;B28,CAT_RANGE,9,0))</f>
        <v/>
      </c>
      <c r="H28" s="9" t="str">
        <f>IF(ISNA(VLOOKUP(A28&amp;B28,CAT_RANGE,14,0)),"",VLOOKUP(A28&amp;B28,CAT_RANGE,14,0))</f>
        <v/>
      </c>
      <c r="I28" s="101" t="str">
        <f>IF(ISNA(VLOOKUP(A28&amp;B28,CAT_RANGE,7,0)),"",VLOOKUP(A28&amp;B28,CAT_RANGE,7,0))</f>
        <v/>
      </c>
      <c r="J28" s="17"/>
      <c r="K28" s="17" t="s">
        <v>54</v>
      </c>
      <c r="L28" s="15">
        <v>2</v>
      </c>
      <c r="M28" s="15" t="str">
        <f>IF(ISNA(VLOOKUP(K28&amp;L28,CAT_RANGE,2,0)),"",VLOOKUP(K28&amp;L28,CAT_RANGE,2,0))</f>
        <v/>
      </c>
      <c r="N28" s="15" t="str">
        <f>IF(ISNA(VLOOKUP(K28&amp;L28,CAT_RANGE,11,0)),"",VLOOKUP(K28&amp;L28,CAT_RANGE,11,0))</f>
        <v/>
      </c>
      <c r="O28" s="15" t="str">
        <f>IF(ISNA(VLOOKUP(K28&amp;L28,CAT_RANGE,3,0)),"",VLOOKUP(K28&amp;L28,CAT_RANGE,3,0))</f>
        <v/>
      </c>
      <c r="P28" s="9" t="str">
        <f>IF(ISNA(VLOOKUP(K28&amp;L28,CAT_RANGE,8,0)),"",VLOOKUP(K28&amp;L28,CAT_RANGE,8,0))</f>
        <v/>
      </c>
      <c r="Q28" s="9" t="str">
        <f>IF(ISNA(VLOOKUP(K28&amp;L28,CAT_RANGE,9,0)),"",VLOOKUP(K28&amp;L28,CAT_RANGE,9,0))</f>
        <v/>
      </c>
      <c r="R28" s="9" t="str">
        <f>IF(ISNA(VLOOKUP(K28&amp;L28,CAT_RANGE,14,0)),"",VLOOKUP(K28&amp;L28,CAT_RANGE,14,0))</f>
        <v/>
      </c>
      <c r="S28" s="101" t="str">
        <f>IF(ISNA(VLOOKUP(K28&amp;L28,CAT_RANGE,7,0)),"",VLOOKUP(K28&amp;L28,CAT_RANGE,7,0))</f>
        <v/>
      </c>
    </row>
    <row r="29" spans="1:19" x14ac:dyDescent="0.25">
      <c r="A29" s="8" t="s">
        <v>52</v>
      </c>
      <c r="B29" s="15">
        <v>3</v>
      </c>
      <c r="C29" s="15" t="str">
        <f>IF(ISNA(VLOOKUP(A29&amp;B29,CAT_RANGE,2,0)),"",VLOOKUP(A29&amp;B29,CAT_RANGE,2,0))</f>
        <v/>
      </c>
      <c r="D29" s="15" t="str">
        <f>IF(ISNA(VLOOKUP(A29&amp;B29,CAT_RANGE,11,0)),"",VLOOKUP(A29&amp;B29,CAT_RANGE,11,0))</f>
        <v/>
      </c>
      <c r="E29" s="15" t="str">
        <f>IF(ISNA(VLOOKUP(A29&amp;B29,CAT_RANGE,3,0)),"",VLOOKUP(A29&amp;B29,CAT_RANGE,3,0))</f>
        <v/>
      </c>
      <c r="F29" s="9" t="str">
        <f>IF(ISNA(VLOOKUP(A29&amp;B29,CAT_RANGE,8,0)),"",VLOOKUP(A29&amp;B29,CAT_RANGE,8,0))</f>
        <v/>
      </c>
      <c r="G29" s="9" t="str">
        <f>IF(ISNA(VLOOKUP(A29&amp;B29,CAT_RANGE,9,0)),"",VLOOKUP(A29&amp;B29,CAT_RANGE,9,0))</f>
        <v/>
      </c>
      <c r="H29" s="9" t="str">
        <f>IF(ISNA(VLOOKUP(A29&amp;B29,CAT_RANGE,14,0)),"",VLOOKUP(A29&amp;B29,CAT_RANGE,14,0))</f>
        <v/>
      </c>
      <c r="I29" s="101" t="str">
        <f>IF(ISNA(VLOOKUP(A29&amp;B29,CAT_RANGE,7,0)),"",VLOOKUP(A29&amp;B29,CAT_RANGE,7,0))</f>
        <v/>
      </c>
      <c r="J29" s="17"/>
      <c r="K29" s="17" t="s">
        <v>54</v>
      </c>
      <c r="L29" s="15">
        <v>3</v>
      </c>
      <c r="M29" s="15" t="str">
        <f>IF(ISNA(VLOOKUP(K29&amp;L29,CAT_RANGE,2,0)),"",VLOOKUP(K29&amp;L29,CAT_RANGE,2,0))</f>
        <v/>
      </c>
      <c r="N29" s="15" t="str">
        <f>IF(ISNA(VLOOKUP(K29&amp;L29,CAT_RANGE,11,0)),"",VLOOKUP(K29&amp;L29,CAT_RANGE,11,0))</f>
        <v/>
      </c>
      <c r="O29" s="15" t="str">
        <f>IF(ISNA(VLOOKUP(K29&amp;L29,CAT_RANGE,3,0)),"",VLOOKUP(K29&amp;L29,CAT_RANGE,3,0))</f>
        <v/>
      </c>
      <c r="P29" s="9" t="str">
        <f>IF(ISNA(VLOOKUP(K29&amp;L29,CAT_RANGE,8,0)),"",VLOOKUP(K29&amp;L29,CAT_RANGE,8,0))</f>
        <v/>
      </c>
      <c r="Q29" s="9" t="str">
        <f>IF(ISNA(VLOOKUP(K29&amp;L29,CAT_RANGE,9,0)),"",VLOOKUP(K29&amp;L29,CAT_RANGE,9,0))</f>
        <v/>
      </c>
      <c r="R29" s="9" t="str">
        <f>IF(ISNA(VLOOKUP(K29&amp;L29,CAT_RANGE,14,0)),"",VLOOKUP(K29&amp;L29,CAT_RANGE,14,0))</f>
        <v/>
      </c>
      <c r="S29" s="101" t="str">
        <f>IF(ISNA(VLOOKUP(K29&amp;L29,CAT_RANGE,7,0)),"",VLOOKUP(K29&amp;L29,CAT_RANGE,7,0))</f>
        <v/>
      </c>
    </row>
    <row r="30" spans="1:19" ht="22.5" customHeight="1" x14ac:dyDescent="0.25"/>
    <row r="31" spans="1:19" s="2" customFormat="1" ht="37.5" x14ac:dyDescent="0.25">
      <c r="B31" s="18" t="s">
        <v>41</v>
      </c>
      <c r="C31" s="12" t="s">
        <v>15</v>
      </c>
      <c r="D31" s="12" t="s">
        <v>61</v>
      </c>
      <c r="E31" s="12" t="s">
        <v>63</v>
      </c>
      <c r="F31" s="12" t="s">
        <v>24</v>
      </c>
      <c r="G31" s="12" t="s">
        <v>25</v>
      </c>
      <c r="H31" s="12" t="s">
        <v>4</v>
      </c>
      <c r="I31" s="73" t="s">
        <v>1</v>
      </c>
      <c r="L31" s="18" t="s">
        <v>42</v>
      </c>
      <c r="M31" s="12" t="s">
        <v>15</v>
      </c>
      <c r="N31" s="12" t="s">
        <v>61</v>
      </c>
      <c r="O31" s="12" t="s">
        <v>63</v>
      </c>
      <c r="P31" s="12" t="s">
        <v>24</v>
      </c>
      <c r="Q31" s="12" t="s">
        <v>25</v>
      </c>
      <c r="R31" s="12" t="s">
        <v>4</v>
      </c>
      <c r="S31" s="73" t="s">
        <v>1</v>
      </c>
    </row>
    <row r="32" spans="1:19" x14ac:dyDescent="0.25">
      <c r="A32" s="8" t="s">
        <v>41</v>
      </c>
      <c r="B32" s="15">
        <v>1</v>
      </c>
      <c r="C32" s="15" t="str">
        <f>IF(ISNA(VLOOKUP(A32&amp;B32,CAT_RANGE,2,0)),"",VLOOKUP(A32&amp;B32,CAT_RANGE,2,0))</f>
        <v/>
      </c>
      <c r="D32" s="15" t="str">
        <f>IF(ISNA(VLOOKUP(A32&amp;B32,CAT_RANGE,11,0)),"",VLOOKUP(A32&amp;B32,CAT_RANGE,11,0))</f>
        <v/>
      </c>
      <c r="E32" s="15" t="str">
        <f>IF(ISNA(VLOOKUP(A32&amp;B32,CAT_RANGE,3,0)),"",VLOOKUP(A32&amp;B32,CAT_RANGE,3,0))</f>
        <v/>
      </c>
      <c r="F32" s="9" t="str">
        <f>IF(ISNA(VLOOKUP(A32&amp;B32,CAT_RANGE,8,0)),"",VLOOKUP(A32&amp;B32,CAT_RANGE,8,0))</f>
        <v/>
      </c>
      <c r="G32" s="9" t="str">
        <f>IF(ISNA(VLOOKUP(A32&amp;B32,CAT_RANGE,9,0)),"",VLOOKUP(A32&amp;B32,CAT_RANGE,9,0))</f>
        <v/>
      </c>
      <c r="H32" s="9" t="str">
        <f>IF(ISNA(VLOOKUP(A32&amp;B32,CAT_RANGE,14,0)),"",VLOOKUP(A32&amp;B32,CAT_RANGE,14,0))</f>
        <v/>
      </c>
      <c r="I32" s="101" t="str">
        <f>IF(ISNA(VLOOKUP(A32&amp;B32,CAT_RANGE,7,0)),"",VLOOKUP(A32&amp;B32,CAT_RANGE,7,0))</f>
        <v/>
      </c>
      <c r="J32" s="17"/>
      <c r="K32" s="17" t="s">
        <v>42</v>
      </c>
      <c r="L32" s="15">
        <v>1</v>
      </c>
      <c r="M32" s="15" t="str">
        <f>IF(ISNA(VLOOKUP(K32&amp;L32,CAT_RANGE,2,0)),"",VLOOKUP(K32&amp;L32,CAT_RANGE,2,0))</f>
        <v/>
      </c>
      <c r="N32" s="15" t="str">
        <f>IF(ISNA(VLOOKUP(K32&amp;L32,CAT_RANGE,11,0)),"",VLOOKUP(K32&amp;L32,CAT_RANGE,11,0))</f>
        <v/>
      </c>
      <c r="O32" s="15" t="str">
        <f>IF(ISNA(VLOOKUP(K32&amp;L32,CAT_RANGE,3,0)),"",VLOOKUP(K32&amp;L32,CAT_RANGE,3,0))</f>
        <v/>
      </c>
      <c r="P32" s="9" t="str">
        <f>IF(ISNA(VLOOKUP(K32&amp;L32,CAT_RANGE,8,0)),"",VLOOKUP(K32&amp;L32,CAT_RANGE,8,0))</f>
        <v/>
      </c>
      <c r="Q32" s="9" t="str">
        <f>IF(ISNA(VLOOKUP(K32&amp;L32,CAT_RANGE,9,0)),"",VLOOKUP(K32&amp;L32,CAT_RANGE,9,0))</f>
        <v/>
      </c>
      <c r="R32" s="9" t="str">
        <f>IF(ISNA(VLOOKUP(K32&amp;L32,CAT_RANGE,14,0)),"",VLOOKUP(K32&amp;L32,CAT_RANGE,14,0))</f>
        <v/>
      </c>
      <c r="S32" s="101" t="str">
        <f>IF(ISNA(VLOOKUP(K32&amp;L32,CAT_RANGE,7,0)),"",VLOOKUP(K32&amp;L32,CAT_RANGE,7,0))</f>
        <v/>
      </c>
    </row>
    <row r="33" spans="1:19" x14ac:dyDescent="0.25">
      <c r="A33" s="8" t="s">
        <v>41</v>
      </c>
      <c r="B33" s="15">
        <v>2</v>
      </c>
      <c r="C33" s="15" t="str">
        <f>IF(ISNA(VLOOKUP(A33&amp;B33,CAT_RANGE,2,0)),"",VLOOKUP(A33&amp;B33,CAT_RANGE,2,0))</f>
        <v/>
      </c>
      <c r="D33" s="15" t="str">
        <f>IF(ISNA(VLOOKUP(A33&amp;B33,CAT_RANGE,11,0)),"",VLOOKUP(A33&amp;B33,CAT_RANGE,11,0))</f>
        <v/>
      </c>
      <c r="E33" s="15" t="str">
        <f>IF(ISNA(VLOOKUP(A33&amp;B33,CAT_RANGE,3,0)),"",VLOOKUP(A33&amp;B33,CAT_RANGE,3,0))</f>
        <v/>
      </c>
      <c r="F33" s="9" t="str">
        <f>IF(ISNA(VLOOKUP(A33&amp;B33,CAT_RANGE,8,0)),"",VLOOKUP(A33&amp;B33,CAT_RANGE,8,0))</f>
        <v/>
      </c>
      <c r="G33" s="9" t="str">
        <f>IF(ISNA(VLOOKUP(A33&amp;B33,CAT_RANGE,9,0)),"",VLOOKUP(A33&amp;B33,CAT_RANGE,9,0))</f>
        <v/>
      </c>
      <c r="H33" s="9" t="str">
        <f>IF(ISNA(VLOOKUP(A33&amp;B33,CAT_RANGE,14,0)),"",VLOOKUP(A33&amp;B33,CAT_RANGE,14,0))</f>
        <v/>
      </c>
      <c r="I33" s="101" t="str">
        <f>IF(ISNA(VLOOKUP(A33&amp;B33,CAT_RANGE,7,0)),"",VLOOKUP(A33&amp;B33,CAT_RANGE,7,0))</f>
        <v/>
      </c>
      <c r="J33" s="17"/>
      <c r="K33" s="17" t="s">
        <v>42</v>
      </c>
      <c r="L33" s="15">
        <v>2</v>
      </c>
      <c r="M33" s="15" t="str">
        <f>IF(ISNA(VLOOKUP(K33&amp;L33,CAT_RANGE,2,0)),"",VLOOKUP(K33&amp;L33,CAT_RANGE,2,0))</f>
        <v/>
      </c>
      <c r="N33" s="15" t="str">
        <f>IF(ISNA(VLOOKUP(K33&amp;L33,CAT_RANGE,11,0)),"",VLOOKUP(K33&amp;L33,CAT_RANGE,11,0))</f>
        <v/>
      </c>
      <c r="O33" s="15" t="str">
        <f>IF(ISNA(VLOOKUP(K33&amp;L33,CAT_RANGE,3,0)),"",VLOOKUP(K33&amp;L33,CAT_RANGE,3,0))</f>
        <v/>
      </c>
      <c r="P33" s="9" t="str">
        <f>IF(ISNA(VLOOKUP(K33&amp;L33,CAT_RANGE,8,0)),"",VLOOKUP(K33&amp;L33,CAT_RANGE,8,0))</f>
        <v/>
      </c>
      <c r="Q33" s="9" t="str">
        <f>IF(ISNA(VLOOKUP(K33&amp;L33,CAT_RANGE,9,0)),"",VLOOKUP(K33&amp;L33,CAT_RANGE,9,0))</f>
        <v/>
      </c>
      <c r="R33" s="9" t="str">
        <f>IF(ISNA(VLOOKUP(K33&amp;L33,CAT_RANGE,14,0)),"",VLOOKUP(K33&amp;L33,CAT_RANGE,14,0))</f>
        <v/>
      </c>
      <c r="S33" s="101" t="str">
        <f>IF(ISNA(VLOOKUP(K33&amp;L33,CAT_RANGE,7,0)),"",VLOOKUP(K33&amp;L33,CAT_RANGE,7,0))</f>
        <v/>
      </c>
    </row>
    <row r="34" spans="1:19" x14ac:dyDescent="0.25">
      <c r="A34" s="8" t="s">
        <v>41</v>
      </c>
      <c r="B34" s="15">
        <v>3</v>
      </c>
      <c r="C34" s="15" t="str">
        <f>IF(ISNA(VLOOKUP(A34&amp;B34,CAT_RANGE,2,0)),"",VLOOKUP(A34&amp;B34,CAT_RANGE,2,0))</f>
        <v/>
      </c>
      <c r="D34" s="15" t="str">
        <f>IF(ISNA(VLOOKUP(A34&amp;B34,CAT_RANGE,11,0)),"",VLOOKUP(A34&amp;B34,CAT_RANGE,11,0))</f>
        <v/>
      </c>
      <c r="E34" s="15" t="str">
        <f>IF(ISNA(VLOOKUP(A34&amp;B34,CAT_RANGE,3,0)),"",VLOOKUP(A34&amp;B34,CAT_RANGE,3,0))</f>
        <v/>
      </c>
      <c r="F34" s="9" t="str">
        <f>IF(ISNA(VLOOKUP(A34&amp;B34,CAT_RANGE,8,0)),"",VLOOKUP(A34&amp;B34,CAT_RANGE,8,0))</f>
        <v/>
      </c>
      <c r="G34" s="9" t="str">
        <f>IF(ISNA(VLOOKUP(A34&amp;B34,CAT_RANGE,9,0)),"",VLOOKUP(A34&amp;B34,CAT_RANGE,9,0))</f>
        <v/>
      </c>
      <c r="H34" s="9" t="str">
        <f>IF(ISNA(VLOOKUP(A34&amp;B34,CAT_RANGE,14,0)),"",VLOOKUP(A34&amp;B34,CAT_RANGE,14,0))</f>
        <v/>
      </c>
      <c r="I34" s="101" t="str">
        <f>IF(ISNA(VLOOKUP(A34&amp;B34,CAT_RANGE,7,0)),"",VLOOKUP(A34&amp;B34,CAT_RANGE,7,0))</f>
        <v/>
      </c>
      <c r="J34" s="17"/>
      <c r="K34" s="17" t="s">
        <v>42</v>
      </c>
      <c r="L34" s="15">
        <v>3</v>
      </c>
      <c r="M34" s="15" t="str">
        <f>IF(ISNA(VLOOKUP(K34&amp;L34,CAT_RANGE,2,0)),"",VLOOKUP(K34&amp;L34,CAT_RANGE,2,0))</f>
        <v/>
      </c>
      <c r="N34" s="15" t="str">
        <f>IF(ISNA(VLOOKUP(K34&amp;L34,CAT_RANGE,11,0)),"",VLOOKUP(K34&amp;L34,CAT_RANGE,11,0))</f>
        <v/>
      </c>
      <c r="O34" s="15" t="str">
        <f>IF(ISNA(VLOOKUP(K34&amp;L34,CAT_RANGE,3,0)),"",VLOOKUP(K34&amp;L34,CAT_RANGE,3,0))</f>
        <v/>
      </c>
      <c r="P34" s="9" t="str">
        <f>IF(ISNA(VLOOKUP(K34&amp;L34,CAT_RANGE,8,0)),"",VLOOKUP(K34&amp;L34,CAT_RANGE,8,0))</f>
        <v/>
      </c>
      <c r="Q34" s="9" t="str">
        <f>IF(ISNA(VLOOKUP(K34&amp;L34,CAT_RANGE,9,0)),"",VLOOKUP(K34&amp;L34,CAT_RANGE,9,0))</f>
        <v/>
      </c>
      <c r="R34" s="9" t="str">
        <f>IF(ISNA(VLOOKUP(K34&amp;L34,CAT_RANGE,14,0)),"",VLOOKUP(K34&amp;L34,CAT_RANGE,14,0))</f>
        <v/>
      </c>
      <c r="S34" s="101" t="str">
        <f>IF(ISNA(VLOOKUP(K34&amp;L34,CAT_RANGE,7,0)),"",VLOOKUP(K34&amp;L34,CAT_RANGE,7,0))</f>
        <v/>
      </c>
    </row>
    <row r="35" spans="1:19" ht="22.5" customHeight="1" x14ac:dyDescent="0.25"/>
    <row r="36" spans="1:19" s="2" customFormat="1" ht="37.5" x14ac:dyDescent="0.25">
      <c r="B36" s="18" t="s">
        <v>53</v>
      </c>
      <c r="C36" s="12" t="s">
        <v>15</v>
      </c>
      <c r="D36" s="12" t="s">
        <v>61</v>
      </c>
      <c r="E36" s="12" t="s">
        <v>63</v>
      </c>
      <c r="F36" s="12" t="s">
        <v>24</v>
      </c>
      <c r="G36" s="12" t="s">
        <v>25</v>
      </c>
      <c r="H36" s="12" t="s">
        <v>4</v>
      </c>
      <c r="I36" s="73" t="s">
        <v>1</v>
      </c>
      <c r="L36" s="18" t="s">
        <v>55</v>
      </c>
      <c r="M36" s="12" t="s">
        <v>15</v>
      </c>
      <c r="N36" s="12" t="s">
        <v>61</v>
      </c>
      <c r="O36" s="12" t="s">
        <v>63</v>
      </c>
      <c r="P36" s="12" t="s">
        <v>24</v>
      </c>
      <c r="Q36" s="12" t="s">
        <v>25</v>
      </c>
      <c r="R36" s="12" t="s">
        <v>4</v>
      </c>
      <c r="S36" s="73" t="s">
        <v>1</v>
      </c>
    </row>
    <row r="37" spans="1:19" x14ac:dyDescent="0.25">
      <c r="A37" s="8" t="s">
        <v>53</v>
      </c>
      <c r="B37" s="15">
        <v>1</v>
      </c>
      <c r="C37" s="15">
        <f>IF(ISNA(VLOOKUP(A37&amp;B37,CAT_RANGE,2,0)),"",VLOOKUP(A37&amp;B37,CAT_RANGE,2,0))</f>
        <v>5</v>
      </c>
      <c r="D37" s="15">
        <f>IF(ISNA(VLOOKUP(A37&amp;B37,CAT_RANGE,11,0)),"",VLOOKUP(A37&amp;B37,CAT_RANGE,11,0))</f>
        <v>5</v>
      </c>
      <c r="E37" s="15">
        <f>IF(ISNA(VLOOKUP(A37&amp;B37,CAT_RANGE,3,0)),"",VLOOKUP(A37&amp;B37,CAT_RANGE,3,0))</f>
        <v>74</v>
      </c>
      <c r="F37" s="9" t="str">
        <f>IF(ISNA(VLOOKUP(A37&amp;B37,CAT_RANGE,8,0)),"",VLOOKUP(A37&amp;B37,CAT_RANGE,8,0))</f>
        <v>Charlie</v>
      </c>
      <c r="G37" s="9" t="str">
        <f>IF(ISNA(VLOOKUP(A37&amp;B37,CAT_RANGE,9,0)),"",VLOOKUP(A37&amp;B37,CAT_RANGE,9,0))</f>
        <v>Parkinson</v>
      </c>
      <c r="H37" s="9" t="str">
        <f>IF(ISNA(VLOOKUP(A37&amp;B37,CAT_RANGE,14,0)),"",VLOOKUP(A37&amp;B37,CAT_RANGE,14,0))</f>
        <v>Unattached</v>
      </c>
      <c r="I37" s="101">
        <f>IF(ISNA(VLOOKUP(A37&amp;B37,CAT_RANGE,7,0)),"",VLOOKUP(A37&amp;B37,CAT_RANGE,7,0))</f>
        <v>3.3587962962962965E-2</v>
      </c>
      <c r="J37" s="17"/>
      <c r="K37" s="17" t="s">
        <v>55</v>
      </c>
      <c r="L37" s="15">
        <v>1</v>
      </c>
      <c r="M37" s="15" t="str">
        <f>IF(ISNA(VLOOKUP(K37&amp;L37,CAT_RANGE,2,0)),"",VLOOKUP(K37&amp;L37,CAT_RANGE,2,0))</f>
        <v/>
      </c>
      <c r="N37" s="15" t="str">
        <f>IF(ISNA(VLOOKUP(K37&amp;L37,CAT_RANGE,11,0)),"",VLOOKUP(K37&amp;L37,CAT_RANGE,11,0))</f>
        <v/>
      </c>
      <c r="O37" s="15" t="str">
        <f>IF(ISNA(VLOOKUP(K37&amp;L37,CAT_RANGE,3,0)),"",VLOOKUP(K37&amp;L37,CAT_RANGE,3,0))</f>
        <v/>
      </c>
      <c r="P37" s="9" t="str">
        <f>IF(ISNA(VLOOKUP(K37&amp;L37,CAT_RANGE,8,0)),"",VLOOKUP(K37&amp;L37,CAT_RANGE,8,0))</f>
        <v/>
      </c>
      <c r="Q37" s="9" t="str">
        <f>IF(ISNA(VLOOKUP(K37&amp;L37,CAT_RANGE,9,0)),"",VLOOKUP(K37&amp;L37,CAT_RANGE,9,0))</f>
        <v/>
      </c>
      <c r="R37" s="9" t="str">
        <f>IF(ISNA(VLOOKUP(K37&amp;L37,CAT_RANGE,14,0)),"",VLOOKUP(K37&amp;L37,CAT_RANGE,14,0))</f>
        <v/>
      </c>
      <c r="S37" s="101" t="str">
        <f>IF(ISNA(VLOOKUP(K37&amp;L37,CAT_RANGE,7,0)),"",VLOOKUP(K37&amp;L37,CAT_RANGE,7,0))</f>
        <v/>
      </c>
    </row>
    <row r="38" spans="1:19" x14ac:dyDescent="0.25">
      <c r="A38" s="8" t="s">
        <v>53</v>
      </c>
      <c r="B38" s="15">
        <v>2</v>
      </c>
      <c r="C38" s="15">
        <f>IF(ISNA(VLOOKUP(A38&amp;B38,CAT_RANGE,2,0)),"",VLOOKUP(A38&amp;B38,CAT_RANGE,2,0))</f>
        <v>27</v>
      </c>
      <c r="D38" s="15">
        <f>IF(ISNA(VLOOKUP(A38&amp;B38,CAT_RANGE,11,0)),"",VLOOKUP(A38&amp;B38,CAT_RANGE,11,0))</f>
        <v>25</v>
      </c>
      <c r="E38" s="15">
        <f>IF(ISNA(VLOOKUP(A38&amp;B38,CAT_RANGE,3,0)),"",VLOOKUP(A38&amp;B38,CAT_RANGE,3,0))</f>
        <v>136</v>
      </c>
      <c r="F38" s="9" t="str">
        <f>IF(ISNA(VLOOKUP(A38&amp;B38,CAT_RANGE,8,0)),"",VLOOKUP(A38&amp;B38,CAT_RANGE,8,0))</f>
        <v>Tobi</v>
      </c>
      <c r="G38" s="9" t="str">
        <f>IF(ISNA(VLOOKUP(A38&amp;B38,CAT_RANGE,9,0)),"",VLOOKUP(A38&amp;B38,CAT_RANGE,9,0))</f>
        <v>Ramwell</v>
      </c>
      <c r="H38" s="9" t="str">
        <f>IF(ISNA(VLOOKUP(A38&amp;B38,CAT_RANGE,14,0)),"",VLOOKUP(A38&amp;B38,CAT_RANGE,14,0))</f>
        <v>Unattached</v>
      </c>
      <c r="I38" s="101">
        <f>IF(ISNA(VLOOKUP(A38&amp;B38,CAT_RANGE,7,0)),"",VLOOKUP(A38&amp;B38,CAT_RANGE,7,0))</f>
        <v>3.8576388888888889E-2</v>
      </c>
      <c r="J38" s="17"/>
      <c r="K38" s="17" t="s">
        <v>55</v>
      </c>
      <c r="L38" s="15">
        <v>2</v>
      </c>
      <c r="M38" s="15" t="str">
        <f>IF(ISNA(VLOOKUP(K38&amp;L38,CAT_RANGE,2,0)),"",VLOOKUP(K38&amp;L38,CAT_RANGE,2,0))</f>
        <v/>
      </c>
      <c r="N38" s="15" t="str">
        <f>IF(ISNA(VLOOKUP(K38&amp;L38,CAT_RANGE,11,0)),"",VLOOKUP(K38&amp;L38,CAT_RANGE,11,0))</f>
        <v/>
      </c>
      <c r="O38" s="15" t="str">
        <f>IF(ISNA(VLOOKUP(K38&amp;L38,CAT_RANGE,3,0)),"",VLOOKUP(K38&amp;L38,CAT_RANGE,3,0))</f>
        <v/>
      </c>
      <c r="P38" s="9" t="str">
        <f>IF(ISNA(VLOOKUP(K38&amp;L38,CAT_RANGE,8,0)),"",VLOOKUP(K38&amp;L38,CAT_RANGE,8,0))</f>
        <v/>
      </c>
      <c r="Q38" s="9" t="str">
        <f>IF(ISNA(VLOOKUP(K38&amp;L38,CAT_RANGE,9,0)),"",VLOOKUP(K38&amp;L38,CAT_RANGE,9,0))</f>
        <v/>
      </c>
      <c r="R38" s="9" t="str">
        <f>IF(ISNA(VLOOKUP(K38&amp;L38,CAT_RANGE,14,0)),"",VLOOKUP(K38&amp;L38,CAT_RANGE,14,0))</f>
        <v/>
      </c>
      <c r="S38" s="101" t="str">
        <f>IF(ISNA(VLOOKUP(K38&amp;L38,CAT_RANGE,7,0)),"",VLOOKUP(K38&amp;L38,CAT_RANGE,7,0))</f>
        <v/>
      </c>
    </row>
    <row r="39" spans="1:19" x14ac:dyDescent="0.25">
      <c r="A39" s="8" t="s">
        <v>53</v>
      </c>
      <c r="B39" s="15">
        <v>3</v>
      </c>
      <c r="C39" s="15" t="str">
        <f>IF(ISNA(VLOOKUP(A39&amp;B39,CAT_RANGE,2,0)),"",VLOOKUP(A39&amp;B39,CAT_RANGE,2,0))</f>
        <v/>
      </c>
      <c r="D39" s="15" t="str">
        <f>IF(ISNA(VLOOKUP(A39&amp;B39,CAT_RANGE,11,0)),"",VLOOKUP(A39&amp;B39,CAT_RANGE,11,0))</f>
        <v/>
      </c>
      <c r="E39" s="15" t="str">
        <f>IF(ISNA(VLOOKUP(A39&amp;B39,CAT_RANGE,3,0)),"",VLOOKUP(A39&amp;B39,CAT_RANGE,3,0))</f>
        <v/>
      </c>
      <c r="F39" s="9" t="str">
        <f>IF(ISNA(VLOOKUP(A39&amp;B39,CAT_RANGE,8,0)),"",VLOOKUP(A39&amp;B39,CAT_RANGE,8,0))</f>
        <v/>
      </c>
      <c r="G39" s="9" t="str">
        <f>IF(ISNA(VLOOKUP(A39&amp;B39,CAT_RANGE,9,0)),"",VLOOKUP(A39&amp;B39,CAT_RANGE,9,0))</f>
        <v/>
      </c>
      <c r="H39" s="9" t="str">
        <f>IF(ISNA(VLOOKUP(A39&amp;B39,CAT_RANGE,14,0)),"",VLOOKUP(A39&amp;B39,CAT_RANGE,14,0))</f>
        <v/>
      </c>
      <c r="I39" s="101" t="str">
        <f>IF(ISNA(VLOOKUP(A39&amp;B39,CAT_RANGE,7,0)),"",VLOOKUP(A39&amp;B39,CAT_RANGE,7,0))</f>
        <v/>
      </c>
      <c r="J39" s="17"/>
      <c r="K39" s="17" t="s">
        <v>55</v>
      </c>
      <c r="L39" s="15">
        <v>3</v>
      </c>
      <c r="M39" s="15" t="str">
        <f>IF(ISNA(VLOOKUP(K39&amp;L39,CAT_RANGE,2,0)),"",VLOOKUP(K39&amp;L39,CAT_RANGE,2,0))</f>
        <v/>
      </c>
      <c r="N39" s="15" t="str">
        <f>IF(ISNA(VLOOKUP(K39&amp;L39,CAT_RANGE,11,0)),"",VLOOKUP(K39&amp;L39,CAT_RANGE,11,0))</f>
        <v/>
      </c>
      <c r="O39" s="15" t="str">
        <f>IF(ISNA(VLOOKUP(K39&amp;L39,CAT_RANGE,3,0)),"",VLOOKUP(K39&amp;L39,CAT_RANGE,3,0))</f>
        <v/>
      </c>
      <c r="P39" s="9" t="str">
        <f>IF(ISNA(VLOOKUP(K39&amp;L39,CAT_RANGE,8,0)),"",VLOOKUP(K39&amp;L39,CAT_RANGE,8,0))</f>
        <v/>
      </c>
      <c r="Q39" s="9" t="str">
        <f>IF(ISNA(VLOOKUP(K39&amp;L39,CAT_RANGE,9,0)),"",VLOOKUP(K39&amp;L39,CAT_RANGE,9,0))</f>
        <v/>
      </c>
      <c r="R39" s="9" t="str">
        <f>IF(ISNA(VLOOKUP(K39&amp;L39,CAT_RANGE,14,0)),"",VLOOKUP(K39&amp;L39,CAT_RANGE,14,0))</f>
        <v/>
      </c>
      <c r="S39" s="101" t="str">
        <f>IF(ISNA(VLOOKUP(K39&amp;L39,CAT_RANGE,7,0)),"",VLOOKUP(K39&amp;L39,CAT_RANGE,7,0))</f>
        <v/>
      </c>
    </row>
    <row r="40" spans="1:19" ht="22.5" customHeight="1" x14ac:dyDescent="0.25"/>
    <row r="41" spans="1:19" s="2" customFormat="1" ht="37.5" x14ac:dyDescent="0.25">
      <c r="B41" s="18" t="s">
        <v>49</v>
      </c>
      <c r="C41" s="12" t="s">
        <v>15</v>
      </c>
      <c r="D41" s="12" t="s">
        <v>61</v>
      </c>
      <c r="E41" s="12" t="s">
        <v>63</v>
      </c>
      <c r="F41" s="12" t="s">
        <v>24</v>
      </c>
      <c r="G41" s="12" t="s">
        <v>25</v>
      </c>
      <c r="H41" s="12" t="s">
        <v>4</v>
      </c>
      <c r="I41" s="73" t="s">
        <v>1</v>
      </c>
      <c r="L41" s="18" t="s">
        <v>48</v>
      </c>
      <c r="M41" s="12" t="s">
        <v>15</v>
      </c>
      <c r="N41" s="12" t="s">
        <v>61</v>
      </c>
      <c r="O41" s="12" t="s">
        <v>63</v>
      </c>
      <c r="P41" s="12" t="s">
        <v>24</v>
      </c>
      <c r="Q41" s="12" t="s">
        <v>25</v>
      </c>
      <c r="R41" s="12" t="s">
        <v>4</v>
      </c>
      <c r="S41" s="73" t="s">
        <v>1</v>
      </c>
    </row>
    <row r="42" spans="1:19" x14ac:dyDescent="0.25">
      <c r="A42" s="8" t="s">
        <v>6</v>
      </c>
      <c r="B42" s="15">
        <v>1</v>
      </c>
      <c r="C42" s="15">
        <f>IF(ISNA(VLOOKUP(A42&amp;B42,CAT_RANGE,2,0)),"",VLOOKUP(A42&amp;B42,CAT_RANGE,2,0))</f>
        <v>1</v>
      </c>
      <c r="D42" s="15">
        <f>IF(ISNA(VLOOKUP(A42&amp;B42,CAT_RANGE,11,0)),"",VLOOKUP(A42&amp;B42,CAT_RANGE,11,0))</f>
        <v>1</v>
      </c>
      <c r="E42" s="15">
        <f>IF(ISNA(VLOOKUP(A42&amp;B42,CAT_RANGE,3,0)),"",VLOOKUP(A42&amp;B42,CAT_RANGE,3,0))</f>
        <v>98</v>
      </c>
      <c r="F42" s="9" t="str">
        <f>IF(ISNA(VLOOKUP(A42&amp;B42,CAT_RANGE,8,0)),"",VLOOKUP(A42&amp;B42,CAT_RANGE,8,0))</f>
        <v>Ed</v>
      </c>
      <c r="G42" s="9" t="str">
        <f>IF(ISNA(VLOOKUP(A42&amp;B42,CAT_RANGE,9,0)),"",VLOOKUP(A42&amp;B42,CAT_RANGE,9,0))</f>
        <v>Hyland</v>
      </c>
      <c r="H42" s="9" t="str">
        <f>IF(ISNA(VLOOKUP(A42&amp;B42,CAT_RANGE,14,0)),"",VLOOKUP(A42&amp;B42,CAT_RANGE,14,0))</f>
        <v>Calder Valley Fell Runners</v>
      </c>
      <c r="I42" s="101">
        <f>IF(ISNA(VLOOKUP(A42&amp;B42,CAT_RANGE,7,0)),"",VLOOKUP(A42&amp;B42,CAT_RANGE,7,0))</f>
        <v>3.0879629629629628E-2</v>
      </c>
      <c r="J42" s="17"/>
      <c r="K42" s="17" t="s">
        <v>12</v>
      </c>
      <c r="L42" s="15">
        <v>1</v>
      </c>
      <c r="M42" s="15">
        <f>IF(ISNA(VLOOKUP(K42&amp;L42,CAT_RANGE,2,0)),"",VLOOKUP(K42&amp;L42,CAT_RANGE,2,0))</f>
        <v>10</v>
      </c>
      <c r="N42" s="15">
        <f>IF(ISNA(VLOOKUP(K42&amp;L42,CAT_RANGE,11,0)),"",VLOOKUP(K42&amp;L42,CAT_RANGE,11,0))</f>
        <v>1</v>
      </c>
      <c r="O42" s="15">
        <f>IF(ISNA(VLOOKUP(K42&amp;L42,CAT_RANGE,3,0)),"",VLOOKUP(K42&amp;L42,CAT_RANGE,3,0))</f>
        <v>12</v>
      </c>
      <c r="P42" s="9" t="str">
        <f>IF(ISNA(VLOOKUP(K42&amp;L42,CAT_RANGE,8,0)),"",VLOOKUP(K42&amp;L42,CAT_RANGE,8,0))</f>
        <v>Martha</v>
      </c>
      <c r="Q42" s="9" t="str">
        <f>IF(ISNA(VLOOKUP(K42&amp;L42,CAT_RANGE,9,0)),"",VLOOKUP(K42&amp;L42,CAT_RANGE,9,0))</f>
        <v>Tibbot</v>
      </c>
      <c r="R42" s="9" t="str">
        <f>IF(ISNA(VLOOKUP(K42&amp;L42,CAT_RANGE,14,0)),"",VLOOKUP(K42&amp;L42,CAT_RANGE,14,0))</f>
        <v>Saddleworth</v>
      </c>
      <c r="S42" s="101">
        <f>IF(ISNA(VLOOKUP(K42&amp;L42,CAT_RANGE,7,0)),"",VLOOKUP(K42&amp;L42,CAT_RANGE,7,0))</f>
        <v>3.4953703703703702E-2</v>
      </c>
    </row>
    <row r="43" spans="1:19" x14ac:dyDescent="0.25">
      <c r="A43" s="8" t="s">
        <v>6</v>
      </c>
      <c r="B43" s="15">
        <v>2</v>
      </c>
      <c r="C43" s="15">
        <f>IF(ISNA(VLOOKUP(A43&amp;B43,CAT_RANGE,2,0)),"",VLOOKUP(A43&amp;B43,CAT_RANGE,2,0))</f>
        <v>2</v>
      </c>
      <c r="D43" s="15">
        <f>IF(ISNA(VLOOKUP(A43&amp;B43,CAT_RANGE,11,0)),"",VLOOKUP(A43&amp;B43,CAT_RANGE,11,0))</f>
        <v>2</v>
      </c>
      <c r="E43" s="15">
        <f>IF(ISNA(VLOOKUP(A43&amp;B43,CAT_RANGE,3,0)),"",VLOOKUP(A43&amp;B43,CAT_RANGE,3,0))</f>
        <v>96</v>
      </c>
      <c r="F43" s="9" t="str">
        <f>IF(ISNA(VLOOKUP(A43&amp;B43,CAT_RANGE,8,0)),"",VLOOKUP(A43&amp;B43,CAT_RANGE,8,0))</f>
        <v>Stephen</v>
      </c>
      <c r="G43" s="9" t="str">
        <f>IF(ISNA(VLOOKUP(A43&amp;B43,CAT_RANGE,9,0)),"",VLOOKUP(A43&amp;B43,CAT_RANGE,9,0))</f>
        <v>Hall</v>
      </c>
      <c r="H43" s="9" t="str">
        <f>IF(ISNA(VLOOKUP(A43&amp;B43,CAT_RANGE,14,0)),"",VLOOKUP(A43&amp;B43,CAT_RANGE,14,0))</f>
        <v>Calder Valley Fell Runners</v>
      </c>
      <c r="I43" s="101">
        <f>IF(ISNA(VLOOKUP(A43&amp;B43,CAT_RANGE,7,0)),"",VLOOKUP(A43&amp;B43,CAT_RANGE,7,0))</f>
        <v>3.1145833333333331E-2</v>
      </c>
      <c r="J43" s="17"/>
      <c r="K43" s="17" t="s">
        <v>12</v>
      </c>
      <c r="L43" s="15">
        <v>2</v>
      </c>
      <c r="M43" s="15">
        <f>IF(ISNA(VLOOKUP(K43&amp;L43,CAT_RANGE,2,0)),"",VLOOKUP(K43&amp;L43,CAT_RANGE,2,0))</f>
        <v>36</v>
      </c>
      <c r="N43" s="15">
        <f>IF(ISNA(VLOOKUP(K43&amp;L43,CAT_RANGE,11,0)),"",VLOOKUP(K43&amp;L43,CAT_RANGE,11,0))</f>
        <v>3</v>
      </c>
      <c r="O43" s="15">
        <f>IF(ISNA(VLOOKUP(K43&amp;L43,CAT_RANGE,3,0)),"",VLOOKUP(K43&amp;L43,CAT_RANGE,3,0))</f>
        <v>73</v>
      </c>
      <c r="P43" s="9" t="str">
        <f>IF(ISNA(VLOOKUP(K43&amp;L43,CAT_RANGE,8,0)),"",VLOOKUP(K43&amp;L43,CAT_RANGE,8,0))</f>
        <v>Josephine</v>
      </c>
      <c r="Q43" s="9" t="str">
        <f>IF(ISNA(VLOOKUP(K43&amp;L43,CAT_RANGE,9,0)),"",VLOOKUP(K43&amp;L43,CAT_RANGE,9,0))</f>
        <v>Wells</v>
      </c>
      <c r="R43" s="9" t="str">
        <f>IF(ISNA(VLOOKUP(K43&amp;L43,CAT_RANGE,14,0)),"",VLOOKUP(K43&amp;L43,CAT_RANGE,14,0))</f>
        <v>Rossendale Harriers</v>
      </c>
      <c r="S43" s="101">
        <f>IF(ISNA(VLOOKUP(K43&amp;L43,CAT_RANGE,7,0)),"",VLOOKUP(K43&amp;L43,CAT_RANGE,7,0))</f>
        <v>4.0798611111111112E-2</v>
      </c>
    </row>
    <row r="44" spans="1:19" x14ac:dyDescent="0.25">
      <c r="A44" s="8" t="s">
        <v>6</v>
      </c>
      <c r="B44" s="15">
        <v>3</v>
      </c>
      <c r="C44" s="15">
        <f>IF(ISNA(VLOOKUP(A44&amp;B44,CAT_RANGE,2,0)),"",VLOOKUP(A44&amp;B44,CAT_RANGE,2,0))</f>
        <v>3</v>
      </c>
      <c r="D44" s="15">
        <f>IF(ISNA(VLOOKUP(A44&amp;B44,CAT_RANGE,11,0)),"",VLOOKUP(A44&amp;B44,CAT_RANGE,11,0))</f>
        <v>3</v>
      </c>
      <c r="E44" s="15">
        <f>IF(ISNA(VLOOKUP(A44&amp;B44,CAT_RANGE,3,0)),"",VLOOKUP(A44&amp;B44,CAT_RANGE,3,0))</f>
        <v>30</v>
      </c>
      <c r="F44" s="9" t="str">
        <f>IF(ISNA(VLOOKUP(A44&amp;B44,CAT_RANGE,8,0)),"",VLOOKUP(A44&amp;B44,CAT_RANGE,8,0))</f>
        <v xml:space="preserve">Ben </v>
      </c>
      <c r="G44" s="9" t="str">
        <f>IF(ISNA(VLOOKUP(A44&amp;B44,CAT_RANGE,9,0)),"",VLOOKUP(A44&amp;B44,CAT_RANGE,9,0))</f>
        <v>Hobson</v>
      </c>
      <c r="H44" s="9" t="str">
        <f>IF(ISNA(VLOOKUP(A44&amp;B44,CAT_RANGE,14,0)),"",VLOOKUP(A44&amp;B44,CAT_RANGE,14,0))</f>
        <v>Chorlton Runners</v>
      </c>
      <c r="I44" s="101">
        <f>IF(ISNA(VLOOKUP(A44&amp;B44,CAT_RANGE,7,0)),"",VLOOKUP(A44&amp;B44,CAT_RANGE,7,0))</f>
        <v>3.3032407407407406E-2</v>
      </c>
      <c r="J44" s="17"/>
      <c r="K44" s="17" t="s">
        <v>12</v>
      </c>
      <c r="L44" s="15">
        <v>3</v>
      </c>
      <c r="M44" s="15">
        <f>IF(ISNA(VLOOKUP(K44&amp;L44,CAT_RANGE,2,0)),"",VLOOKUP(K44&amp;L44,CAT_RANGE,2,0))</f>
        <v>63</v>
      </c>
      <c r="N44" s="15">
        <f>IF(ISNA(VLOOKUP(K44&amp;L44,CAT_RANGE,11,0)),"",VLOOKUP(K44&amp;L44,CAT_RANGE,11,0))</f>
        <v>5</v>
      </c>
      <c r="O44" s="15">
        <f>IF(ISNA(VLOOKUP(K44&amp;L44,CAT_RANGE,3,0)),"",VLOOKUP(K44&amp;L44,CAT_RANGE,3,0))</f>
        <v>85</v>
      </c>
      <c r="P44" s="9" t="str">
        <f>IF(ISNA(VLOOKUP(K44&amp;L44,CAT_RANGE,8,0)),"",VLOOKUP(K44&amp;L44,CAT_RANGE,8,0))</f>
        <v xml:space="preserve">Kelly </v>
      </c>
      <c r="Q44" s="9" t="str">
        <f>IF(ISNA(VLOOKUP(K44&amp;L44,CAT_RANGE,9,0)),"",VLOOKUP(K44&amp;L44,CAT_RANGE,9,0))</f>
        <v>Staunton</v>
      </c>
      <c r="R44" s="9" t="str">
        <f>IF(ISNA(VLOOKUP(K44&amp;L44,CAT_RANGE,14,0)),"",VLOOKUP(K44&amp;L44,CAT_RANGE,14,0))</f>
        <v>Wigan Harriers</v>
      </c>
      <c r="S44" s="101">
        <f>IF(ISNA(VLOOKUP(K44&amp;L44,CAT_RANGE,7,0)),"",VLOOKUP(K44&amp;L44,CAT_RANGE,7,0))</f>
        <v>4.3784722222222218E-2</v>
      </c>
    </row>
    <row r="45" spans="1:19" ht="22.5" customHeight="1" x14ac:dyDescent="0.25"/>
    <row r="46" spans="1:19" s="2" customFormat="1" ht="30" x14ac:dyDescent="0.25">
      <c r="B46" s="18"/>
      <c r="C46" s="12"/>
      <c r="D46" s="12"/>
      <c r="E46" s="12"/>
      <c r="F46" s="12"/>
      <c r="G46" s="12"/>
      <c r="H46" s="12"/>
      <c r="I46" s="73"/>
      <c r="L46" s="18" t="s">
        <v>43</v>
      </c>
      <c r="M46" s="12" t="s">
        <v>15</v>
      </c>
      <c r="N46" s="12" t="s">
        <v>61</v>
      </c>
      <c r="O46" s="12" t="s">
        <v>63</v>
      </c>
      <c r="P46" s="12" t="s">
        <v>24</v>
      </c>
      <c r="Q46" s="12" t="s">
        <v>25</v>
      </c>
      <c r="R46" s="12" t="s">
        <v>4</v>
      </c>
      <c r="S46" s="73" t="s">
        <v>1</v>
      </c>
    </row>
    <row r="47" spans="1:19" x14ac:dyDescent="0.25">
      <c r="C47" s="15"/>
      <c r="D47" s="15"/>
      <c r="E47" s="15"/>
      <c r="F47" s="9"/>
      <c r="G47" s="9"/>
      <c r="I47" s="69"/>
      <c r="J47" s="17"/>
      <c r="K47" s="17" t="s">
        <v>43</v>
      </c>
      <c r="L47" s="15">
        <v>1</v>
      </c>
      <c r="M47" s="15" t="str">
        <f>IF(ISNA(VLOOKUP("F351",CAT_RANGE,2,0)),"",VLOOKUP("F351",CAT_RANGE,2,0))</f>
        <v/>
      </c>
      <c r="N47" s="15" t="str">
        <f>IF(ISNA(VLOOKUP("F351",CAT_RANGE,8,0)),"",VLOOKUP("F351",CAT_RANGE,8,0))</f>
        <v/>
      </c>
      <c r="O47" s="15" t="str">
        <f>IF(ISNA(VLOOKUP("F351",CAT_RANGE,3,0)),"",VLOOKUP("F351",CAT_RANGE,3,0))</f>
        <v/>
      </c>
      <c r="P47" s="9" t="str">
        <f>IF(ISNA(VLOOKUP("F351",CAT_RANGE,5,0)),"",VLOOKUP("F351",CAT_RANGE,5,0))</f>
        <v/>
      </c>
      <c r="Q47" s="9" t="str">
        <f>IF(ISNA(VLOOKUP("F351",CAT_RANGE,6,0)),"",VLOOKUP("F351",CAT_RANGE,6,0))</f>
        <v/>
      </c>
      <c r="R47" s="9" t="str">
        <f>IF(ISNA(VLOOKUP("F351",CAT_RANGE,11,0)),"",VLOOKUP("F351",CAT_RANGE,11,0))</f>
        <v/>
      </c>
      <c r="S47" s="69" t="str">
        <f>IF(ISNA(VLOOKUP("F351",CAT_RANGE,4,0)),"",VLOOKUP("F351",CAT_RANGE,4,0))</f>
        <v/>
      </c>
    </row>
    <row r="48" spans="1:19" x14ac:dyDescent="0.25">
      <c r="C48" s="15"/>
      <c r="D48" s="15"/>
      <c r="E48" s="15"/>
      <c r="F48" s="9"/>
      <c r="G48" s="9"/>
      <c r="I48" s="69"/>
      <c r="J48" s="17"/>
      <c r="K48" s="17" t="s">
        <v>43</v>
      </c>
      <c r="L48" s="15">
        <v>2</v>
      </c>
      <c r="M48" s="15" t="str">
        <f>IF(ISNA(VLOOKUP("F352",CAT_RANGE,2,0)),"",VLOOKUP("F352",CAT_RANGE,2,0))</f>
        <v/>
      </c>
      <c r="N48" s="15" t="str">
        <f>IF(ISNA(VLOOKUP("F352",CAT_RANGE,8,0)),"",VLOOKUP("F352",CAT_RANGE,8,0))</f>
        <v/>
      </c>
      <c r="O48" s="15" t="str">
        <f>IF(ISNA(VLOOKUP("F352",CAT_RANGE,3,0)),"",VLOOKUP("F352",CAT_RANGE,3,0))</f>
        <v/>
      </c>
      <c r="P48" s="9" t="str">
        <f>IF(ISNA(VLOOKUP("F352",CAT_RANGE,5,0)),"",VLOOKUP("F352",CAT_RANGE,5,0))</f>
        <v/>
      </c>
      <c r="Q48" s="9" t="str">
        <f>IF(ISNA(VLOOKUP("F352",CAT_RANGE,6,0)),"",VLOOKUP("F352",CAT_RANGE,6,0))</f>
        <v/>
      </c>
      <c r="R48" s="9" t="str">
        <f>IF(ISNA(VLOOKUP("F352",CAT_RANGE,11,0)),"",VLOOKUP("F352",CAT_RANGE,11,0))</f>
        <v/>
      </c>
      <c r="S48" s="69" t="str">
        <f>IF(ISNA(VLOOKUP("F352",CAT_RANGE,4,0)),"",VLOOKUP("F352",CAT_RANGE,4,0))</f>
        <v/>
      </c>
    </row>
    <row r="49" spans="1:19" x14ac:dyDescent="0.25">
      <c r="C49" s="15"/>
      <c r="D49" s="15"/>
      <c r="E49" s="15"/>
      <c r="F49" s="9"/>
      <c r="G49" s="9"/>
      <c r="I49" s="69"/>
      <c r="J49" s="17"/>
      <c r="K49" s="17" t="s">
        <v>43</v>
      </c>
      <c r="L49" s="15">
        <v>3</v>
      </c>
      <c r="M49" s="15" t="str">
        <f>IF(ISNA(VLOOKUP("F353",CAT_RANGE,2,0)),"",VLOOKUP("F353",CAT_RANGE,2,0))</f>
        <v/>
      </c>
      <c r="N49" s="15" t="str">
        <f>IF(ISNA(VLOOKUP("F353",CAT_RANGE,8,0)),"",VLOOKUP("F353",CAT_RANGE,8,0))</f>
        <v/>
      </c>
      <c r="O49" s="15" t="str">
        <f>IF(ISNA(VLOOKUP("F353",CAT_RANGE,3,0)),"",VLOOKUP("F353",CAT_RANGE,3,0))</f>
        <v/>
      </c>
      <c r="P49" s="9" t="str">
        <f>IF(ISNA(VLOOKUP("F353",CAT_RANGE,5,0)),"",VLOOKUP("F353",CAT_RANGE,5,0))</f>
        <v/>
      </c>
      <c r="Q49" s="9" t="str">
        <f>IF(ISNA(VLOOKUP("F353",CAT_RANGE,6,0)),"",VLOOKUP("F353",CAT_RANGE,6,0))</f>
        <v/>
      </c>
      <c r="R49" s="9" t="str">
        <f>IF(ISNA(VLOOKUP("F353",CAT_RANGE,11,0)),"",VLOOKUP("F353",CAT_RANGE,11,0))</f>
        <v/>
      </c>
      <c r="S49" s="69" t="str">
        <f>IF(ISNA(VLOOKUP("F353",CAT_RANGE,4,0)),"",VLOOKUP("F353",CAT_RANGE,4,0))</f>
        <v/>
      </c>
    </row>
    <row r="50" spans="1:19" ht="22.5" customHeight="1" x14ac:dyDescent="0.25"/>
    <row r="51" spans="1:19" s="2" customFormat="1" ht="30" x14ac:dyDescent="0.25">
      <c r="B51" s="18" t="s">
        <v>7</v>
      </c>
      <c r="C51" s="12" t="s">
        <v>15</v>
      </c>
      <c r="D51" s="12" t="s">
        <v>61</v>
      </c>
      <c r="E51" s="12" t="s">
        <v>63</v>
      </c>
      <c r="F51" s="12" t="s">
        <v>24</v>
      </c>
      <c r="G51" s="12" t="s">
        <v>25</v>
      </c>
      <c r="H51" s="12" t="s">
        <v>4</v>
      </c>
      <c r="I51" s="73" t="s">
        <v>1</v>
      </c>
      <c r="L51" s="18" t="s">
        <v>16</v>
      </c>
      <c r="M51" s="12" t="s">
        <v>15</v>
      </c>
      <c r="N51" s="12" t="s">
        <v>61</v>
      </c>
      <c r="O51" s="12" t="s">
        <v>63</v>
      </c>
      <c r="P51" s="12" t="s">
        <v>24</v>
      </c>
      <c r="Q51" s="12" t="s">
        <v>25</v>
      </c>
      <c r="R51" s="12" t="s">
        <v>4</v>
      </c>
      <c r="S51" s="73" t="s">
        <v>1</v>
      </c>
    </row>
    <row r="52" spans="1:19" x14ac:dyDescent="0.25">
      <c r="A52" s="8" t="s">
        <v>7</v>
      </c>
      <c r="B52" s="15">
        <v>1</v>
      </c>
      <c r="C52" s="15">
        <f>IF(ISNA(VLOOKUP(A52&amp;B52,CAT_RANGE,2,0)),"",VLOOKUP(A52&amp;B52,CAT_RANGE,2,0))</f>
        <v>4</v>
      </c>
      <c r="D52" s="15">
        <f>IF(ISNA(VLOOKUP(A52&amp;B52,CAT_RANGE,11,0)),"",VLOOKUP(A52&amp;B52,CAT_RANGE,11,0))</f>
        <v>4</v>
      </c>
      <c r="E52" s="15">
        <f>IF(ISNA(VLOOKUP(A52&amp;B52,CAT_RANGE,3,0)),"",VLOOKUP(A52&amp;B52,CAT_RANGE,3,0))</f>
        <v>89</v>
      </c>
      <c r="F52" s="9" t="str">
        <f>IF(ISNA(VLOOKUP(A52&amp;B52,CAT_RANGE,8,0)),"",VLOOKUP(A52&amp;B52,CAT_RANGE,8,0))</f>
        <v>Jonathan</v>
      </c>
      <c r="G52" s="9" t="str">
        <f>IF(ISNA(VLOOKUP(A52&amp;B52,CAT_RANGE,9,0)),"",VLOOKUP(A52&amp;B52,CAT_RANGE,9,0))</f>
        <v>Cleaver</v>
      </c>
      <c r="H52" s="9" t="str">
        <f>IF(ISNA(VLOOKUP(A52&amp;B52,CAT_RANGE,14,0)),"",VLOOKUP(A52&amp;B52,CAT_RANGE,14,0))</f>
        <v>Rossendale Harriers</v>
      </c>
      <c r="I52" s="101">
        <f>IF(ISNA(VLOOKUP(A52&amp;B52,CAT_RANGE,7,0)),"",VLOOKUP(A52&amp;B52,CAT_RANGE,7,0))</f>
        <v>3.3113425925925928E-2</v>
      </c>
      <c r="J52" s="17"/>
      <c r="K52" s="17" t="s">
        <v>16</v>
      </c>
      <c r="L52" s="15">
        <v>1</v>
      </c>
      <c r="M52" s="15">
        <f>IF(ISNA(VLOOKUP(K52&amp;L52,CAT_RANGE,2,0)),"",VLOOKUP(K52&amp;L52,CAT_RANGE,2,0))</f>
        <v>21</v>
      </c>
      <c r="N52" s="15">
        <f>IF(ISNA(VLOOKUP(K52&amp;L52,CAT_RANGE,11,0)),"",VLOOKUP(K52&amp;L52,CAT_RANGE,11,0))</f>
        <v>2</v>
      </c>
      <c r="O52" s="15">
        <f>IF(ISNA(VLOOKUP(K52&amp;L52,CAT_RANGE,3,0)),"",VLOOKUP(K52&amp;L52,CAT_RANGE,3,0))</f>
        <v>33</v>
      </c>
      <c r="P52" s="9" t="str">
        <f>IF(ISNA(VLOOKUP(K52&amp;L52,CAT_RANGE,8,0)),"",VLOOKUP(K52&amp;L52,CAT_RANGE,8,0))</f>
        <v>Katherine</v>
      </c>
      <c r="Q52" s="9" t="str">
        <f>IF(ISNA(VLOOKUP(K52&amp;L52,CAT_RANGE,9,0)),"",VLOOKUP(K52&amp;L52,CAT_RANGE,9,0))</f>
        <v>Klunder</v>
      </c>
      <c r="R52" s="9" t="str">
        <f>IF(ISNA(VLOOKUP(K52&amp;L52,CAT_RANGE,14,0)),"",VLOOKUP(K52&amp;L52,CAT_RANGE,14,0))</f>
        <v>Chorley AC</v>
      </c>
      <c r="S52" s="101">
        <f>IF(ISNA(VLOOKUP(K52&amp;L52,CAT_RANGE,7,0)),"",VLOOKUP(K52&amp;L52,CAT_RANGE,7,0))</f>
        <v>3.72337962962963E-2</v>
      </c>
    </row>
    <row r="53" spans="1:19" x14ac:dyDescent="0.25">
      <c r="A53" s="8" t="s">
        <v>7</v>
      </c>
      <c r="B53" s="15">
        <v>2</v>
      </c>
      <c r="C53" s="15">
        <f>IF(ISNA(VLOOKUP(A53&amp;B53,CAT_RANGE,2,0)),"",VLOOKUP(A53&amp;B53,CAT_RANGE,2,0))</f>
        <v>7</v>
      </c>
      <c r="D53" s="15">
        <f>IF(ISNA(VLOOKUP(A53&amp;B53,CAT_RANGE,11,0)),"",VLOOKUP(A53&amp;B53,CAT_RANGE,11,0))</f>
        <v>7</v>
      </c>
      <c r="E53" s="15">
        <f>IF(ISNA(VLOOKUP(A53&amp;B53,CAT_RANGE,3,0)),"",VLOOKUP(A53&amp;B53,CAT_RANGE,3,0))</f>
        <v>6</v>
      </c>
      <c r="F53" s="9" t="str">
        <f>IF(ISNA(VLOOKUP(A53&amp;B53,CAT_RANGE,8,0)),"",VLOOKUP(A53&amp;B53,CAT_RANGE,8,0))</f>
        <v xml:space="preserve">David </v>
      </c>
      <c r="G53" s="9" t="str">
        <f>IF(ISNA(VLOOKUP(A53&amp;B53,CAT_RANGE,9,0)),"",VLOOKUP(A53&amp;B53,CAT_RANGE,9,0))</f>
        <v>Poole</v>
      </c>
      <c r="H53" s="9" t="str">
        <f>IF(ISNA(VLOOKUP(A53&amp;B53,CAT_RANGE,14,0)),"",VLOOKUP(A53&amp;B53,CAT_RANGE,14,0))</f>
        <v>Barlick Fell Runners</v>
      </c>
      <c r="I53" s="101">
        <f>IF(ISNA(VLOOKUP(A53&amp;B53,CAT_RANGE,7,0)),"",VLOOKUP(A53&amp;B53,CAT_RANGE,7,0))</f>
        <v>3.4374999999999996E-2</v>
      </c>
      <c r="J53" s="17"/>
      <c r="K53" s="17" t="s">
        <v>16</v>
      </c>
      <c r="L53" s="15">
        <v>2</v>
      </c>
      <c r="M53" s="15">
        <f>IF(ISNA(VLOOKUP(K53&amp;L53,CAT_RANGE,2,0)),"",VLOOKUP(K53&amp;L53,CAT_RANGE,2,0))</f>
        <v>68</v>
      </c>
      <c r="N53" s="15">
        <f>IF(ISNA(VLOOKUP(K53&amp;L53,CAT_RANGE,11,0)),"",VLOOKUP(K53&amp;L53,CAT_RANGE,11,0))</f>
        <v>6</v>
      </c>
      <c r="O53" s="15">
        <f>IF(ISNA(VLOOKUP(K53&amp;L53,CAT_RANGE,3,0)),"",VLOOKUP(K53&amp;L53,CAT_RANGE,3,0))</f>
        <v>88</v>
      </c>
      <c r="P53" s="9" t="str">
        <f>IF(ISNA(VLOOKUP(K53&amp;L53,CAT_RANGE,8,0)),"",VLOOKUP(K53&amp;L53,CAT_RANGE,8,0))</f>
        <v>Joanne</v>
      </c>
      <c r="Q53" s="9" t="str">
        <f>IF(ISNA(VLOOKUP(K53&amp;L53,CAT_RANGE,9,0)),"",VLOOKUP(K53&amp;L53,CAT_RANGE,9,0))</f>
        <v>Cleaver</v>
      </c>
      <c r="R53" s="9" t="str">
        <f>IF(ISNA(VLOOKUP(K53&amp;L53,CAT_RANGE,14,0)),"",VLOOKUP(K53&amp;L53,CAT_RANGE,14,0))</f>
        <v>Rossendale Harriers</v>
      </c>
      <c r="S53" s="101">
        <f>IF(ISNA(VLOOKUP(K53&amp;L53,CAT_RANGE,7,0)),"",VLOOKUP(K53&amp;L53,CAT_RANGE,7,0))</f>
        <v>4.4467592592592593E-2</v>
      </c>
    </row>
    <row r="54" spans="1:19" x14ac:dyDescent="0.25">
      <c r="A54" s="8" t="s">
        <v>7</v>
      </c>
      <c r="B54" s="15">
        <v>3</v>
      </c>
      <c r="C54" s="15">
        <f>IF(ISNA(VLOOKUP(A54&amp;B54,CAT_RANGE,2,0)),"",VLOOKUP(A54&amp;B54,CAT_RANGE,2,0))</f>
        <v>11</v>
      </c>
      <c r="D54" s="15">
        <f>IF(ISNA(VLOOKUP(A54&amp;B54,CAT_RANGE,11,0)),"",VLOOKUP(A54&amp;B54,CAT_RANGE,11,0))</f>
        <v>10</v>
      </c>
      <c r="E54" s="15">
        <f>IF(ISNA(VLOOKUP(A54&amp;B54,CAT_RANGE,3,0)),"",VLOOKUP(A54&amp;B54,CAT_RANGE,3,0))</f>
        <v>78</v>
      </c>
      <c r="F54" s="9" t="str">
        <f>IF(ISNA(VLOOKUP(A54&amp;B54,CAT_RANGE,8,0)),"",VLOOKUP(A54&amp;B54,CAT_RANGE,8,0))</f>
        <v>Rick</v>
      </c>
      <c r="G54" s="9" t="str">
        <f>IF(ISNA(VLOOKUP(A54&amp;B54,CAT_RANGE,9,0)),"",VLOOKUP(A54&amp;B54,CAT_RANGE,9,0))</f>
        <v>Solman</v>
      </c>
      <c r="H54" s="9" t="str">
        <f>IF(ISNA(VLOOKUP(A54&amp;B54,CAT_RANGE,14,0)),"",VLOOKUP(A54&amp;B54,CAT_RANGE,14,0))</f>
        <v>Rossendale Harriers</v>
      </c>
      <c r="I54" s="101">
        <f>IF(ISNA(VLOOKUP(A54&amp;B54,CAT_RANGE,7,0)),"",VLOOKUP(A54&amp;B54,CAT_RANGE,7,0))</f>
        <v>3.5104166666666665E-2</v>
      </c>
      <c r="J54" s="17"/>
      <c r="K54" s="17" t="s">
        <v>16</v>
      </c>
      <c r="L54" s="15">
        <v>3</v>
      </c>
      <c r="M54" s="15">
        <f>IF(ISNA(VLOOKUP(K54&amp;L54,CAT_RANGE,2,0)),"",VLOOKUP(K54&amp;L54,CAT_RANGE,2,0))</f>
        <v>108</v>
      </c>
      <c r="N54" s="15">
        <f>IF(ISNA(VLOOKUP(K54&amp;L54,CAT_RANGE,11,0)),"",VLOOKUP(K54&amp;L54,CAT_RANGE,11,0))</f>
        <v>16</v>
      </c>
      <c r="O54" s="15">
        <f>IF(ISNA(VLOOKUP(K54&amp;L54,CAT_RANGE,3,0)),"",VLOOKUP(K54&amp;L54,CAT_RANGE,3,0))</f>
        <v>106</v>
      </c>
      <c r="P54" s="9" t="str">
        <f>IF(ISNA(VLOOKUP(K54&amp;L54,CAT_RANGE,8,0)),"",VLOOKUP(K54&amp;L54,CAT_RANGE,8,0))</f>
        <v>Sophie</v>
      </c>
      <c r="Q54" s="9" t="str">
        <f>IF(ISNA(VLOOKUP(K54&amp;L54,CAT_RANGE,9,0)),"",VLOOKUP(K54&amp;L54,CAT_RANGE,9,0))</f>
        <v>Cunningham</v>
      </c>
      <c r="R54" s="9" t="str">
        <f>IF(ISNA(VLOOKUP(K54&amp;L54,CAT_RANGE,14,0)),"",VLOOKUP(K54&amp;L54,CAT_RANGE,14,0))</f>
        <v xml:space="preserve">Todmorden </v>
      </c>
      <c r="S54" s="101">
        <f>IF(ISNA(VLOOKUP(K54&amp;L54,CAT_RANGE,7,0)),"",VLOOKUP(K54&amp;L54,CAT_RANGE,7,0))</f>
        <v>5.0856481481481482E-2</v>
      </c>
    </row>
    <row r="55" spans="1:19" ht="22.5" customHeight="1" x14ac:dyDescent="0.25"/>
    <row r="56" spans="1:19" s="2" customFormat="1" ht="30" x14ac:dyDescent="0.25">
      <c r="B56" s="18" t="s">
        <v>33</v>
      </c>
      <c r="C56" s="12" t="s">
        <v>15</v>
      </c>
      <c r="D56" s="12" t="s">
        <v>61</v>
      </c>
      <c r="E56" s="12" t="s">
        <v>63</v>
      </c>
      <c r="F56" s="12" t="s">
        <v>24</v>
      </c>
      <c r="G56" s="12" t="s">
        <v>25</v>
      </c>
      <c r="H56" s="12" t="s">
        <v>4</v>
      </c>
      <c r="I56" s="73" t="s">
        <v>1</v>
      </c>
      <c r="L56" s="18" t="s">
        <v>34</v>
      </c>
      <c r="M56" s="12" t="s">
        <v>15</v>
      </c>
      <c r="N56" s="12" t="s">
        <v>61</v>
      </c>
      <c r="O56" s="12" t="s">
        <v>63</v>
      </c>
      <c r="P56" s="12" t="s">
        <v>24</v>
      </c>
      <c r="Q56" s="12" t="s">
        <v>25</v>
      </c>
      <c r="R56" s="12" t="s">
        <v>4</v>
      </c>
      <c r="S56" s="73" t="s">
        <v>1</v>
      </c>
    </row>
    <row r="57" spans="1:19" x14ac:dyDescent="0.25">
      <c r="A57" s="8" t="s">
        <v>33</v>
      </c>
      <c r="B57" s="15">
        <v>1</v>
      </c>
      <c r="C57" s="15">
        <f>IF(ISNA(VLOOKUP(A57&amp;B57,CAT_RANGE,2,0)),"",VLOOKUP(A57&amp;B57,CAT_RANGE,2,0))</f>
        <v>6</v>
      </c>
      <c r="D57" s="15">
        <f>IF(ISNA(VLOOKUP(A57&amp;B57,CAT_RANGE,11,0)),"",VLOOKUP(A57&amp;B57,CAT_RANGE,11,0))</f>
        <v>6</v>
      </c>
      <c r="E57" s="15">
        <f>IF(ISNA(VLOOKUP(A57&amp;B57,CAT_RANGE,3,0)),"",VLOOKUP(A57&amp;B57,CAT_RANGE,3,0))</f>
        <v>133</v>
      </c>
      <c r="F57" s="9" t="str">
        <f>IF(ISNA(VLOOKUP(A57&amp;B57,CAT_RANGE,8,0)),"",VLOOKUP(A57&amp;B57,CAT_RANGE,8,0))</f>
        <v>Chris</v>
      </c>
      <c r="G57" s="9" t="str">
        <f>IF(ISNA(VLOOKUP(A57&amp;B57,CAT_RANGE,9,0)),"",VLOOKUP(A57&amp;B57,CAT_RANGE,9,0))</f>
        <v>Donnelly</v>
      </c>
      <c r="H57" s="9" t="str">
        <f>IF(ISNA(VLOOKUP(A57&amp;B57,CAT_RANGE,14,0)),"",VLOOKUP(A57&amp;B57,CAT_RANGE,14,0))</f>
        <v>Sale Harriers</v>
      </c>
      <c r="I57" s="101">
        <f>IF(ISNA(VLOOKUP(A57&amp;B57,CAT_RANGE,7,0)),"",VLOOKUP(A57&amp;B57,CAT_RANGE,7,0))</f>
        <v>3.3796296296296297E-2</v>
      </c>
      <c r="J57" s="17"/>
      <c r="K57" s="17" t="s">
        <v>34</v>
      </c>
      <c r="L57" s="15">
        <v>1</v>
      </c>
      <c r="M57" s="15">
        <f>IF(ISNA(VLOOKUP(K57&amp;L57,CAT_RANGE,2,0)),"",VLOOKUP(K57&amp;L57,CAT_RANGE,2,0))</f>
        <v>95</v>
      </c>
      <c r="N57" s="15">
        <f>IF(ISNA(VLOOKUP(K57&amp;L57,CAT_RANGE,11,0)),"",VLOOKUP(K57&amp;L57,CAT_RANGE,11,0))</f>
        <v>13</v>
      </c>
      <c r="O57" s="15">
        <f>IF(ISNA(VLOOKUP(K57&amp;L57,CAT_RANGE,3,0)),"",VLOOKUP(K57&amp;L57,CAT_RANGE,3,0))</f>
        <v>27</v>
      </c>
      <c r="P57" s="9" t="str">
        <f>IF(ISNA(VLOOKUP(K57&amp;L57,CAT_RANGE,8,0)),"",VLOOKUP(K57&amp;L57,CAT_RANGE,8,0))</f>
        <v>Katherine</v>
      </c>
      <c r="Q57" s="9" t="str">
        <f>IF(ISNA(VLOOKUP(K57&amp;L57,CAT_RANGE,9,0)),"",VLOOKUP(K57&amp;L57,CAT_RANGE,9,0))</f>
        <v>Sutton</v>
      </c>
      <c r="R57" s="9" t="str">
        <f>IF(ISNA(VLOOKUP(K57&amp;L57,CAT_RANGE,14,0)),"",VLOOKUP(K57&amp;L57,CAT_RANGE,14,0))</f>
        <v>Kayleighs Run Club</v>
      </c>
      <c r="S57" s="101">
        <f>IF(ISNA(VLOOKUP(K57&amp;L57,CAT_RANGE,7,0)),"",VLOOKUP(K57&amp;L57,CAT_RANGE,7,0))</f>
        <v>4.8622685185185192E-2</v>
      </c>
    </row>
    <row r="58" spans="1:19" x14ac:dyDescent="0.25">
      <c r="A58" s="8" t="s">
        <v>33</v>
      </c>
      <c r="B58" s="15">
        <v>2</v>
      </c>
      <c r="C58" s="15">
        <f>IF(ISNA(VLOOKUP(A58&amp;B58,CAT_RANGE,2,0)),"",VLOOKUP(A58&amp;B58,CAT_RANGE,2,0))</f>
        <v>8</v>
      </c>
      <c r="D58" s="15">
        <f>IF(ISNA(VLOOKUP(A58&amp;B58,CAT_RANGE,11,0)),"",VLOOKUP(A58&amp;B58,CAT_RANGE,11,0))</f>
        <v>8</v>
      </c>
      <c r="E58" s="15">
        <f>IF(ISNA(VLOOKUP(A58&amp;B58,CAT_RANGE,3,0)),"",VLOOKUP(A58&amp;B58,CAT_RANGE,3,0))</f>
        <v>134</v>
      </c>
      <c r="F58" s="9" t="str">
        <f>IF(ISNA(VLOOKUP(A58&amp;B58,CAT_RANGE,8,0)),"",VLOOKUP(A58&amp;B58,CAT_RANGE,8,0))</f>
        <v xml:space="preserve">Ian </v>
      </c>
      <c r="G58" s="9" t="str">
        <f>IF(ISNA(VLOOKUP(A58&amp;B58,CAT_RANGE,9,0)),"",VLOOKUP(A58&amp;B58,CAT_RANGE,9,0))</f>
        <v>Douglas</v>
      </c>
      <c r="H58" s="9" t="str">
        <f>IF(ISNA(VLOOKUP(A58&amp;B58,CAT_RANGE,14,0)),"",VLOOKUP(A58&amp;B58,CAT_RANGE,14,0))</f>
        <v>Ramsbottom RC</v>
      </c>
      <c r="I58" s="101">
        <f>IF(ISNA(VLOOKUP(A58&amp;B58,CAT_RANGE,7,0)),"",VLOOKUP(A58&amp;B58,CAT_RANGE,7,0))</f>
        <v>3.4548611111111106E-2</v>
      </c>
      <c r="J58" s="17"/>
      <c r="K58" s="17" t="s">
        <v>34</v>
      </c>
      <c r="L58" s="15">
        <v>2</v>
      </c>
      <c r="M58" s="15">
        <f>IF(ISNA(VLOOKUP(K58&amp;L58,CAT_RANGE,2,0)),"",VLOOKUP(K58&amp;L58,CAT_RANGE,2,0))</f>
        <v>101</v>
      </c>
      <c r="N58" s="15">
        <f>IF(ISNA(VLOOKUP(K58&amp;L58,CAT_RANGE,11,0)),"",VLOOKUP(K58&amp;L58,CAT_RANGE,11,0))</f>
        <v>14</v>
      </c>
      <c r="O58" s="15">
        <f>IF(ISNA(VLOOKUP(K58&amp;L58,CAT_RANGE,3,0)),"",VLOOKUP(K58&amp;L58,CAT_RANGE,3,0))</f>
        <v>109</v>
      </c>
      <c r="P58" s="9" t="str">
        <f>IF(ISNA(VLOOKUP(K58&amp;L58,CAT_RANGE,8,0)),"",VLOOKUP(K58&amp;L58,CAT_RANGE,8,0))</f>
        <v>Paula</v>
      </c>
      <c r="Q58" s="9" t="str">
        <f>IF(ISNA(VLOOKUP(K58&amp;L58,CAT_RANGE,9,0)),"",VLOOKUP(K58&amp;L58,CAT_RANGE,9,0))</f>
        <v>Walsh</v>
      </c>
      <c r="R58" s="9" t="str">
        <f>IF(ISNA(VLOOKUP(K58&amp;L58,CAT_RANGE,14,0)),"",VLOOKUP(K58&amp;L58,CAT_RANGE,14,0))</f>
        <v>Trawden AC</v>
      </c>
      <c r="S58" s="101">
        <f>IF(ISNA(VLOOKUP(K58&amp;L58,CAT_RANGE,7,0)),"",VLOOKUP(K58&amp;L58,CAT_RANGE,7,0))</f>
        <v>4.9907407407407407E-2</v>
      </c>
    </row>
    <row r="59" spans="1:19" x14ac:dyDescent="0.25">
      <c r="A59" s="8" t="s">
        <v>33</v>
      </c>
      <c r="B59" s="15">
        <v>3</v>
      </c>
      <c r="C59" s="15">
        <f>IF(ISNA(VLOOKUP(A59&amp;B59,CAT_RANGE,2,0)),"",VLOOKUP(A59&amp;B59,CAT_RANGE,2,0))</f>
        <v>9</v>
      </c>
      <c r="D59" s="15">
        <f>IF(ISNA(VLOOKUP(A59&amp;B59,CAT_RANGE,11,0)),"",VLOOKUP(A59&amp;B59,CAT_RANGE,11,0))</f>
        <v>9</v>
      </c>
      <c r="E59" s="15">
        <f>IF(ISNA(VLOOKUP(A59&amp;B59,CAT_RANGE,3,0)),"",VLOOKUP(A59&amp;B59,CAT_RANGE,3,0))</f>
        <v>50</v>
      </c>
      <c r="F59" s="9" t="str">
        <f>IF(ISNA(VLOOKUP(A59&amp;B59,CAT_RANGE,8,0)),"",VLOOKUP(A59&amp;B59,CAT_RANGE,8,0))</f>
        <v>Dan</v>
      </c>
      <c r="G59" s="9" t="str">
        <f>IF(ISNA(VLOOKUP(A59&amp;B59,CAT_RANGE,9,0)),"",VLOOKUP(A59&amp;B59,CAT_RANGE,9,0))</f>
        <v>Gilbert</v>
      </c>
      <c r="H59" s="9" t="str">
        <f>IF(ISNA(VLOOKUP(A59&amp;B59,CAT_RANGE,14,0)),"",VLOOKUP(A59&amp;B59,CAT_RANGE,14,0))</f>
        <v>Horwich RMI</v>
      </c>
      <c r="I59" s="101">
        <f>IF(ISNA(VLOOKUP(A59&amp;B59,CAT_RANGE,7,0)),"",VLOOKUP(A59&amp;B59,CAT_RANGE,7,0))</f>
        <v>3.4814814814814819E-2</v>
      </c>
      <c r="J59" s="17"/>
      <c r="K59" s="17" t="s">
        <v>34</v>
      </c>
      <c r="L59" s="15">
        <v>3</v>
      </c>
      <c r="M59" s="15">
        <f>IF(ISNA(VLOOKUP(K59&amp;L59,CAT_RANGE,2,0)),"",VLOOKUP(K59&amp;L59,CAT_RANGE,2,0))</f>
        <v>113</v>
      </c>
      <c r="N59" s="15">
        <f>IF(ISNA(VLOOKUP(K59&amp;L59,CAT_RANGE,11,0)),"",VLOOKUP(K59&amp;L59,CAT_RANGE,11,0))</f>
        <v>18</v>
      </c>
      <c r="O59" s="15">
        <f>IF(ISNA(VLOOKUP(K59&amp;L59,CAT_RANGE,3,0)),"",VLOOKUP(K59&amp;L59,CAT_RANGE,3,0))</f>
        <v>72</v>
      </c>
      <c r="P59" s="9" t="str">
        <f>IF(ISNA(VLOOKUP(K59&amp;L59,CAT_RANGE,8,0)),"",VLOOKUP(K59&amp;L59,CAT_RANGE,8,0))</f>
        <v>Cath</v>
      </c>
      <c r="Q59" s="9" t="str">
        <f>IF(ISNA(VLOOKUP(K59&amp;L59,CAT_RANGE,9,0)),"",VLOOKUP(K59&amp;L59,CAT_RANGE,9,0))</f>
        <v>Wilson</v>
      </c>
      <c r="R59" s="9" t="str">
        <f>IF(ISNA(VLOOKUP(K59&amp;L59,CAT_RANGE,14,0)),"",VLOOKUP(K59&amp;L59,CAT_RANGE,14,0))</f>
        <v>Rossendale Harriers</v>
      </c>
      <c r="S59" s="101">
        <f>IF(ISNA(VLOOKUP(K59&amp;L59,CAT_RANGE,7,0)),"",VLOOKUP(K59&amp;L59,CAT_RANGE,7,0))</f>
        <v>5.1354166666666673E-2</v>
      </c>
    </row>
    <row r="60" spans="1:19" ht="22.5" customHeight="1" x14ac:dyDescent="0.25"/>
    <row r="61" spans="1:19" s="20" customFormat="1" ht="30" x14ac:dyDescent="0.25">
      <c r="B61" s="18" t="s">
        <v>8</v>
      </c>
      <c r="C61" s="12" t="s">
        <v>15</v>
      </c>
      <c r="D61" s="12" t="s">
        <v>61</v>
      </c>
      <c r="E61" s="12" t="s">
        <v>63</v>
      </c>
      <c r="F61" s="12" t="s">
        <v>24</v>
      </c>
      <c r="G61" s="12" t="s">
        <v>25</v>
      </c>
      <c r="H61" s="12" t="s">
        <v>4</v>
      </c>
      <c r="I61" s="73" t="s">
        <v>1</v>
      </c>
      <c r="J61" s="2"/>
      <c r="K61" s="2"/>
      <c r="L61" s="18" t="s">
        <v>21</v>
      </c>
      <c r="M61" s="12" t="s">
        <v>15</v>
      </c>
      <c r="N61" s="12" t="s">
        <v>61</v>
      </c>
      <c r="O61" s="12" t="s">
        <v>63</v>
      </c>
      <c r="P61" s="12" t="s">
        <v>24</v>
      </c>
      <c r="Q61" s="12" t="s">
        <v>25</v>
      </c>
      <c r="R61" s="12" t="s">
        <v>4</v>
      </c>
      <c r="S61" s="73" t="s">
        <v>1</v>
      </c>
    </row>
    <row r="62" spans="1:19" x14ac:dyDescent="0.25">
      <c r="A62" s="8" t="s">
        <v>8</v>
      </c>
      <c r="B62" s="15">
        <v>1</v>
      </c>
      <c r="C62" s="15">
        <f>IF(ISNA(VLOOKUP(A62&amp;B62,CAT_RANGE,2,0)),"",VLOOKUP(A62&amp;B62,CAT_RANGE,2,0))</f>
        <v>22</v>
      </c>
      <c r="D62" s="15">
        <f>IF(ISNA(VLOOKUP(A62&amp;B62,CAT_RANGE,11,0)),"",VLOOKUP(A62&amp;B62,CAT_RANGE,11,0))</f>
        <v>20</v>
      </c>
      <c r="E62" s="15">
        <f>IF(ISNA(VLOOKUP(A62&amp;B62,CAT_RANGE,3,0)),"",VLOOKUP(A62&amp;B62,CAT_RANGE,3,0))</f>
        <v>10</v>
      </c>
      <c r="F62" s="9" t="str">
        <f>IF(ISNA(VLOOKUP(A62&amp;B62,CAT_RANGE,8,0)),"",VLOOKUP(A62&amp;B62,CAT_RANGE,8,0))</f>
        <v>Darren</v>
      </c>
      <c r="G62" s="9" t="str">
        <f>IF(ISNA(VLOOKUP(A62&amp;B62,CAT_RANGE,9,0)),"",VLOOKUP(A62&amp;B62,CAT_RANGE,9,0))</f>
        <v>Fishwick</v>
      </c>
      <c r="H62" s="9" t="str">
        <f>IF(ISNA(VLOOKUP(A62&amp;B62,CAT_RANGE,14,0)),"",VLOOKUP(A62&amp;B62,CAT_RANGE,14,0))</f>
        <v>Chorley AC</v>
      </c>
      <c r="I62" s="101">
        <f>IF(ISNA(VLOOKUP(A62&amp;B62,CAT_RANGE,7,0)),"",VLOOKUP(A62&amp;B62,CAT_RANGE,7,0))</f>
        <v>3.7662037037037042E-2</v>
      </c>
      <c r="J62" s="17"/>
      <c r="K62" s="17" t="s">
        <v>21</v>
      </c>
      <c r="L62" s="15">
        <v>1</v>
      </c>
      <c r="M62" s="15">
        <f>IF(ISNA(VLOOKUP(K62&amp;L62,CAT_RANGE,2,0)),"",VLOOKUP(K62&amp;L62,CAT_RANGE,2,0))</f>
        <v>57</v>
      </c>
      <c r="N62" s="15">
        <f>IF(ISNA(VLOOKUP(K62&amp;L62,CAT_RANGE,11,0)),"",VLOOKUP(K62&amp;L62,CAT_RANGE,11,0))</f>
        <v>4</v>
      </c>
      <c r="O62" s="15">
        <f>IF(ISNA(VLOOKUP(K62&amp;L62,CAT_RANGE,3,0)),"",VLOOKUP(K62&amp;L62,CAT_RANGE,3,0))</f>
        <v>70</v>
      </c>
      <c r="P62" s="9" t="str">
        <f>IF(ISNA(VLOOKUP(K62&amp;L62,CAT_RANGE,8,0)),"",VLOOKUP(K62&amp;L62,CAT_RANGE,8,0))</f>
        <v>Anne-Marie</v>
      </c>
      <c r="Q62" s="9" t="str">
        <f>IF(ISNA(VLOOKUP(K62&amp;L62,CAT_RANGE,9,0)),"",VLOOKUP(K62&amp;L62,CAT_RANGE,9,0))</f>
        <v>Hindle</v>
      </c>
      <c r="R62" s="9" t="str">
        <f>IF(ISNA(VLOOKUP(K62&amp;L62,CAT_RANGE,14,0)),"",VLOOKUP(K62&amp;L62,CAT_RANGE,14,0))</f>
        <v>Rossendale Harriers</v>
      </c>
      <c r="S62" s="101">
        <f>IF(ISNA(VLOOKUP(K62&amp;L62,CAT_RANGE,7,0)),"",VLOOKUP(K62&amp;L62,CAT_RANGE,7,0))</f>
        <v>4.3402777777777783E-2</v>
      </c>
    </row>
    <row r="63" spans="1:19" x14ac:dyDescent="0.25">
      <c r="A63" s="8" t="s">
        <v>8</v>
      </c>
      <c r="B63" s="15">
        <v>2</v>
      </c>
      <c r="C63" s="15">
        <f>IF(ISNA(VLOOKUP(A63&amp;B63,CAT_RANGE,2,0)),"",VLOOKUP(A63&amp;B63,CAT_RANGE,2,0))</f>
        <v>25</v>
      </c>
      <c r="D63" s="15">
        <f>IF(ISNA(VLOOKUP(A63&amp;B63,CAT_RANGE,11,0)),"",VLOOKUP(A63&amp;B63,CAT_RANGE,11,0))</f>
        <v>23</v>
      </c>
      <c r="E63" s="15">
        <f>IF(ISNA(VLOOKUP(A63&amp;B63,CAT_RANGE,3,0)),"",VLOOKUP(A63&amp;B63,CAT_RANGE,3,0))</f>
        <v>56</v>
      </c>
      <c r="F63" s="9" t="str">
        <f>IF(ISNA(VLOOKUP(A63&amp;B63,CAT_RANGE,8,0)),"",VLOOKUP(A63&amp;B63,CAT_RANGE,8,0))</f>
        <v>Jamie</v>
      </c>
      <c r="G63" s="9" t="str">
        <f>IF(ISNA(VLOOKUP(A63&amp;B63,CAT_RANGE,9,0)),"",VLOOKUP(A63&amp;B63,CAT_RANGE,9,0))</f>
        <v>Munro</v>
      </c>
      <c r="H63" s="9" t="str">
        <f>IF(ISNA(VLOOKUP(A63&amp;B63,CAT_RANGE,14,0)),"",VLOOKUP(A63&amp;B63,CAT_RANGE,14,0))</f>
        <v>Newburgh Nomads</v>
      </c>
      <c r="I63" s="101">
        <f>IF(ISNA(VLOOKUP(A63&amp;B63,CAT_RANGE,7,0)),"",VLOOKUP(A63&amp;B63,CAT_RANGE,7,0))</f>
        <v>3.8518518518518514E-2</v>
      </c>
      <c r="J63" s="17"/>
      <c r="K63" s="17" t="s">
        <v>21</v>
      </c>
      <c r="L63" s="15">
        <v>2</v>
      </c>
      <c r="M63" s="15">
        <f>IF(ISNA(VLOOKUP(K63&amp;L63,CAT_RANGE,2,0)),"",VLOOKUP(K63&amp;L63,CAT_RANGE,2,0))</f>
        <v>83</v>
      </c>
      <c r="N63" s="15">
        <f>IF(ISNA(VLOOKUP(K63&amp;L63,CAT_RANGE,11,0)),"",VLOOKUP(K63&amp;L63,CAT_RANGE,11,0))</f>
        <v>10</v>
      </c>
      <c r="O63" s="15">
        <f>IF(ISNA(VLOOKUP(K63&amp;L63,CAT_RANGE,3,0)),"",VLOOKUP(K63&amp;L63,CAT_RANGE,3,0))</f>
        <v>87</v>
      </c>
      <c r="P63" s="9" t="str">
        <f>IF(ISNA(VLOOKUP(K63&amp;L63,CAT_RANGE,8,0)),"",VLOOKUP(K63&amp;L63,CAT_RANGE,8,0))</f>
        <v>Yvonne</v>
      </c>
      <c r="Q63" s="9" t="str">
        <f>IF(ISNA(VLOOKUP(K63&amp;L63,CAT_RANGE,9,0)),"",VLOOKUP(K63&amp;L63,CAT_RANGE,9,0))</f>
        <v>Booth</v>
      </c>
      <c r="R63" s="9" t="str">
        <f>IF(ISNA(VLOOKUP(K63&amp;L63,CAT_RANGE,14,0)),"",VLOOKUP(K63&amp;L63,CAT_RANGE,14,0))</f>
        <v>Ramsbottom RC</v>
      </c>
      <c r="S63" s="101">
        <f>IF(ISNA(VLOOKUP(K63&amp;L63,CAT_RANGE,7,0)),"",VLOOKUP(K63&amp;L63,CAT_RANGE,7,0))</f>
        <v>4.6990740740740743E-2</v>
      </c>
    </row>
    <row r="64" spans="1:19" x14ac:dyDescent="0.25">
      <c r="A64" s="8" t="s">
        <v>8</v>
      </c>
      <c r="B64" s="15">
        <v>3</v>
      </c>
      <c r="C64" s="15">
        <f>IF(ISNA(VLOOKUP(A64&amp;B64,CAT_RANGE,2,0)),"",VLOOKUP(A64&amp;B64,CAT_RANGE,2,0))</f>
        <v>35</v>
      </c>
      <c r="D64" s="15">
        <f>IF(ISNA(VLOOKUP(A64&amp;B64,CAT_RANGE,11,0)),"",VLOOKUP(A64&amp;B64,CAT_RANGE,11,0))</f>
        <v>33</v>
      </c>
      <c r="E64" s="15">
        <f>IF(ISNA(VLOOKUP(A64&amp;B64,CAT_RANGE,3,0)),"",VLOOKUP(A64&amp;B64,CAT_RANGE,3,0))</f>
        <v>67</v>
      </c>
      <c r="F64" s="9" t="str">
        <f>IF(ISNA(VLOOKUP(A64&amp;B64,CAT_RANGE,8,0)),"",VLOOKUP(A64&amp;B64,CAT_RANGE,8,0))</f>
        <v>Richard</v>
      </c>
      <c r="G64" s="9" t="str">
        <f>IF(ISNA(VLOOKUP(A64&amp;B64,CAT_RANGE,9,0)),"",VLOOKUP(A64&amp;B64,CAT_RANGE,9,0))</f>
        <v>Butterwick</v>
      </c>
      <c r="H64" s="9" t="str">
        <f>IF(ISNA(VLOOKUP(A64&amp;B64,CAT_RANGE,14,0)),"",VLOOKUP(A64&amp;B64,CAT_RANGE,14,0))</f>
        <v xml:space="preserve">Todmorden </v>
      </c>
      <c r="I64" s="101">
        <f>IF(ISNA(VLOOKUP(A64&amp;B64,CAT_RANGE,7,0)),"",VLOOKUP(A64&amp;B64,CAT_RANGE,7,0))</f>
        <v>4.0694444444444443E-2</v>
      </c>
      <c r="J64" s="17"/>
      <c r="K64" s="17" t="s">
        <v>21</v>
      </c>
      <c r="L64" s="15">
        <v>3</v>
      </c>
      <c r="M64" s="15">
        <f>IF(ISNA(VLOOKUP(K64&amp;L64,CAT_RANGE,2,0)),"",VLOOKUP(K64&amp;L64,CAT_RANGE,2,0))</f>
        <v>94</v>
      </c>
      <c r="N64" s="15">
        <f>IF(ISNA(VLOOKUP(K64&amp;L64,CAT_RANGE,11,0)),"",VLOOKUP(K64&amp;L64,CAT_RANGE,11,0))</f>
        <v>12</v>
      </c>
      <c r="O64" s="15">
        <f>IF(ISNA(VLOOKUP(K64&amp;L64,CAT_RANGE,3,0)),"",VLOOKUP(K64&amp;L64,CAT_RANGE,3,0))</f>
        <v>60</v>
      </c>
      <c r="P64" s="9" t="str">
        <f>IF(ISNA(VLOOKUP(K64&amp;L64,CAT_RANGE,8,0)),"",VLOOKUP(K64&amp;L64,CAT_RANGE,8,0))</f>
        <v>Caroline</v>
      </c>
      <c r="Q64" s="9" t="str">
        <f>IF(ISNA(VLOOKUP(K64&amp;L64,CAT_RANGE,9,0)),"",VLOOKUP(K64&amp;L64,CAT_RANGE,9,0))</f>
        <v>Harding</v>
      </c>
      <c r="R64" s="9" t="str">
        <f>IF(ISNA(VLOOKUP(K64&amp;L64,CAT_RANGE,14,0)),"",VLOOKUP(K64&amp;L64,CAT_RANGE,14,0))</f>
        <v>Pudsey &amp; Bramley AC</v>
      </c>
      <c r="S64" s="101">
        <f>IF(ISNA(VLOOKUP(K64&amp;L64,CAT_RANGE,7,0)),"",VLOOKUP(K64&amp;L64,CAT_RANGE,7,0))</f>
        <v>4.8518518518518516E-2</v>
      </c>
    </row>
    <row r="65" spans="1:19" ht="22.5" customHeight="1" x14ac:dyDescent="0.25"/>
    <row r="66" spans="1:19" s="2" customFormat="1" ht="30" x14ac:dyDescent="0.25">
      <c r="B66" s="18" t="s">
        <v>36</v>
      </c>
      <c r="C66" s="12" t="s">
        <v>15</v>
      </c>
      <c r="D66" s="12" t="s">
        <v>61</v>
      </c>
      <c r="E66" s="12" t="s">
        <v>63</v>
      </c>
      <c r="F66" s="12" t="s">
        <v>24</v>
      </c>
      <c r="G66" s="12" t="s">
        <v>25</v>
      </c>
      <c r="H66" s="12" t="s">
        <v>4</v>
      </c>
      <c r="I66" s="73" t="s">
        <v>1</v>
      </c>
      <c r="L66" s="18" t="s">
        <v>35</v>
      </c>
      <c r="M66" s="12" t="s">
        <v>15</v>
      </c>
      <c r="N66" s="12" t="s">
        <v>61</v>
      </c>
      <c r="O66" s="12" t="s">
        <v>63</v>
      </c>
      <c r="P66" s="12" t="s">
        <v>24</v>
      </c>
      <c r="Q66" s="12" t="s">
        <v>25</v>
      </c>
      <c r="R66" s="12" t="s">
        <v>4</v>
      </c>
      <c r="S66" s="73" t="s">
        <v>1</v>
      </c>
    </row>
    <row r="67" spans="1:19" x14ac:dyDescent="0.25">
      <c r="A67" s="8" t="s">
        <v>36</v>
      </c>
      <c r="B67" s="15">
        <v>1</v>
      </c>
      <c r="C67" s="15">
        <f>IF(ISNA(VLOOKUP(A67&amp;B67,CAT_RANGE,2,0)),"",VLOOKUP(A67&amp;B67,CAT_RANGE,2,0))</f>
        <v>24</v>
      </c>
      <c r="D67" s="15">
        <f>IF(ISNA(VLOOKUP(A67&amp;B67,CAT_RANGE,11,0)),"",VLOOKUP(A67&amp;B67,CAT_RANGE,11,0))</f>
        <v>22</v>
      </c>
      <c r="E67" s="15">
        <f>IF(ISNA(VLOOKUP(A67&amp;B67,CAT_RANGE,3,0)),"",VLOOKUP(A67&amp;B67,CAT_RANGE,3,0))</f>
        <v>4</v>
      </c>
      <c r="F67" s="9" t="str">
        <f>IF(ISNA(VLOOKUP(A67&amp;B67,CAT_RANGE,8,0)),"",VLOOKUP(A67&amp;B67,CAT_RANGE,8,0))</f>
        <v xml:space="preserve">Mark </v>
      </c>
      <c r="G67" s="9" t="str">
        <f>IF(ISNA(VLOOKUP(A67&amp;B67,CAT_RANGE,9,0)),"",VLOOKUP(A67&amp;B67,CAT_RANGE,9,0))</f>
        <v>Walsh</v>
      </c>
      <c r="H67" s="9" t="str">
        <f>IF(ISNA(VLOOKUP(A67&amp;B67,CAT_RANGE,14,0)),"",VLOOKUP(A67&amp;B67,CAT_RANGE,14,0))</f>
        <v>Horwich RMI</v>
      </c>
      <c r="I67" s="101">
        <f>IF(ISNA(VLOOKUP(A67&amp;B67,CAT_RANGE,7,0)),"",VLOOKUP(A67&amp;B67,CAT_RANGE,7,0))</f>
        <v>3.8171296296296293E-2</v>
      </c>
      <c r="J67" s="17"/>
      <c r="K67" s="17" t="s">
        <v>35</v>
      </c>
      <c r="L67" s="15">
        <v>1</v>
      </c>
      <c r="M67" s="15">
        <f>IF(ISNA(VLOOKUP(K67&amp;L67,CAT_RANGE,2,0)),"",VLOOKUP(K67&amp;L67,CAT_RANGE,2,0))</f>
        <v>79</v>
      </c>
      <c r="N67" s="15">
        <f>IF(ISNA(VLOOKUP(K67&amp;L67,CAT_RANGE,11,0)),"",VLOOKUP(K67&amp;L67,CAT_RANGE,11,0))</f>
        <v>9</v>
      </c>
      <c r="O67" s="15">
        <f>IF(ISNA(VLOOKUP(K67&amp;L67,CAT_RANGE,3,0)),"",VLOOKUP(K67&amp;L67,CAT_RANGE,3,0))</f>
        <v>11</v>
      </c>
      <c r="P67" s="9" t="str">
        <f>IF(ISNA(VLOOKUP(K67&amp;L67,CAT_RANGE,8,0)),"",VLOOKUP(K67&amp;L67,CAT_RANGE,8,0))</f>
        <v>Fiona</v>
      </c>
      <c r="Q67" s="9" t="str">
        <f>IF(ISNA(VLOOKUP(K67&amp;L67,CAT_RANGE,9,0)),"",VLOOKUP(K67&amp;L67,CAT_RANGE,9,0))</f>
        <v>Dyson</v>
      </c>
      <c r="R67" s="9" t="str">
        <f>IF(ISNA(VLOOKUP(K67&amp;L67,CAT_RANGE,14,0)),"",VLOOKUP(K67&amp;L67,CAT_RANGE,14,0))</f>
        <v>Saddleworth</v>
      </c>
      <c r="S67" s="101">
        <f>IF(ISNA(VLOOKUP(K67&amp;L67,CAT_RANGE,7,0)),"",VLOOKUP(K67&amp;L67,CAT_RANGE,7,0))</f>
        <v>4.6307870370370374E-2</v>
      </c>
    </row>
    <row r="68" spans="1:19" x14ac:dyDescent="0.25">
      <c r="A68" s="8" t="s">
        <v>36</v>
      </c>
      <c r="B68" s="15">
        <v>2</v>
      </c>
      <c r="C68" s="15">
        <f>IF(ISNA(VLOOKUP(A68&amp;B68,CAT_RANGE,2,0)),"",VLOOKUP(A68&amp;B68,CAT_RANGE,2,0))</f>
        <v>26</v>
      </c>
      <c r="D68" s="15">
        <f>IF(ISNA(VLOOKUP(A68&amp;B68,CAT_RANGE,11,0)),"",VLOOKUP(A68&amp;B68,CAT_RANGE,11,0))</f>
        <v>24</v>
      </c>
      <c r="E68" s="15">
        <f>IF(ISNA(VLOOKUP(A68&amp;B68,CAT_RANGE,3,0)),"",VLOOKUP(A68&amp;B68,CAT_RANGE,3,0))</f>
        <v>32</v>
      </c>
      <c r="F68" s="9" t="str">
        <f>IF(ISNA(VLOOKUP(A68&amp;B68,CAT_RANGE,8,0)),"",VLOOKUP(A68&amp;B68,CAT_RANGE,8,0))</f>
        <v>Nigel</v>
      </c>
      <c r="G68" s="9" t="str">
        <f>IF(ISNA(VLOOKUP(A68&amp;B68,CAT_RANGE,9,0)),"",VLOOKUP(A68&amp;B68,CAT_RANGE,9,0))</f>
        <v>Hartley</v>
      </c>
      <c r="H68" s="9" t="str">
        <f>IF(ISNA(VLOOKUP(A68&amp;B68,CAT_RANGE,14,0)),"",VLOOKUP(A68&amp;B68,CAT_RANGE,14,0))</f>
        <v>Ramsbottom RC</v>
      </c>
      <c r="I68" s="101">
        <f>IF(ISNA(VLOOKUP(A68&amp;B68,CAT_RANGE,7,0)),"",VLOOKUP(A68&amp;B68,CAT_RANGE,7,0))</f>
        <v>3.8564814814814809E-2</v>
      </c>
      <c r="J68" s="17"/>
      <c r="K68" s="17" t="s">
        <v>35</v>
      </c>
      <c r="L68" s="15">
        <v>2</v>
      </c>
      <c r="M68" s="15">
        <f>IF(ISNA(VLOOKUP(K68&amp;L68,CAT_RANGE,2,0)),"",VLOOKUP(K68&amp;L68,CAT_RANGE,2,0))</f>
        <v>106</v>
      </c>
      <c r="N68" s="15">
        <f>IF(ISNA(VLOOKUP(K68&amp;L68,CAT_RANGE,11,0)),"",VLOOKUP(K68&amp;L68,CAT_RANGE,11,0))</f>
        <v>15</v>
      </c>
      <c r="O68" s="15">
        <f>IF(ISNA(VLOOKUP(K68&amp;L68,CAT_RANGE,3,0)),"",VLOOKUP(K68&amp;L68,CAT_RANGE,3,0))</f>
        <v>91</v>
      </c>
      <c r="P68" s="9" t="str">
        <f>IF(ISNA(VLOOKUP(K68&amp;L68,CAT_RANGE,8,0)),"",VLOOKUP(K68&amp;L68,CAT_RANGE,8,0))</f>
        <v xml:space="preserve">Michelle </v>
      </c>
      <c r="Q68" s="9" t="str">
        <f>IF(ISNA(VLOOKUP(K68&amp;L68,CAT_RANGE,9,0)),"",VLOOKUP(K68&amp;L68,CAT_RANGE,9,0))</f>
        <v>Stephens</v>
      </c>
      <c r="R68" s="9" t="str">
        <f>IF(ISNA(VLOOKUP(K68&amp;L68,CAT_RANGE,14,0)),"",VLOOKUP(K68&amp;L68,CAT_RANGE,14,0))</f>
        <v>St Helens Striders</v>
      </c>
      <c r="S68" s="101">
        <f>IF(ISNA(VLOOKUP(K68&amp;L68,CAT_RANGE,7,0)),"",VLOOKUP(K68&amp;L68,CAT_RANGE,7,0))</f>
        <v>5.0590277777777776E-2</v>
      </c>
    </row>
    <row r="69" spans="1:19" x14ac:dyDescent="0.25">
      <c r="A69" s="8" t="s">
        <v>36</v>
      </c>
      <c r="B69" s="15">
        <v>3</v>
      </c>
      <c r="C69" s="15">
        <f>IF(ISNA(VLOOKUP(A69&amp;B69,CAT_RANGE,2,0)),"",VLOOKUP(A69&amp;B69,CAT_RANGE,2,0))</f>
        <v>29</v>
      </c>
      <c r="D69" s="15">
        <f>IF(ISNA(VLOOKUP(A69&amp;B69,CAT_RANGE,11,0)),"",VLOOKUP(A69&amp;B69,CAT_RANGE,11,0))</f>
        <v>27</v>
      </c>
      <c r="E69" s="15">
        <f>IF(ISNA(VLOOKUP(A69&amp;B69,CAT_RANGE,3,0)),"",VLOOKUP(A69&amp;B69,CAT_RANGE,3,0))</f>
        <v>59</v>
      </c>
      <c r="F69" s="9" t="str">
        <f>IF(ISNA(VLOOKUP(A69&amp;B69,CAT_RANGE,8,0)),"",VLOOKUP(A69&amp;B69,CAT_RANGE,8,0))</f>
        <v>Stephen</v>
      </c>
      <c r="G69" s="9" t="str">
        <f>IF(ISNA(VLOOKUP(A69&amp;B69,CAT_RANGE,9,0)),"",VLOOKUP(A69&amp;B69,CAT_RANGE,9,0))</f>
        <v>Smithies</v>
      </c>
      <c r="H69" s="9" t="str">
        <f>IF(ISNA(VLOOKUP(A69&amp;B69,CAT_RANGE,14,0)),"",VLOOKUP(A69&amp;B69,CAT_RANGE,14,0))</f>
        <v>Calder Valley Fell Runners</v>
      </c>
      <c r="I69" s="101">
        <f>IF(ISNA(VLOOKUP(A69&amp;B69,CAT_RANGE,7,0)),"",VLOOKUP(A69&amp;B69,CAT_RANGE,7,0))</f>
        <v>3.9108796296296301E-2</v>
      </c>
      <c r="J69" s="17"/>
      <c r="K69" s="17" t="s">
        <v>35</v>
      </c>
      <c r="L69" s="15">
        <v>3</v>
      </c>
      <c r="M69" s="15">
        <f>IF(ISNA(VLOOKUP(K69&amp;L69,CAT_RANGE,2,0)),"",VLOOKUP(K69&amp;L69,CAT_RANGE,2,0))</f>
        <v>115</v>
      </c>
      <c r="N69" s="15">
        <f>IF(ISNA(VLOOKUP(K69&amp;L69,CAT_RANGE,11,0)),"",VLOOKUP(K69&amp;L69,CAT_RANGE,11,0))</f>
        <v>19</v>
      </c>
      <c r="O69" s="15">
        <f>IF(ISNA(VLOOKUP(K69&amp;L69,CAT_RANGE,3,0)),"",VLOOKUP(K69&amp;L69,CAT_RANGE,3,0))</f>
        <v>94</v>
      </c>
      <c r="P69" s="9" t="str">
        <f>IF(ISNA(VLOOKUP(K69&amp;L69,CAT_RANGE,8,0)),"",VLOOKUP(K69&amp;L69,CAT_RANGE,8,0))</f>
        <v>Rikki</v>
      </c>
      <c r="Q69" s="9" t="str">
        <f>IF(ISNA(VLOOKUP(K69&amp;L69,CAT_RANGE,9,0)),"",VLOOKUP(K69&amp;L69,CAT_RANGE,9,0))</f>
        <v>Hammond</v>
      </c>
      <c r="R69" s="9" t="str">
        <f>IF(ISNA(VLOOKUP(K69&amp;L69,CAT_RANGE,14,0)),"",VLOOKUP(K69&amp;L69,CAT_RANGE,14,0))</f>
        <v>Stainland Lions</v>
      </c>
      <c r="S69" s="101">
        <f>IF(ISNA(VLOOKUP(K69&amp;L69,CAT_RANGE,7,0)),"",VLOOKUP(K69&amp;L69,CAT_RANGE,7,0))</f>
        <v>5.1990740740740747E-2</v>
      </c>
    </row>
    <row r="70" spans="1:19" ht="22.5" customHeight="1" x14ac:dyDescent="0.25"/>
    <row r="71" spans="1:19" s="20" customFormat="1" ht="30" x14ac:dyDescent="0.25">
      <c r="B71" s="18" t="s">
        <v>9</v>
      </c>
      <c r="C71" s="12" t="s">
        <v>15</v>
      </c>
      <c r="D71" s="12" t="s">
        <v>61</v>
      </c>
      <c r="E71" s="12" t="s">
        <v>63</v>
      </c>
      <c r="F71" s="12" t="s">
        <v>24</v>
      </c>
      <c r="G71" s="12" t="s">
        <v>25</v>
      </c>
      <c r="H71" s="12" t="s">
        <v>4</v>
      </c>
      <c r="I71" s="73" t="s">
        <v>1</v>
      </c>
      <c r="J71" s="2"/>
      <c r="K71" s="2"/>
      <c r="L71" s="18" t="s">
        <v>22</v>
      </c>
      <c r="M71" s="12" t="s">
        <v>15</v>
      </c>
      <c r="N71" s="12" t="s">
        <v>61</v>
      </c>
      <c r="O71" s="12" t="s">
        <v>63</v>
      </c>
      <c r="P71" s="12" t="s">
        <v>24</v>
      </c>
      <c r="Q71" s="12" t="s">
        <v>25</v>
      </c>
      <c r="R71" s="12" t="s">
        <v>4</v>
      </c>
      <c r="S71" s="73" t="s">
        <v>1</v>
      </c>
    </row>
    <row r="72" spans="1:19" x14ac:dyDescent="0.25">
      <c r="A72" s="8" t="s">
        <v>9</v>
      </c>
      <c r="B72" s="15">
        <v>1</v>
      </c>
      <c r="C72" s="15">
        <f>IF(ISNA(VLOOKUP(A72&amp;B72,CAT_RANGE,2,0)),"",VLOOKUP(A72&amp;B72,CAT_RANGE,2,0))</f>
        <v>43</v>
      </c>
      <c r="D72" s="15">
        <f>IF(ISNA(VLOOKUP(A72&amp;B72,CAT_RANGE,11,0)),"",VLOOKUP(A72&amp;B72,CAT_RANGE,11,0))</f>
        <v>40</v>
      </c>
      <c r="E72" s="15">
        <f>IF(ISNA(VLOOKUP(A72&amp;B72,CAT_RANGE,3,0)),"",VLOOKUP(A72&amp;B72,CAT_RANGE,3,0))</f>
        <v>49</v>
      </c>
      <c r="F72" s="9" t="str">
        <f>IF(ISNA(VLOOKUP(A72&amp;B72,CAT_RANGE,8,0)),"",VLOOKUP(A72&amp;B72,CAT_RANGE,8,0))</f>
        <v>Simon</v>
      </c>
      <c r="G72" s="9" t="str">
        <f>IF(ISNA(VLOOKUP(A72&amp;B72,CAT_RANGE,9,0)),"",VLOOKUP(A72&amp;B72,CAT_RANGE,9,0))</f>
        <v>Bennett</v>
      </c>
      <c r="H72" s="9" t="str">
        <f>IF(ISNA(VLOOKUP(A72&amp;B72,CAT_RANGE,14,0)),"",VLOOKUP(A72&amp;B72,CAT_RANGE,14,0))</f>
        <v>Bowland Fell Runners</v>
      </c>
      <c r="I72" s="101">
        <f>IF(ISNA(VLOOKUP(A72&amp;B72,CAT_RANGE,7,0)),"",VLOOKUP(A72&amp;B72,CAT_RANGE,7,0))</f>
        <v>4.1469907407407407E-2</v>
      </c>
      <c r="J72" s="17"/>
      <c r="K72" s="17" t="s">
        <v>22</v>
      </c>
      <c r="L72" s="15">
        <v>1</v>
      </c>
      <c r="M72" s="15">
        <f>IF(ISNA(VLOOKUP(K72&amp;L72,CAT_RANGE,2,0)),"",VLOOKUP(K72&amp;L72,CAT_RANGE,2,0))</f>
        <v>71</v>
      </c>
      <c r="N72" s="15">
        <f>IF(ISNA(VLOOKUP(K72&amp;L72,CAT_RANGE,11,0)),"",VLOOKUP(K72&amp;L72,CAT_RANGE,11,0))</f>
        <v>7</v>
      </c>
      <c r="O72" s="15">
        <f>IF(ISNA(VLOOKUP(K72&amp;L72,CAT_RANGE,3,0)),"",VLOOKUP(K72&amp;L72,CAT_RANGE,3,0))</f>
        <v>107</v>
      </c>
      <c r="P72" s="9" t="str">
        <f>IF(ISNA(VLOOKUP(K72&amp;L72,CAT_RANGE,8,0)),"",VLOOKUP(K72&amp;L72,CAT_RANGE,8,0))</f>
        <v xml:space="preserve">Kath </v>
      </c>
      <c r="Q72" s="9" t="str">
        <f>IF(ISNA(VLOOKUP(K72&amp;L72,CAT_RANGE,9,0)),"",VLOOKUP(K72&amp;L72,CAT_RANGE,9,0))</f>
        <v>Brierley</v>
      </c>
      <c r="R72" s="9" t="str">
        <f>IF(ISNA(VLOOKUP(K72&amp;L72,CAT_RANGE,14,0)),"",VLOOKUP(K72&amp;L72,CAT_RANGE,14,0))</f>
        <v xml:space="preserve">Todmorden </v>
      </c>
      <c r="S72" s="101">
        <f>IF(ISNA(VLOOKUP(K72&amp;L72,CAT_RANGE,7,0)),"",VLOOKUP(K72&amp;L72,CAT_RANGE,7,0))</f>
        <v>4.4988425925925925E-2</v>
      </c>
    </row>
    <row r="73" spans="1:19" x14ac:dyDescent="0.25">
      <c r="A73" s="8" t="s">
        <v>9</v>
      </c>
      <c r="B73" s="15">
        <v>2</v>
      </c>
      <c r="C73" s="15">
        <f>IF(ISNA(VLOOKUP(A73&amp;B73,CAT_RANGE,2,0)),"",VLOOKUP(A73&amp;B73,CAT_RANGE,2,0))</f>
        <v>51</v>
      </c>
      <c r="D73" s="15">
        <f>IF(ISNA(VLOOKUP(A73&amp;B73,CAT_RANGE,11,0)),"",VLOOKUP(A73&amp;B73,CAT_RANGE,11,0))</f>
        <v>48</v>
      </c>
      <c r="E73" s="15">
        <f>IF(ISNA(VLOOKUP(A73&amp;B73,CAT_RANGE,3,0)),"",VLOOKUP(A73&amp;B73,CAT_RANGE,3,0))</f>
        <v>112</v>
      </c>
      <c r="F73" s="9" t="str">
        <f>IF(ISNA(VLOOKUP(A73&amp;B73,CAT_RANGE,8,0)),"",VLOOKUP(A73&amp;B73,CAT_RANGE,8,0))</f>
        <v>Joe</v>
      </c>
      <c r="G73" s="9" t="str">
        <f>IF(ISNA(VLOOKUP(A73&amp;B73,CAT_RANGE,9,0)),"",VLOOKUP(A73&amp;B73,CAT_RANGE,9,0))</f>
        <v>Curran</v>
      </c>
      <c r="H73" s="9" t="str">
        <f>IF(ISNA(VLOOKUP(A73&amp;B73,CAT_RANGE,14,0)),"",VLOOKUP(A73&amp;B73,CAT_RANGE,14,0))</f>
        <v>Accrington RR</v>
      </c>
      <c r="I73" s="101">
        <f>IF(ISNA(VLOOKUP(A73&amp;B73,CAT_RANGE,7,0)),"",VLOOKUP(A73&amp;B73,CAT_RANGE,7,0))</f>
        <v>4.282407407407407E-2</v>
      </c>
      <c r="J73" s="17"/>
      <c r="K73" s="17" t="s">
        <v>22</v>
      </c>
      <c r="L73" s="15">
        <v>2</v>
      </c>
      <c r="M73" s="15">
        <f>IF(ISNA(VLOOKUP(K73&amp;L73,CAT_RANGE,2,0)),"",VLOOKUP(K73&amp;L73,CAT_RANGE,2,0))</f>
        <v>85</v>
      </c>
      <c r="N73" s="15">
        <f>IF(ISNA(VLOOKUP(K73&amp;L73,CAT_RANGE,11,0)),"",VLOOKUP(K73&amp;L73,CAT_RANGE,11,0))</f>
        <v>11</v>
      </c>
      <c r="O73" s="15">
        <f>IF(ISNA(VLOOKUP(K73&amp;L73,CAT_RANGE,3,0)),"",VLOOKUP(K73&amp;L73,CAT_RANGE,3,0))</f>
        <v>37</v>
      </c>
      <c r="P73" s="9" t="str">
        <f>IF(ISNA(VLOOKUP(K73&amp;L73,CAT_RANGE,8,0)),"",VLOOKUP(K73&amp;L73,CAT_RANGE,8,0))</f>
        <v>Karon</v>
      </c>
      <c r="Q73" s="9" t="str">
        <f>IF(ISNA(VLOOKUP(K73&amp;L73,CAT_RANGE,9,0)),"",VLOOKUP(K73&amp;L73,CAT_RANGE,9,0))</f>
        <v>Forster</v>
      </c>
      <c r="R73" s="9" t="str">
        <f>IF(ISNA(VLOOKUP(K73&amp;L73,CAT_RANGE,14,0)),"",VLOOKUP(K73&amp;L73,CAT_RANGE,14,0))</f>
        <v>Spectrum Striders</v>
      </c>
      <c r="S73" s="101">
        <f>IF(ISNA(VLOOKUP(K73&amp;L73,CAT_RANGE,7,0)),"",VLOOKUP(K73&amp;L73,CAT_RANGE,7,0))</f>
        <v>4.704861111111111E-2</v>
      </c>
    </row>
    <row r="74" spans="1:19" x14ac:dyDescent="0.25">
      <c r="A74" s="8" t="s">
        <v>9</v>
      </c>
      <c r="B74" s="15">
        <v>3</v>
      </c>
      <c r="C74" s="15">
        <f>IF(ISNA(VLOOKUP(A74&amp;B74,CAT_RANGE,2,0)),"",VLOOKUP(A74&amp;B74,CAT_RANGE,2,0))</f>
        <v>52</v>
      </c>
      <c r="D74" s="15">
        <f>IF(ISNA(VLOOKUP(A74&amp;B74,CAT_RANGE,11,0)),"",VLOOKUP(A74&amp;B74,CAT_RANGE,11,0))</f>
        <v>49</v>
      </c>
      <c r="E74" s="15">
        <f>IF(ISNA(VLOOKUP(A74&amp;B74,CAT_RANGE,3,0)),"",VLOOKUP(A74&amp;B74,CAT_RANGE,3,0))</f>
        <v>8</v>
      </c>
      <c r="F74" s="9" t="str">
        <f>IF(ISNA(VLOOKUP(A74&amp;B74,CAT_RANGE,8,0)),"",VLOOKUP(A74&amp;B74,CAT_RANGE,8,0))</f>
        <v>William</v>
      </c>
      <c r="G74" s="9" t="str">
        <f>IF(ISNA(VLOOKUP(A74&amp;B74,CAT_RANGE,9,0)),"",VLOOKUP(A74&amp;B74,CAT_RANGE,9,0))</f>
        <v>Lowe</v>
      </c>
      <c r="H74" s="9" t="str">
        <f>IF(ISNA(VLOOKUP(A74&amp;B74,CAT_RANGE,14,0)),"",VLOOKUP(A74&amp;B74,CAT_RANGE,14,0))</f>
        <v>Rossendale Harriers</v>
      </c>
      <c r="I74" s="101">
        <f>IF(ISNA(VLOOKUP(A74&amp;B74,CAT_RANGE,7,0)),"",VLOOKUP(A74&amp;B74,CAT_RANGE,7,0))</f>
        <v>4.2905092592592592E-2</v>
      </c>
      <c r="J74" s="17"/>
      <c r="K74" s="17" t="s">
        <v>22</v>
      </c>
      <c r="L74" s="15">
        <v>3</v>
      </c>
      <c r="M74" s="15">
        <f>IF(ISNA(VLOOKUP(K74&amp;L74,CAT_RANGE,2,0)),"",VLOOKUP(K74&amp;L74,CAT_RANGE,2,0))</f>
        <v>118</v>
      </c>
      <c r="N74" s="15">
        <f>IF(ISNA(VLOOKUP(K74&amp;L74,CAT_RANGE,11,0)),"",VLOOKUP(K74&amp;L74,CAT_RANGE,11,0))</f>
        <v>21</v>
      </c>
      <c r="O74" s="15">
        <f>IF(ISNA(VLOOKUP(K74&amp;L74,CAT_RANGE,3,0)),"",VLOOKUP(K74&amp;L74,CAT_RANGE,3,0))</f>
        <v>45</v>
      </c>
      <c r="P74" s="9" t="str">
        <f>IF(ISNA(VLOOKUP(K74&amp;L74,CAT_RANGE,8,0)),"",VLOOKUP(K74&amp;L74,CAT_RANGE,8,0))</f>
        <v>Cecila</v>
      </c>
      <c r="Q74" s="9" t="str">
        <f>IF(ISNA(VLOOKUP(K74&amp;L74,CAT_RANGE,9,0)),"",VLOOKUP(K74&amp;L74,CAT_RANGE,9,0))</f>
        <v>Woods</v>
      </c>
      <c r="R74" s="9" t="str">
        <f>IF(ISNA(VLOOKUP(K74&amp;L74,CAT_RANGE,14,0)),"",VLOOKUP(K74&amp;L74,CAT_RANGE,14,0))</f>
        <v>Ramsbottom RC</v>
      </c>
      <c r="S74" s="101">
        <f>IF(ISNA(VLOOKUP(K74&amp;L74,CAT_RANGE,7,0)),"",VLOOKUP(K74&amp;L74,CAT_RANGE,7,0))</f>
        <v>5.2638888888888895E-2</v>
      </c>
    </row>
    <row r="75" spans="1:19" ht="22.5" customHeight="1" x14ac:dyDescent="0.25"/>
    <row r="76" spans="1:19" s="2" customFormat="1" ht="30" x14ac:dyDescent="0.25">
      <c r="B76" s="18" t="s">
        <v>38</v>
      </c>
      <c r="C76" s="12" t="s">
        <v>15</v>
      </c>
      <c r="D76" s="12" t="s">
        <v>61</v>
      </c>
      <c r="E76" s="12" t="s">
        <v>63</v>
      </c>
      <c r="F76" s="12" t="s">
        <v>24</v>
      </c>
      <c r="G76" s="12" t="s">
        <v>25</v>
      </c>
      <c r="H76" s="12" t="s">
        <v>4</v>
      </c>
      <c r="I76" s="73" t="s">
        <v>1</v>
      </c>
      <c r="L76" s="18" t="s">
        <v>37</v>
      </c>
      <c r="M76" s="12" t="s">
        <v>15</v>
      </c>
      <c r="N76" s="12" t="s">
        <v>61</v>
      </c>
      <c r="O76" s="12" t="s">
        <v>63</v>
      </c>
      <c r="P76" s="12" t="s">
        <v>24</v>
      </c>
      <c r="Q76" s="12" t="s">
        <v>25</v>
      </c>
      <c r="R76" s="12" t="s">
        <v>4</v>
      </c>
      <c r="S76" s="73" t="s">
        <v>1</v>
      </c>
    </row>
    <row r="77" spans="1:19" x14ac:dyDescent="0.25">
      <c r="A77" s="8" t="s">
        <v>38</v>
      </c>
      <c r="B77" s="15">
        <v>1</v>
      </c>
      <c r="C77" s="15">
        <f>IF(ISNA(VLOOKUP(A77&amp;B77,CAT_RANGE,2,0)),"",VLOOKUP(A77&amp;B77,CAT_RANGE,2,0))</f>
        <v>67</v>
      </c>
      <c r="D77" s="15">
        <f>IF(ISNA(VLOOKUP(A77&amp;B77,CAT_RANGE,11,0)),"",VLOOKUP(A77&amp;B77,CAT_RANGE,11,0))</f>
        <v>62</v>
      </c>
      <c r="E77" s="15">
        <f>IF(ISNA(VLOOKUP(A77&amp;B77,CAT_RANGE,3,0)),"",VLOOKUP(A77&amp;B77,CAT_RANGE,3,0))</f>
        <v>119</v>
      </c>
      <c r="F77" s="9" t="str">
        <f>IF(ISNA(VLOOKUP(A77&amp;B77,CAT_RANGE,8,0)),"",VLOOKUP(A77&amp;B77,CAT_RANGE,8,0))</f>
        <v>Geoff</v>
      </c>
      <c r="G77" s="9" t="str">
        <f>IF(ISNA(VLOOKUP(A77&amp;B77,CAT_RANGE,9,0)),"",VLOOKUP(A77&amp;B77,CAT_RANGE,9,0))</f>
        <v>Gough</v>
      </c>
      <c r="H77" s="9" t="str">
        <f>IF(ISNA(VLOOKUP(A77&amp;B77,CAT_RANGE,14,0)),"",VLOOKUP(A77&amp;B77,CAT_RANGE,14,0))</f>
        <v>Clayton Le Moors AC</v>
      </c>
      <c r="I77" s="101">
        <f>IF(ISNA(VLOOKUP(A77&amp;B77,CAT_RANGE,7,0)),"",VLOOKUP(A77&amp;B77,CAT_RANGE,7,0))</f>
        <v>4.4374999999999998E-2</v>
      </c>
      <c r="J77" s="17"/>
      <c r="K77" s="17" t="s">
        <v>37</v>
      </c>
      <c r="L77" s="15">
        <v>1</v>
      </c>
      <c r="M77" s="15" t="str">
        <f>IF(ISNA(VLOOKUP(K77&amp;L77,CAT_RANGE,2,0)),"",VLOOKUP(K77&amp;L77,CAT_RANGE,2,0))</f>
        <v/>
      </c>
      <c r="N77" s="15" t="str">
        <f>IF(ISNA(VLOOKUP(K77&amp;L77,CAT_RANGE,11,0)),"",VLOOKUP(K77&amp;L77,CAT_RANGE,11,0))</f>
        <v/>
      </c>
      <c r="O77" s="15" t="str">
        <f>IF(ISNA(VLOOKUP(K77&amp;L77,CAT_RANGE,3,0)),"",VLOOKUP(K77&amp;L77,CAT_RANGE,3,0))</f>
        <v/>
      </c>
      <c r="P77" s="9" t="str">
        <f>IF(ISNA(VLOOKUP(K77&amp;L77,CAT_RANGE,8,0)),"",VLOOKUP(K77&amp;L77,CAT_RANGE,8,0))</f>
        <v/>
      </c>
      <c r="Q77" s="9" t="str">
        <f>IF(ISNA(VLOOKUP(K77&amp;L77,CAT_RANGE,9,0)),"",VLOOKUP(K77&amp;L77,CAT_RANGE,9,0))</f>
        <v/>
      </c>
      <c r="R77" s="9" t="str">
        <f>IF(ISNA(VLOOKUP(K77&amp;L77,CAT_RANGE,14,0)),"",VLOOKUP(K77&amp;L77,CAT_RANGE,14,0))</f>
        <v/>
      </c>
      <c r="S77" s="101" t="str">
        <f>IF(ISNA(VLOOKUP(K77&amp;L77,CAT_RANGE,7,0)),"",VLOOKUP(K77&amp;L77,CAT_RANGE,7,0))</f>
        <v/>
      </c>
    </row>
    <row r="78" spans="1:19" x14ac:dyDescent="0.25">
      <c r="A78" s="8" t="s">
        <v>38</v>
      </c>
      <c r="B78" s="15">
        <v>2</v>
      </c>
      <c r="C78" s="15">
        <f>IF(ISNA(VLOOKUP(A78&amp;B78,CAT_RANGE,2,0)),"",VLOOKUP(A78&amp;B78,CAT_RANGE,2,0))</f>
        <v>82</v>
      </c>
      <c r="D78" s="15">
        <f>IF(ISNA(VLOOKUP(A78&amp;B78,CAT_RANGE,11,0)),"",VLOOKUP(A78&amp;B78,CAT_RANGE,11,0))</f>
        <v>73</v>
      </c>
      <c r="E78" s="15">
        <f>IF(ISNA(VLOOKUP(A78&amp;B78,CAT_RANGE,3,0)),"",VLOOKUP(A78&amp;B78,CAT_RANGE,3,0))</f>
        <v>13</v>
      </c>
      <c r="F78" s="9" t="str">
        <f>IF(ISNA(VLOOKUP(A78&amp;B78,CAT_RANGE,8,0)),"",VLOOKUP(A78&amp;B78,CAT_RANGE,8,0))</f>
        <v>Graham</v>
      </c>
      <c r="G78" s="9" t="str">
        <f>IF(ISNA(VLOOKUP(A78&amp;B78,CAT_RANGE,9,0)),"",VLOOKUP(A78&amp;B78,CAT_RANGE,9,0))</f>
        <v>Barnes</v>
      </c>
      <c r="H78" s="9" t="str">
        <f>IF(ISNA(VLOOKUP(A78&amp;B78,CAT_RANGE,14,0)),"",VLOOKUP(A78&amp;B78,CAT_RANGE,14,0))</f>
        <v>Unattached</v>
      </c>
      <c r="I78" s="101">
        <f>IF(ISNA(VLOOKUP(A78&amp;B78,CAT_RANGE,7,0)),"",VLOOKUP(A78&amp;B78,CAT_RANGE,7,0))</f>
        <v>4.6550925925925933E-2</v>
      </c>
      <c r="J78" s="17"/>
      <c r="K78" s="17" t="s">
        <v>37</v>
      </c>
      <c r="L78" s="15">
        <v>2</v>
      </c>
      <c r="M78" s="15" t="str">
        <f>IF(ISNA(VLOOKUP(K78&amp;L78,CAT_RANGE,2,0)),"",VLOOKUP(K78&amp;L78,CAT_RANGE,2,0))</f>
        <v/>
      </c>
      <c r="N78" s="15" t="str">
        <f>IF(ISNA(VLOOKUP(K78&amp;L78,CAT_RANGE,11,0)),"",VLOOKUP(K78&amp;L78,CAT_RANGE,11,0))</f>
        <v/>
      </c>
      <c r="O78" s="15" t="str">
        <f>IF(ISNA(VLOOKUP(K78&amp;L78,CAT_RANGE,3,0)),"",VLOOKUP(K78&amp;L78,CAT_RANGE,3,0))</f>
        <v/>
      </c>
      <c r="P78" s="9" t="str">
        <f>IF(ISNA(VLOOKUP(K78&amp;L78,CAT_RANGE,8,0)),"",VLOOKUP(K78&amp;L78,CAT_RANGE,8,0))</f>
        <v/>
      </c>
      <c r="Q78" s="9" t="str">
        <f>IF(ISNA(VLOOKUP(K78&amp;L78,CAT_RANGE,9,0)),"",VLOOKUP(K78&amp;L78,CAT_RANGE,9,0))</f>
        <v/>
      </c>
      <c r="R78" s="9" t="str">
        <f>IF(ISNA(VLOOKUP(K78&amp;L78,CAT_RANGE,14,0)),"",VLOOKUP(K78&amp;L78,CAT_RANGE,14,0))</f>
        <v/>
      </c>
      <c r="S78" s="101" t="str">
        <f>IF(ISNA(VLOOKUP(K78&amp;L78,CAT_RANGE,7,0)),"",VLOOKUP(K78&amp;L78,CAT_RANGE,7,0))</f>
        <v/>
      </c>
    </row>
    <row r="79" spans="1:19" x14ac:dyDescent="0.25">
      <c r="A79" s="8" t="s">
        <v>38</v>
      </c>
      <c r="B79" s="15">
        <v>3</v>
      </c>
      <c r="C79" s="15">
        <f>IF(ISNA(VLOOKUP(A79&amp;B79,CAT_RANGE,2,0)),"",VLOOKUP(A79&amp;B79,CAT_RANGE,2,0))</f>
        <v>105</v>
      </c>
      <c r="D79" s="15">
        <f>IF(ISNA(VLOOKUP(A79&amp;B79,CAT_RANGE,11,0)),"",VLOOKUP(A79&amp;B79,CAT_RANGE,11,0))</f>
        <v>91</v>
      </c>
      <c r="E79" s="15">
        <f>IF(ISNA(VLOOKUP(A79&amp;B79,CAT_RANGE,3,0)),"",VLOOKUP(A79&amp;B79,CAT_RANGE,3,0))</f>
        <v>48</v>
      </c>
      <c r="F79" s="9" t="str">
        <f>IF(ISNA(VLOOKUP(A79&amp;B79,CAT_RANGE,8,0)),"",VLOOKUP(A79&amp;B79,CAT_RANGE,8,0))</f>
        <v>Fred</v>
      </c>
      <c r="G79" s="9" t="str">
        <f>IF(ISNA(VLOOKUP(A79&amp;B79,CAT_RANGE,9,0)),"",VLOOKUP(A79&amp;B79,CAT_RANGE,9,0))</f>
        <v>Duenbier</v>
      </c>
      <c r="H79" s="9" t="str">
        <f>IF(ISNA(VLOOKUP(A79&amp;B79,CAT_RANGE,14,0)),"",VLOOKUP(A79&amp;B79,CAT_RANGE,14,0))</f>
        <v>Newburgh Nomads</v>
      </c>
      <c r="I79" s="101">
        <f>IF(ISNA(VLOOKUP(A79&amp;B79,CAT_RANGE,7,0)),"",VLOOKUP(A79&amp;B79,CAT_RANGE,7,0))</f>
        <v>5.0555555555555555E-2</v>
      </c>
      <c r="J79" s="17"/>
      <c r="K79" s="17" t="s">
        <v>37</v>
      </c>
      <c r="L79" s="15">
        <v>3</v>
      </c>
      <c r="M79" s="15" t="str">
        <f>IF(ISNA(VLOOKUP(K79&amp;L79,CAT_RANGE,2,0)),"",VLOOKUP(K79&amp;L79,CAT_RANGE,2,0))</f>
        <v/>
      </c>
      <c r="N79" s="15" t="str">
        <f>IF(ISNA(VLOOKUP(K79&amp;L79,CAT_RANGE,11,0)),"",VLOOKUP(K79&amp;L79,CAT_RANGE,11,0))</f>
        <v/>
      </c>
      <c r="O79" s="15" t="str">
        <f>IF(ISNA(VLOOKUP(K79&amp;L79,CAT_RANGE,3,0)),"",VLOOKUP(K79&amp;L79,CAT_RANGE,3,0))</f>
        <v/>
      </c>
      <c r="P79" s="9" t="str">
        <f>IF(ISNA(VLOOKUP(K79&amp;L79,CAT_RANGE,8,0)),"",VLOOKUP(K79&amp;L79,CAT_RANGE,8,0))</f>
        <v/>
      </c>
      <c r="Q79" s="9" t="str">
        <f>IF(ISNA(VLOOKUP(K79&amp;L79,CAT_RANGE,9,0)),"",VLOOKUP(K79&amp;L79,CAT_RANGE,9,0))</f>
        <v/>
      </c>
      <c r="R79" s="9" t="str">
        <f>IF(ISNA(VLOOKUP(K79&amp;L79,CAT_RANGE,14,0)),"",VLOOKUP(K79&amp;L79,CAT_RANGE,14,0))</f>
        <v/>
      </c>
      <c r="S79" s="101" t="str">
        <f>IF(ISNA(VLOOKUP(K79&amp;L79,CAT_RANGE,7,0)),"",VLOOKUP(K79&amp;L79,CAT_RANGE,7,0))</f>
        <v/>
      </c>
    </row>
    <row r="80" spans="1:19" ht="22.5" customHeight="1" x14ac:dyDescent="0.25"/>
    <row r="81" spans="1:20" s="20" customFormat="1" ht="30" x14ac:dyDescent="0.25">
      <c r="B81" s="18" t="s">
        <v>19</v>
      </c>
      <c r="C81" s="12" t="s">
        <v>15</v>
      </c>
      <c r="D81" s="12" t="s">
        <v>61</v>
      </c>
      <c r="E81" s="12" t="s">
        <v>63</v>
      </c>
      <c r="F81" s="12" t="s">
        <v>24</v>
      </c>
      <c r="G81" s="12" t="s">
        <v>25</v>
      </c>
      <c r="H81" s="12" t="s">
        <v>4</v>
      </c>
      <c r="I81" s="73" t="s">
        <v>1</v>
      </c>
      <c r="J81" s="2"/>
      <c r="K81" s="2"/>
      <c r="L81" s="18" t="s">
        <v>20</v>
      </c>
      <c r="M81" s="12" t="s">
        <v>15</v>
      </c>
      <c r="N81" s="12" t="s">
        <v>61</v>
      </c>
      <c r="O81" s="12" t="s">
        <v>63</v>
      </c>
      <c r="P81" s="12" t="s">
        <v>24</v>
      </c>
      <c r="Q81" s="12" t="s">
        <v>25</v>
      </c>
      <c r="R81" s="12" t="s">
        <v>4</v>
      </c>
      <c r="S81" s="73" t="s">
        <v>1</v>
      </c>
    </row>
    <row r="82" spans="1:20" x14ac:dyDescent="0.25">
      <c r="A82" s="8" t="s">
        <v>19</v>
      </c>
      <c r="B82" s="15">
        <v>1</v>
      </c>
      <c r="C82" s="15">
        <f>IF(ISNA(VLOOKUP(A82&amp;B82,CAT_RANGE,2,0)),"",VLOOKUP(A82&amp;B82,CAT_RANGE,2,0))</f>
        <v>103</v>
      </c>
      <c r="D82" s="15">
        <f>IF(ISNA(VLOOKUP(A82&amp;B82,CAT_RANGE,11,0)),"",VLOOKUP(A82&amp;B82,CAT_RANGE,11,0))</f>
        <v>89</v>
      </c>
      <c r="E82" s="15">
        <f>IF(ISNA(VLOOKUP(A82&amp;B82,CAT_RANGE,3,0)),"",VLOOKUP(A82&amp;B82,CAT_RANGE,3,0))</f>
        <v>77</v>
      </c>
      <c r="F82" s="9" t="str">
        <f>IF(ISNA(VLOOKUP(A82&amp;B82,CAT_RANGE,8,0)),"",VLOOKUP(A82&amp;B82,CAT_RANGE,8,0))</f>
        <v>Tony</v>
      </c>
      <c r="G82" s="9" t="str">
        <f>IF(ISNA(VLOOKUP(A82&amp;B82,CAT_RANGE,9,0)),"",VLOOKUP(A82&amp;B82,CAT_RANGE,9,0))</f>
        <v>Steward</v>
      </c>
      <c r="H82" s="9" t="str">
        <f>IF(ISNA(VLOOKUP(A82&amp;B82,CAT_RANGE,14,0)),"",VLOOKUP(A82&amp;B82,CAT_RANGE,14,0))</f>
        <v>Calder Valley Fell Runners</v>
      </c>
      <c r="I82" s="101">
        <f>IF(ISNA(VLOOKUP(A82&amp;B82,CAT_RANGE,7,0)),"",VLOOKUP(A82&amp;B82,CAT_RANGE,7,0))</f>
        <v>5.0231481481481481E-2</v>
      </c>
      <c r="J82" s="17"/>
      <c r="K82" s="17" t="s">
        <v>20</v>
      </c>
      <c r="L82" s="15">
        <v>1</v>
      </c>
      <c r="M82" s="15" t="str">
        <f>IF(ISNA(VLOOKUP(K82&amp;L82,CAT_RANGE,2,0)),"",VLOOKUP(K82&amp;L82,CAT_RANGE,2,0))</f>
        <v/>
      </c>
      <c r="N82" s="15" t="str">
        <f>IF(ISNA(VLOOKUP(K82&amp;L82,CAT_RANGE,11,0)),"",VLOOKUP(K82&amp;L82,CAT_RANGE,11,0))</f>
        <v/>
      </c>
      <c r="O82" s="15" t="str">
        <f>IF(ISNA(VLOOKUP(K82&amp;L82,CAT_RANGE,3,0)),"",VLOOKUP(K82&amp;L82,CAT_RANGE,3,0))</f>
        <v/>
      </c>
      <c r="P82" s="9" t="str">
        <f>IF(ISNA(VLOOKUP(K82&amp;L82,CAT_RANGE,8,0)),"",VLOOKUP(K82&amp;L82,CAT_RANGE,8,0))</f>
        <v/>
      </c>
      <c r="Q82" s="9" t="str">
        <f>IF(ISNA(VLOOKUP(K82&amp;L82,CAT_RANGE,9,0)),"",VLOOKUP(K82&amp;L82,CAT_RANGE,9,0))</f>
        <v/>
      </c>
      <c r="R82" s="9" t="str">
        <f>IF(ISNA(VLOOKUP(K82&amp;L82,CAT_RANGE,14,0)),"",VLOOKUP(K82&amp;L82,CAT_RANGE,14,0))</f>
        <v/>
      </c>
      <c r="S82" s="101" t="str">
        <f>IF(ISNA(VLOOKUP(K82&amp;L82,CAT_RANGE,7,0)),"",VLOOKUP(K82&amp;L82,CAT_RANGE,7,0))</f>
        <v/>
      </c>
    </row>
    <row r="83" spans="1:20" x14ac:dyDescent="0.25">
      <c r="A83" s="8" t="s">
        <v>19</v>
      </c>
      <c r="B83" s="15">
        <v>2</v>
      </c>
      <c r="C83" s="15">
        <f>IF(ISNA(VLOOKUP(A83&amp;B83,CAT_RANGE,2,0)),"",VLOOKUP(A83&amp;B83,CAT_RANGE,2,0))</f>
        <v>119</v>
      </c>
      <c r="D83" s="15">
        <f>IF(ISNA(VLOOKUP(A83&amp;B83,CAT_RANGE,11,0)),"",VLOOKUP(A83&amp;B83,CAT_RANGE,11,0))</f>
        <v>98</v>
      </c>
      <c r="E83" s="15">
        <f>IF(ISNA(VLOOKUP(A83&amp;B83,CAT_RANGE,3,0)),"",VLOOKUP(A83&amp;B83,CAT_RANGE,3,0))</f>
        <v>143</v>
      </c>
      <c r="F83" s="9" t="str">
        <f>IF(ISNA(VLOOKUP(A83&amp;B83,CAT_RANGE,8,0)),"",VLOOKUP(A83&amp;B83,CAT_RANGE,8,0))</f>
        <v>Kevin</v>
      </c>
      <c r="G83" s="9" t="str">
        <f>IF(ISNA(VLOOKUP(A83&amp;B83,CAT_RANGE,9,0)),"",VLOOKUP(A83&amp;B83,CAT_RANGE,9,0))</f>
        <v>Johnstone</v>
      </c>
      <c r="H83" s="9" t="str">
        <f>IF(ISNA(VLOOKUP(A83&amp;B83,CAT_RANGE,14,0)),"",VLOOKUP(A83&amp;B83,CAT_RANGE,14,0))</f>
        <v>Rossendale Tri Club</v>
      </c>
      <c r="I83" s="101">
        <f>IF(ISNA(VLOOKUP(A83&amp;B83,CAT_RANGE,7,0)),"",VLOOKUP(A83&amp;B83,CAT_RANGE,7,0))</f>
        <v>5.3171296296296293E-2</v>
      </c>
      <c r="J83" s="17"/>
      <c r="K83" s="17" t="s">
        <v>20</v>
      </c>
      <c r="L83" s="15">
        <v>2</v>
      </c>
      <c r="M83" s="15" t="str">
        <f>IF(ISNA(VLOOKUP(K83&amp;L83,CAT_RANGE,2,0)),"",VLOOKUP(K83&amp;L83,CAT_RANGE,2,0))</f>
        <v/>
      </c>
      <c r="N83" s="15" t="str">
        <f>IF(ISNA(VLOOKUP(K83&amp;L83,CAT_RANGE,11,0)),"",VLOOKUP(K83&amp;L83,CAT_RANGE,11,0))</f>
        <v/>
      </c>
      <c r="O83" s="15" t="str">
        <f>IF(ISNA(VLOOKUP(K83&amp;L83,CAT_RANGE,3,0)),"",VLOOKUP(K83&amp;L83,CAT_RANGE,3,0))</f>
        <v/>
      </c>
      <c r="P83" s="9" t="str">
        <f>IF(ISNA(VLOOKUP(K83&amp;L83,CAT_RANGE,8,0)),"",VLOOKUP(K83&amp;L83,CAT_RANGE,8,0))</f>
        <v/>
      </c>
      <c r="Q83" s="9" t="str">
        <f>IF(ISNA(VLOOKUP(K83&amp;L83,CAT_RANGE,9,0)),"",VLOOKUP(K83&amp;L83,CAT_RANGE,9,0))</f>
        <v/>
      </c>
      <c r="R83" s="9" t="str">
        <f>IF(ISNA(VLOOKUP(K83&amp;L83,CAT_RANGE,14,0)),"",VLOOKUP(K83&amp;L83,CAT_RANGE,14,0))</f>
        <v/>
      </c>
      <c r="S83" s="101" t="str">
        <f>IF(ISNA(VLOOKUP(K83&amp;L83,CAT_RANGE,7,0)),"",VLOOKUP(K83&amp;L83,CAT_RANGE,7,0))</f>
        <v/>
      </c>
    </row>
    <row r="84" spans="1:20" x14ac:dyDescent="0.25">
      <c r="A84" s="8" t="s">
        <v>19</v>
      </c>
      <c r="B84" s="15">
        <v>3</v>
      </c>
      <c r="C84" s="15">
        <f>IF(ISNA(VLOOKUP(A84&amp;B84,CAT_RANGE,2,0)),"",VLOOKUP(A84&amp;B84,CAT_RANGE,2,0))</f>
        <v>125</v>
      </c>
      <c r="D84" s="15">
        <f>IF(ISNA(VLOOKUP(A84&amp;B84,CAT_RANGE,11,0)),"",VLOOKUP(A84&amp;B84,CAT_RANGE,11,0))</f>
        <v>103</v>
      </c>
      <c r="E84" s="15">
        <f>IF(ISNA(VLOOKUP(A84&amp;B84,CAT_RANGE,3,0)),"",VLOOKUP(A84&amp;B84,CAT_RANGE,3,0))</f>
        <v>14</v>
      </c>
      <c r="F84" s="9" t="str">
        <f>IF(ISNA(VLOOKUP(A84&amp;B84,CAT_RANGE,8,0)),"",VLOOKUP(A84&amp;B84,CAT_RANGE,8,0))</f>
        <v>William</v>
      </c>
      <c r="G84" s="9" t="str">
        <f>IF(ISNA(VLOOKUP(A84&amp;B84,CAT_RANGE,9,0)),"",VLOOKUP(A84&amp;B84,CAT_RANGE,9,0))</f>
        <v>Murgatroyd</v>
      </c>
      <c r="H84" s="9" t="str">
        <f>IF(ISNA(VLOOKUP(A84&amp;B84,CAT_RANGE,14,0)),"",VLOOKUP(A84&amp;B84,CAT_RANGE,14,0))</f>
        <v>Unattached</v>
      </c>
      <c r="I84" s="101">
        <f>IF(ISNA(VLOOKUP(A84&amp;B84,CAT_RANGE,7,0)),"",VLOOKUP(A84&amp;B84,CAT_RANGE,7,0))</f>
        <v>5.5972222222222222E-2</v>
      </c>
      <c r="J84" s="17"/>
      <c r="K84" s="17" t="s">
        <v>20</v>
      </c>
      <c r="L84" s="15">
        <v>3</v>
      </c>
      <c r="M84" s="15" t="str">
        <f>IF(ISNA(VLOOKUP(K84&amp;L84,CAT_RANGE,2,0)),"",VLOOKUP(K84&amp;L84,CAT_RANGE,2,0))</f>
        <v/>
      </c>
      <c r="N84" s="15" t="str">
        <f>IF(ISNA(VLOOKUP(K84&amp;L84,CAT_RANGE,11,0)),"",VLOOKUP(K84&amp;L84,CAT_RANGE,11,0))</f>
        <v/>
      </c>
      <c r="O84" s="15" t="str">
        <f>IF(ISNA(VLOOKUP(K84&amp;L84,CAT_RANGE,3,0)),"",VLOOKUP(K84&amp;L84,CAT_RANGE,3,0))</f>
        <v/>
      </c>
      <c r="P84" s="9" t="str">
        <f>IF(ISNA(VLOOKUP(K84&amp;L84,CAT_RANGE,8,0)),"",VLOOKUP(K84&amp;L84,CAT_RANGE,8,0))</f>
        <v/>
      </c>
      <c r="Q84" s="9" t="str">
        <f>IF(ISNA(VLOOKUP(K84&amp;L84,CAT_RANGE,9,0)),"",VLOOKUP(K84&amp;L84,CAT_RANGE,9,0))</f>
        <v/>
      </c>
      <c r="R84" s="9" t="str">
        <f>IF(ISNA(VLOOKUP(K84&amp;L84,CAT_RANGE,14,0)),"",VLOOKUP(K84&amp;L84,CAT_RANGE,14,0))</f>
        <v/>
      </c>
      <c r="S84" s="101" t="str">
        <f>IF(ISNA(VLOOKUP(K84&amp;L84,CAT_RANGE,7,0)),"",VLOOKUP(K84&amp;L84,CAT_RANGE,7,0))</f>
        <v/>
      </c>
    </row>
    <row r="85" spans="1:20" ht="7.5" customHeight="1" x14ac:dyDescent="0.25">
      <c r="T85" s="21"/>
    </row>
    <row r="86" spans="1:20" x14ac:dyDescent="0.25">
      <c r="B86" s="28"/>
      <c r="C86" s="39"/>
      <c r="D86" s="39"/>
      <c r="E86" s="39"/>
      <c r="F86" s="39"/>
      <c r="G86" s="39"/>
      <c r="H86" s="53"/>
      <c r="I86" s="74"/>
      <c r="J86" s="39"/>
      <c r="K86" s="39"/>
      <c r="L86" s="28"/>
      <c r="M86" s="39"/>
      <c r="N86" s="39"/>
      <c r="O86" s="39"/>
      <c r="P86" s="39"/>
      <c r="Q86" s="39"/>
      <c r="R86" s="53"/>
      <c r="S86" s="74"/>
    </row>
    <row r="87" spans="1:20" x14ac:dyDescent="0.25">
      <c r="B87" s="50"/>
      <c r="C87" s="51"/>
      <c r="D87" s="51"/>
      <c r="E87" s="51"/>
      <c r="F87" s="51"/>
      <c r="G87" s="51"/>
      <c r="H87" s="52"/>
      <c r="I87" s="75"/>
      <c r="J87" s="51"/>
      <c r="K87" s="51"/>
      <c r="L87" s="50"/>
      <c r="M87" s="51"/>
      <c r="N87" s="51"/>
      <c r="O87" s="51"/>
      <c r="P87" s="51"/>
      <c r="Q87" s="51"/>
      <c r="R87" s="52"/>
      <c r="S87" s="75"/>
    </row>
    <row r="89" spans="1:20" x14ac:dyDescent="0.25">
      <c r="B89" s="54" t="s">
        <v>57</v>
      </c>
    </row>
  </sheetData>
  <printOptions horizontalCentered="1"/>
  <pageMargins left="0.24" right="0.24" top="0.28999999999999998" bottom="0.19685039370078741" header="0.17" footer="0.11811023622047245"/>
  <pageSetup paperSize="9" scale="53" orientation="portrait" r:id="rId1"/>
  <headerFooter>
    <oddHeader>&amp;C &amp;F -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ENTRANTS</vt:lpstr>
      <vt:lpstr>RESULTS</vt:lpstr>
      <vt:lpstr>RANKINGS</vt:lpstr>
      <vt:lpstr>a</vt:lpstr>
      <vt:lpstr>CAT_RANGE</vt:lpstr>
      <vt:lpstr>CLUB_MEN</vt:lpstr>
      <vt:lpstr>CLUB_RANGE</vt:lpstr>
      <vt:lpstr>CLUB_WOMEN</vt:lpstr>
      <vt:lpstr>GEN_RANGE</vt:lpstr>
      <vt:lpstr>ENTRANTS!Print_Area</vt:lpstr>
      <vt:lpstr>RANKINGS!Print_Area</vt:lpstr>
      <vt:lpstr>RESULTS!Print_Area</vt:lpstr>
      <vt:lpstr>RESULTS!Print_Titles</vt:lpstr>
      <vt:lpstr>Race1_Time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Buddy_Dve</dc:creator>
  <cp:lastModifiedBy>Paul Kilshaw</cp:lastModifiedBy>
  <cp:lastPrinted>2023-08-08T21:12:23Z</cp:lastPrinted>
  <dcterms:created xsi:type="dcterms:W3CDTF">2013-04-22T21:09:55Z</dcterms:created>
  <dcterms:modified xsi:type="dcterms:W3CDTF">2023-08-10T17:31:35Z</dcterms:modified>
</cp:coreProperties>
</file>